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filterPrivacy="1" codeName="ThisWorkbook" defaultThemeVersion="124226"/>
  <xr:revisionPtr revIDLastSave="449" documentId="13_ncr:1_{3B2F0CFB-7852-4C21-BF6F-6DA20FD3BA1F}" xr6:coauthVersionLast="47" xr6:coauthVersionMax="47" xr10:uidLastSave="{CDD1FA10-2407-4840-9BA1-D20EDC4AA68E}"/>
  <workbookProtection workbookAlgorithmName="SHA-512" workbookHashValue="2n0DWg3LEXe6omhIUCm81apYjc0PeWf6C2EJ2cirGqjjynIiNvGN0Hevcg8yML5k47jCfLEUhvi/fL7uW+YwWw==" workbookSaltValue="QjgJSKeVgY94TRBtjvtUNQ==" workbookSpinCount="100000" lockStructure="1"/>
  <bookViews>
    <workbookView xWindow="-120" yWindow="-16320" windowWidth="29040" windowHeight="15840" tabRatio="809" xr2:uid="{00000000-000D-0000-FFFF-FFFF00000000}"/>
  </bookViews>
  <sheets>
    <sheet name="市町村別統計累年ファイル" sheetId="28" r:id="rId1"/>
    <sheet name="GRAPHDATA" sheetId="36" state="hidden" r:id="rId2"/>
    <sheet name="耕地" sheetId="29" state="hidden" r:id="rId3"/>
    <sheet name="水稲" sheetId="30" state="hidden" r:id="rId4"/>
    <sheet name="小麦" sheetId="35" state="hidden" r:id="rId5"/>
    <sheet name="六条" sheetId="32" state="hidden" r:id="rId6"/>
    <sheet name="大豆" sheetId="33" state="hidden" r:id="rId7"/>
    <sheet name="そば" sheetId="34" state="hidden" r:id="rId8"/>
    <sheet name="小麦 (2)" sheetId="37" state="hidden" r:id="rId9"/>
    <sheet name="六条 (2)" sheetId="38" state="hidden" r:id="rId10"/>
    <sheet name="大豆 (2)" sheetId="39" state="hidden" r:id="rId11"/>
    <sheet name="そば (2)" sheetId="40" state="hidden" r:id="rId12"/>
    <sheet name="市町村" sheetId="16" state="hidden" r:id="rId13"/>
    <sheet name="参照" sheetId="19" state="hidden" r:id="rId14"/>
  </sheets>
  <definedNames>
    <definedName name="_xlnm.Print_Area" localSheetId="7">そば!$A$1:$BI$130</definedName>
    <definedName name="_xlnm.Print_Area" localSheetId="2">耕地!$A$1:$AO$130</definedName>
    <definedName name="_xlnm.Print_Area" localSheetId="0">市町村別統計累年ファイル!$A$1:$AG$117</definedName>
    <definedName name="_xlnm.Print_Area" localSheetId="4">小麦!$A$1:$BI$130</definedName>
    <definedName name="_xlnm.Print_Area" localSheetId="3">水稲!$A$1:$AO$130</definedName>
    <definedName name="_xlnm.Print_Area" localSheetId="6">大豆!$A$1:$BI$130</definedName>
    <definedName name="_xlnm.Print_Area" localSheetId="5">六条!$A$1:$BI$130</definedName>
    <definedName name="_xlnm.Print_Titles" localSheetId="7">そば!$A:$A,そば!$1:$5</definedName>
    <definedName name="_xlnm.Print_Titles" localSheetId="11">'そば (2)'!$1:$5</definedName>
    <definedName name="_xlnm.Print_Titles" localSheetId="2">耕地!$A:$A,耕地!$1:$5</definedName>
    <definedName name="_xlnm.Print_Titles" localSheetId="4">小麦!$A:$A,小麦!$1:$5</definedName>
    <definedName name="_xlnm.Print_Titles" localSheetId="8">'小麦 (2)'!$1:$5</definedName>
    <definedName name="_xlnm.Print_Titles" localSheetId="3">水稲!$A:$A,水稲!$1:$5</definedName>
    <definedName name="_xlnm.Print_Titles" localSheetId="6">大豆!$A:$A,大豆!$1:$5</definedName>
    <definedName name="_xlnm.Print_Titles" localSheetId="10">'大豆 (2)'!$1:$5</definedName>
    <definedName name="_xlnm.Print_Titles" localSheetId="5">六条!$A:$A,六条!$1:$5</definedName>
    <definedName name="_xlnm.Print_Titles" localSheetId="9">'六条 (2)'!$1:$5</definedName>
    <definedName name="そば">OFFSET('そば (2)'!$A$5,参照!$D$127,1,1,10)</definedName>
    <definedName name="愛知県">市町村!$B$2:$B$55</definedName>
    <definedName name="岐阜県">市町村!$A$2:$A$43</definedName>
    <definedName name="県名">市町村!$A$1:$C$1</definedName>
    <definedName name="三重県">市町村!$C$2:$C$30</definedName>
    <definedName name="小麦">OFFSET('小麦 (2)'!$A$5,参照!$D$127,1,1,10)</definedName>
    <definedName name="大豆">OFFSET('大豆 (2)'!$A$5,参照!$D$127,1,1,10)</definedName>
    <definedName name="六条">OFFSET('六条 (2)'!$A$5,参照!$D$127,1,1,10)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" i="36" l="1"/>
  <c r="G7" i="36" s="1"/>
  <c r="AF2" i="40"/>
  <c r="W6" i="40"/>
  <c r="W7" i="40"/>
  <c r="W8" i="40"/>
  <c r="W9" i="40"/>
  <c r="W10" i="40"/>
  <c r="W11" i="40"/>
  <c r="W12" i="40"/>
  <c r="W13" i="40"/>
  <c r="W14" i="40"/>
  <c r="W15" i="40"/>
  <c r="W16" i="40"/>
  <c r="W17" i="40"/>
  <c r="W18" i="40"/>
  <c r="W19" i="40"/>
  <c r="W20" i="40"/>
  <c r="W21" i="40"/>
  <c r="W22" i="40"/>
  <c r="W23" i="40"/>
  <c r="W24" i="40"/>
  <c r="W25" i="40"/>
  <c r="W26" i="40"/>
  <c r="W27" i="40"/>
  <c r="W28" i="40"/>
  <c r="W29" i="40"/>
  <c r="W30" i="40"/>
  <c r="W31" i="40"/>
  <c r="W32" i="40"/>
  <c r="W33" i="40"/>
  <c r="W34" i="40"/>
  <c r="W35" i="40"/>
  <c r="W36" i="40"/>
  <c r="W37" i="40"/>
  <c r="W38" i="40"/>
  <c r="W39" i="40"/>
  <c r="W40" i="40"/>
  <c r="W41" i="40"/>
  <c r="W42" i="40"/>
  <c r="W43" i="40"/>
  <c r="W44" i="40"/>
  <c r="W45" i="40"/>
  <c r="W46" i="40"/>
  <c r="W47" i="40"/>
  <c r="W48" i="40"/>
  <c r="W49" i="40"/>
  <c r="W50" i="40"/>
  <c r="W51" i="40"/>
  <c r="W52" i="40"/>
  <c r="W53" i="40"/>
  <c r="W54" i="40"/>
  <c r="W55" i="40"/>
  <c r="W56" i="40"/>
  <c r="W57" i="40"/>
  <c r="W58" i="40"/>
  <c r="W59" i="40"/>
  <c r="W60" i="40"/>
  <c r="W61" i="40"/>
  <c r="W62" i="40"/>
  <c r="W63" i="40"/>
  <c r="W64" i="40"/>
  <c r="W65" i="40"/>
  <c r="W66" i="40"/>
  <c r="W67" i="40"/>
  <c r="W68" i="40"/>
  <c r="W69" i="40"/>
  <c r="W70" i="40"/>
  <c r="W71" i="40"/>
  <c r="W72" i="40"/>
  <c r="W73" i="40"/>
  <c r="W74" i="40"/>
  <c r="W75" i="40"/>
  <c r="W76" i="40"/>
  <c r="W77" i="40"/>
  <c r="W78" i="40"/>
  <c r="W79" i="40"/>
  <c r="W80" i="40"/>
  <c r="W81" i="40"/>
  <c r="W82" i="40"/>
  <c r="W83" i="40"/>
  <c r="W84" i="40"/>
  <c r="W85" i="40"/>
  <c r="W86" i="40"/>
  <c r="W87" i="40"/>
  <c r="W88" i="40"/>
  <c r="W89" i="40"/>
  <c r="W90" i="40"/>
  <c r="W91" i="40"/>
  <c r="W92" i="40"/>
  <c r="W93" i="40"/>
  <c r="W94" i="40"/>
  <c r="W95" i="40"/>
  <c r="W96" i="40"/>
  <c r="W97" i="40"/>
  <c r="W98" i="40"/>
  <c r="W99" i="40"/>
  <c r="W100" i="40"/>
  <c r="W101" i="40"/>
  <c r="W102" i="40"/>
  <c r="W103" i="40"/>
  <c r="W104" i="40"/>
  <c r="W105" i="40"/>
  <c r="W106" i="40"/>
  <c r="W107" i="40"/>
  <c r="W108" i="40"/>
  <c r="W109" i="40"/>
  <c r="W110" i="40"/>
  <c r="W111" i="40"/>
  <c r="W112" i="40"/>
  <c r="W113" i="40"/>
  <c r="W114" i="40"/>
  <c r="W115" i="40"/>
  <c r="W116" i="40"/>
  <c r="W117" i="40"/>
  <c r="W118" i="40"/>
  <c r="W119" i="40"/>
  <c r="W120" i="40"/>
  <c r="W121" i="40"/>
  <c r="W122" i="40"/>
  <c r="W123" i="40"/>
  <c r="W124" i="40"/>
  <c r="W125" i="40"/>
  <c r="W126" i="40"/>
  <c r="W127" i="40"/>
  <c r="W128" i="40"/>
  <c r="W129" i="40"/>
  <c r="W130" i="40"/>
  <c r="AF2" i="39"/>
  <c r="AF9" i="38"/>
  <c r="AF2" i="38"/>
  <c r="AF2" i="37"/>
  <c r="AC107" i="28" l="1"/>
  <c r="AC106" i="28"/>
  <c r="AC105" i="28"/>
  <c r="AC104" i="28"/>
  <c r="AC103" i="28"/>
  <c r="AC102" i="28"/>
  <c r="AC101" i="28"/>
  <c r="AC100" i="28"/>
  <c r="AC99" i="28"/>
  <c r="AC98" i="28"/>
  <c r="Z107" i="28"/>
  <c r="Z106" i="28"/>
  <c r="Z105" i="28"/>
  <c r="Z104" i="28"/>
  <c r="Z103" i="28"/>
  <c r="Z102" i="28"/>
  <c r="Z101" i="28"/>
  <c r="Z100" i="28"/>
  <c r="Z99" i="28"/>
  <c r="Z98" i="28"/>
  <c r="W107" i="28"/>
  <c r="W106" i="28"/>
  <c r="W105" i="28"/>
  <c r="W104" i="28"/>
  <c r="W103" i="28"/>
  <c r="W102" i="28"/>
  <c r="W101" i="28"/>
  <c r="W100" i="28"/>
  <c r="W99" i="28"/>
  <c r="W98" i="28"/>
  <c r="T107" i="28"/>
  <c r="T106" i="28"/>
  <c r="T105" i="28"/>
  <c r="T104" i="28"/>
  <c r="T103" i="28"/>
  <c r="T102" i="28"/>
  <c r="T101" i="28"/>
  <c r="T100" i="28"/>
  <c r="T99" i="28"/>
  <c r="T98" i="28"/>
  <c r="Q107" i="28"/>
  <c r="Q106" i="28"/>
  <c r="Q105" i="28"/>
  <c r="Q104" i="28"/>
  <c r="Q103" i="28"/>
  <c r="Q102" i="28"/>
  <c r="Q101" i="28"/>
  <c r="Q100" i="28"/>
  <c r="Q99" i="28"/>
  <c r="Q98" i="28"/>
  <c r="AC90" i="28"/>
  <c r="AC89" i="28"/>
  <c r="AC88" i="28"/>
  <c r="AC87" i="28"/>
  <c r="AC86" i="28"/>
  <c r="AC85" i="28"/>
  <c r="AC84" i="28"/>
  <c r="AC83" i="28"/>
  <c r="AC82" i="28"/>
  <c r="AC81" i="28"/>
  <c r="Z90" i="28"/>
  <c r="Z89" i="28"/>
  <c r="Z88" i="28"/>
  <c r="Z87" i="28"/>
  <c r="Z86" i="28"/>
  <c r="Z85" i="28"/>
  <c r="Z84" i="28"/>
  <c r="Z83" i="28"/>
  <c r="Z82" i="28"/>
  <c r="Z81" i="28"/>
  <c r="W90" i="28"/>
  <c r="W89" i="28"/>
  <c r="W88" i="28"/>
  <c r="W87" i="28"/>
  <c r="W86" i="28"/>
  <c r="W85" i="28"/>
  <c r="W84" i="28"/>
  <c r="W83" i="28"/>
  <c r="W82" i="28"/>
  <c r="W81" i="28"/>
  <c r="T90" i="28"/>
  <c r="T89" i="28"/>
  <c r="T88" i="28"/>
  <c r="T87" i="28"/>
  <c r="T86" i="28"/>
  <c r="T85" i="28"/>
  <c r="T84" i="28"/>
  <c r="T83" i="28"/>
  <c r="T82" i="28"/>
  <c r="T81" i="28"/>
  <c r="Q90" i="28"/>
  <c r="Q89" i="28"/>
  <c r="Q88" i="28"/>
  <c r="Q87" i="28"/>
  <c r="Q86" i="28"/>
  <c r="Q85" i="28"/>
  <c r="Q84" i="28"/>
  <c r="Q83" i="28"/>
  <c r="Q82" i="28"/>
  <c r="Q81" i="28"/>
  <c r="AC73" i="28"/>
  <c r="AC72" i="28"/>
  <c r="AC71" i="28"/>
  <c r="AC70" i="28"/>
  <c r="AC69" i="28"/>
  <c r="AC68" i="28"/>
  <c r="AC67" i="28"/>
  <c r="AC66" i="28"/>
  <c r="AC65" i="28"/>
  <c r="AC64" i="28"/>
  <c r="Z73" i="28"/>
  <c r="Z72" i="28"/>
  <c r="Z71" i="28"/>
  <c r="Z70" i="28"/>
  <c r="Z69" i="28"/>
  <c r="Z68" i="28"/>
  <c r="Z67" i="28"/>
  <c r="Z66" i="28"/>
  <c r="Z65" i="28"/>
  <c r="Z64" i="28"/>
  <c r="W73" i="28"/>
  <c r="W72" i="28"/>
  <c r="W71" i="28"/>
  <c r="W70" i="28"/>
  <c r="W69" i="28"/>
  <c r="W68" i="28"/>
  <c r="W67" i="28"/>
  <c r="W66" i="28"/>
  <c r="W65" i="28"/>
  <c r="W64" i="28"/>
  <c r="T73" i="28"/>
  <c r="T72" i="28"/>
  <c r="T71" i="28"/>
  <c r="T70" i="28"/>
  <c r="T69" i="28"/>
  <c r="T68" i="28"/>
  <c r="T67" i="28"/>
  <c r="T66" i="28"/>
  <c r="T65" i="28"/>
  <c r="T64" i="28"/>
  <c r="Q73" i="28"/>
  <c r="Q72" i="28"/>
  <c r="Q71" i="28"/>
  <c r="Q70" i="28"/>
  <c r="Q69" i="28"/>
  <c r="Q68" i="28"/>
  <c r="Q67" i="28"/>
  <c r="Q66" i="28"/>
  <c r="Q65" i="28"/>
  <c r="Q64" i="28"/>
  <c r="B19" i="36" s="1"/>
  <c r="AC56" i="28"/>
  <c r="AC55" i="28"/>
  <c r="AC54" i="28"/>
  <c r="AC53" i="28"/>
  <c r="AC52" i="28"/>
  <c r="AC51" i="28"/>
  <c r="AC50" i="28"/>
  <c r="AC49" i="28"/>
  <c r="AC48" i="28"/>
  <c r="AC47" i="28"/>
  <c r="Z56" i="28"/>
  <c r="Z55" i="28"/>
  <c r="Z54" i="28"/>
  <c r="Z53" i="28"/>
  <c r="Z52" i="28"/>
  <c r="Z51" i="28"/>
  <c r="Z50" i="28"/>
  <c r="Z49" i="28"/>
  <c r="Z48" i="28"/>
  <c r="Z47" i="28"/>
  <c r="W56" i="28"/>
  <c r="W55" i="28"/>
  <c r="W54" i="28"/>
  <c r="W53" i="28"/>
  <c r="W52" i="28"/>
  <c r="W51" i="28"/>
  <c r="W50" i="28"/>
  <c r="W49" i="28"/>
  <c r="W48" i="28"/>
  <c r="W47" i="28"/>
  <c r="T56" i="28"/>
  <c r="T55" i="28"/>
  <c r="T54" i="28"/>
  <c r="T53" i="28"/>
  <c r="T52" i="28"/>
  <c r="T51" i="28"/>
  <c r="T50" i="28"/>
  <c r="T49" i="28"/>
  <c r="T48" i="28"/>
  <c r="T47" i="28"/>
  <c r="Q56" i="28"/>
  <c r="Q55" i="28"/>
  <c r="Q54" i="28"/>
  <c r="Q53" i="28"/>
  <c r="Q52" i="28"/>
  <c r="Q51" i="28"/>
  <c r="Q50" i="28"/>
  <c r="Q49" i="28"/>
  <c r="Q48" i="28"/>
  <c r="Q47" i="28"/>
  <c r="AA39" i="28"/>
  <c r="AA38" i="28"/>
  <c r="AA37" i="28"/>
  <c r="AA36" i="28"/>
  <c r="AA35" i="28"/>
  <c r="AA34" i="28"/>
  <c r="AA33" i="28"/>
  <c r="AA32" i="28"/>
  <c r="AA31" i="28"/>
  <c r="AA30" i="28"/>
  <c r="V39" i="28"/>
  <c r="V38" i="28"/>
  <c r="V37" i="28"/>
  <c r="V36" i="28"/>
  <c r="V35" i="28"/>
  <c r="V34" i="28"/>
  <c r="V33" i="28"/>
  <c r="V32" i="28"/>
  <c r="V31" i="28"/>
  <c r="V30" i="28"/>
  <c r="Q39" i="28"/>
  <c r="Q38" i="28"/>
  <c r="Q37" i="28"/>
  <c r="Q36" i="28"/>
  <c r="Q35" i="28"/>
  <c r="Q34" i="28"/>
  <c r="Q33" i="28"/>
  <c r="Q32" i="28"/>
  <c r="Q31" i="28"/>
  <c r="AC21" i="28"/>
  <c r="AC20" i="28"/>
  <c r="AC19" i="28"/>
  <c r="AC18" i="28"/>
  <c r="AC17" i="28"/>
  <c r="AC16" i="28"/>
  <c r="AC15" i="28"/>
  <c r="AC14" i="28"/>
  <c r="AC13" i="28"/>
  <c r="Y21" i="28"/>
  <c r="Y20" i="28"/>
  <c r="Y19" i="28"/>
  <c r="Y18" i="28"/>
  <c r="Y17" i="28"/>
  <c r="Y16" i="28"/>
  <c r="Y15" i="28"/>
  <c r="Y14" i="28"/>
  <c r="Y13" i="28"/>
  <c r="U21" i="28"/>
  <c r="U20" i="28"/>
  <c r="U19" i="28"/>
  <c r="U18" i="28"/>
  <c r="U17" i="28"/>
  <c r="U16" i="28"/>
  <c r="U15" i="28"/>
  <c r="U14" i="28"/>
  <c r="U13" i="28"/>
  <c r="Q21" i="28"/>
  <c r="Q20" i="28"/>
  <c r="Q19" i="28"/>
  <c r="Q18" i="28"/>
  <c r="Q17" i="28"/>
  <c r="Q16" i="28"/>
  <c r="Q15" i="28"/>
  <c r="Q14" i="28"/>
  <c r="Q13" i="28"/>
  <c r="Q30" i="28"/>
  <c r="M20" i="36"/>
  <c r="M21" i="36"/>
  <c r="M22" i="36"/>
  <c r="M23" i="36"/>
  <c r="M24" i="36"/>
  <c r="M25" i="36"/>
  <c r="M26" i="36"/>
  <c r="M27" i="36"/>
  <c r="M28" i="36"/>
  <c r="M19" i="36"/>
  <c r="G20" i="36"/>
  <c r="G21" i="36"/>
  <c r="G22" i="36"/>
  <c r="G23" i="36"/>
  <c r="G24" i="36"/>
  <c r="G25" i="36"/>
  <c r="G26" i="36"/>
  <c r="G27" i="36"/>
  <c r="G28" i="36"/>
  <c r="G19" i="36"/>
  <c r="A20" i="36"/>
  <c r="A21" i="36"/>
  <c r="A22" i="36"/>
  <c r="A23" i="36"/>
  <c r="A24" i="36"/>
  <c r="A25" i="36"/>
  <c r="A26" i="36"/>
  <c r="A27" i="36"/>
  <c r="A28" i="36"/>
  <c r="A19" i="36"/>
  <c r="M5" i="36"/>
  <c r="M6" i="36"/>
  <c r="M7" i="36"/>
  <c r="M8" i="36"/>
  <c r="M9" i="36"/>
  <c r="M10" i="36"/>
  <c r="M11" i="36"/>
  <c r="M12" i="36"/>
  <c r="M13" i="36"/>
  <c r="M4" i="36"/>
  <c r="P18" i="28"/>
  <c r="P19" i="28"/>
  <c r="P20" i="28"/>
  <c r="P21" i="28"/>
  <c r="P22" i="28"/>
  <c r="AC22" i="28"/>
  <c r="Y22" i="28"/>
  <c r="U22" i="28"/>
  <c r="Q22" i="28"/>
  <c r="N5" i="29"/>
  <c r="O5" i="29" s="1"/>
  <c r="P5" i="29" s="1"/>
  <c r="Q5" i="29" s="1"/>
  <c r="R5" i="29" s="1"/>
  <c r="S5" i="29" s="1"/>
  <c r="T5" i="29" s="1"/>
  <c r="U5" i="29" s="1"/>
  <c r="V5" i="29" s="1"/>
  <c r="W5" i="29" s="1"/>
  <c r="X5" i="29" s="1"/>
  <c r="Y5" i="29" s="1"/>
  <c r="Z5" i="29" s="1"/>
  <c r="AA5" i="29" s="1"/>
  <c r="AB5" i="29" s="1"/>
  <c r="AC5" i="29" s="1"/>
  <c r="AD5" i="29" s="1"/>
  <c r="AE5" i="29" s="1"/>
  <c r="AF5" i="29" s="1"/>
  <c r="AG5" i="29" s="1"/>
  <c r="AH5" i="29" s="1"/>
  <c r="AI5" i="29" s="1"/>
  <c r="AJ5" i="29" s="1"/>
  <c r="AK5" i="29" s="1"/>
  <c r="AL5" i="29" s="1"/>
  <c r="AM5" i="29" s="1"/>
  <c r="AN5" i="29" s="1"/>
  <c r="AO5" i="29" s="1"/>
  <c r="B5" i="29"/>
  <c r="C5" i="29" s="1"/>
  <c r="DE3" i="33"/>
  <c r="DE3" i="32"/>
  <c r="AF11" i="38"/>
  <c r="BH3" i="30"/>
  <c r="BI2" i="30"/>
  <c r="BL3" i="30" s="1"/>
  <c r="BH2" i="29"/>
  <c r="D5" i="29" l="1"/>
  <c r="E5" i="29" s="1"/>
  <c r="F5" i="29" s="1"/>
  <c r="G5" i="29" s="1"/>
  <c r="H5" i="29" s="1"/>
  <c r="I5" i="29" s="1"/>
  <c r="J5" i="29" s="1"/>
  <c r="K5" i="29" s="1"/>
  <c r="L5" i="29" s="1"/>
  <c r="M5" i="29" s="1"/>
  <c r="AF108" i="38" l="1"/>
  <c r="AF115" i="38"/>
  <c r="AF116" i="38"/>
  <c r="AF117" i="38"/>
  <c r="AF121" i="38"/>
  <c r="AF125" i="38"/>
  <c r="AF129" i="38"/>
  <c r="I13" i="36"/>
  <c r="AF130" i="40"/>
  <c r="AE130" i="40"/>
  <c r="AD130" i="40"/>
  <c r="AC130" i="40"/>
  <c r="AB130" i="40"/>
  <c r="AA130" i="40"/>
  <c r="Z130" i="40"/>
  <c r="Y130" i="40"/>
  <c r="X130" i="40"/>
  <c r="AF129" i="40"/>
  <c r="AE129" i="40"/>
  <c r="AD129" i="40"/>
  <c r="AC129" i="40"/>
  <c r="AB129" i="40"/>
  <c r="AA129" i="40"/>
  <c r="Z129" i="40"/>
  <c r="Y129" i="40"/>
  <c r="X129" i="40"/>
  <c r="AF128" i="40"/>
  <c r="AE128" i="40"/>
  <c r="AD128" i="40"/>
  <c r="AC128" i="40"/>
  <c r="AB128" i="40"/>
  <c r="AA128" i="40"/>
  <c r="Z128" i="40"/>
  <c r="Y128" i="40"/>
  <c r="X128" i="40"/>
  <c r="AF127" i="40"/>
  <c r="AE127" i="40"/>
  <c r="AD127" i="40"/>
  <c r="AC127" i="40"/>
  <c r="AB127" i="40"/>
  <c r="AA127" i="40"/>
  <c r="Z127" i="40"/>
  <c r="Y127" i="40"/>
  <c r="X127" i="40"/>
  <c r="AF126" i="40"/>
  <c r="AE126" i="40"/>
  <c r="AD126" i="40"/>
  <c r="AC126" i="40"/>
  <c r="AB126" i="40"/>
  <c r="AA126" i="40"/>
  <c r="Z126" i="40"/>
  <c r="Y126" i="40"/>
  <c r="X126" i="40"/>
  <c r="AF125" i="40"/>
  <c r="AE125" i="40"/>
  <c r="AD125" i="40"/>
  <c r="AC125" i="40"/>
  <c r="AB125" i="40"/>
  <c r="AA125" i="40"/>
  <c r="Z125" i="40"/>
  <c r="Y125" i="40"/>
  <c r="X125" i="40"/>
  <c r="AF124" i="40"/>
  <c r="AE124" i="40"/>
  <c r="AD124" i="40"/>
  <c r="AC124" i="40"/>
  <c r="AB124" i="40"/>
  <c r="AA124" i="40"/>
  <c r="Z124" i="40"/>
  <c r="Y124" i="40"/>
  <c r="X124" i="40"/>
  <c r="AF123" i="40"/>
  <c r="AE123" i="40"/>
  <c r="AD123" i="40"/>
  <c r="AC123" i="40"/>
  <c r="AB123" i="40"/>
  <c r="AA123" i="40"/>
  <c r="Z123" i="40"/>
  <c r="Y123" i="40"/>
  <c r="X123" i="40"/>
  <c r="AF122" i="40"/>
  <c r="AE122" i="40"/>
  <c r="AD122" i="40"/>
  <c r="AC122" i="40"/>
  <c r="AB122" i="40"/>
  <c r="AA122" i="40"/>
  <c r="Z122" i="40"/>
  <c r="Y122" i="40"/>
  <c r="X122" i="40"/>
  <c r="AF121" i="40"/>
  <c r="AE121" i="40"/>
  <c r="AD121" i="40"/>
  <c r="AC121" i="40"/>
  <c r="AB121" i="40"/>
  <c r="AA121" i="40"/>
  <c r="Z121" i="40"/>
  <c r="Y121" i="40"/>
  <c r="X121" i="40"/>
  <c r="AF120" i="40"/>
  <c r="AE120" i="40"/>
  <c r="AD120" i="40"/>
  <c r="AC120" i="40"/>
  <c r="AB120" i="40"/>
  <c r="AA120" i="40"/>
  <c r="Z120" i="40"/>
  <c r="Y120" i="40"/>
  <c r="X120" i="40"/>
  <c r="AF119" i="40"/>
  <c r="AE119" i="40"/>
  <c r="AD119" i="40"/>
  <c r="AC119" i="40"/>
  <c r="AB119" i="40"/>
  <c r="AA119" i="40"/>
  <c r="Z119" i="40"/>
  <c r="Y119" i="40"/>
  <c r="X119" i="40"/>
  <c r="AF118" i="40"/>
  <c r="AE118" i="40"/>
  <c r="AD118" i="40"/>
  <c r="AC118" i="40"/>
  <c r="AB118" i="40"/>
  <c r="AA118" i="40"/>
  <c r="Z118" i="40"/>
  <c r="Y118" i="40"/>
  <c r="X118" i="40"/>
  <c r="AF117" i="40"/>
  <c r="AE117" i="40"/>
  <c r="AD117" i="40"/>
  <c r="AC117" i="40"/>
  <c r="AB117" i="40"/>
  <c r="AA117" i="40"/>
  <c r="Z117" i="40"/>
  <c r="Y117" i="40"/>
  <c r="X117" i="40"/>
  <c r="AF116" i="40"/>
  <c r="AE116" i="40"/>
  <c r="AD116" i="40"/>
  <c r="AC116" i="40"/>
  <c r="AB116" i="40"/>
  <c r="AA116" i="40"/>
  <c r="Z116" i="40"/>
  <c r="Y116" i="40"/>
  <c r="X116" i="40"/>
  <c r="AF115" i="40"/>
  <c r="AE115" i="40"/>
  <c r="AD115" i="40"/>
  <c r="AC115" i="40"/>
  <c r="AB115" i="40"/>
  <c r="AA115" i="40"/>
  <c r="Z115" i="40"/>
  <c r="Y115" i="40"/>
  <c r="X115" i="40"/>
  <c r="AF114" i="40"/>
  <c r="AE114" i="40"/>
  <c r="AD114" i="40"/>
  <c r="AC114" i="40"/>
  <c r="AB114" i="40"/>
  <c r="AA114" i="40"/>
  <c r="Z114" i="40"/>
  <c r="Y114" i="40"/>
  <c r="X114" i="40"/>
  <c r="AF113" i="40"/>
  <c r="AE113" i="40"/>
  <c r="AD113" i="40"/>
  <c r="AC113" i="40"/>
  <c r="AB113" i="40"/>
  <c r="AA113" i="40"/>
  <c r="Z113" i="40"/>
  <c r="Y113" i="40"/>
  <c r="X113" i="40"/>
  <c r="AF112" i="40"/>
  <c r="AE112" i="40"/>
  <c r="AD112" i="40"/>
  <c r="AC112" i="40"/>
  <c r="AB112" i="40"/>
  <c r="AA112" i="40"/>
  <c r="Z112" i="40"/>
  <c r="Y112" i="40"/>
  <c r="X112" i="40"/>
  <c r="AF111" i="40"/>
  <c r="AE111" i="40"/>
  <c r="AD111" i="40"/>
  <c r="AC111" i="40"/>
  <c r="AB111" i="40"/>
  <c r="AA111" i="40"/>
  <c r="Z111" i="40"/>
  <c r="Y111" i="40"/>
  <c r="X111" i="40"/>
  <c r="AF110" i="40"/>
  <c r="AE110" i="40"/>
  <c r="AD110" i="40"/>
  <c r="AC110" i="40"/>
  <c r="AB110" i="40"/>
  <c r="AA110" i="40"/>
  <c r="Z110" i="40"/>
  <c r="Y110" i="40"/>
  <c r="X110" i="40"/>
  <c r="AF109" i="40"/>
  <c r="AE109" i="40"/>
  <c r="AD109" i="40"/>
  <c r="AC109" i="40"/>
  <c r="AB109" i="40"/>
  <c r="AA109" i="40"/>
  <c r="Z109" i="40"/>
  <c r="Y109" i="40"/>
  <c r="X109" i="40"/>
  <c r="AF108" i="40"/>
  <c r="AE108" i="40"/>
  <c r="AD108" i="40"/>
  <c r="AC108" i="40"/>
  <c r="AB108" i="40"/>
  <c r="AA108" i="40"/>
  <c r="Z108" i="40"/>
  <c r="Y108" i="40"/>
  <c r="X108" i="40"/>
  <c r="AF107" i="40"/>
  <c r="AE107" i="40"/>
  <c r="AD107" i="40"/>
  <c r="AC107" i="40"/>
  <c r="AB107" i="40"/>
  <c r="AA107" i="40"/>
  <c r="Z107" i="40"/>
  <c r="Y107" i="40"/>
  <c r="X107" i="40"/>
  <c r="AF106" i="40"/>
  <c r="AE106" i="40"/>
  <c r="AD106" i="40"/>
  <c r="AC106" i="40"/>
  <c r="AB106" i="40"/>
  <c r="AA106" i="40"/>
  <c r="Z106" i="40"/>
  <c r="Y106" i="40"/>
  <c r="X106" i="40"/>
  <c r="AF105" i="40"/>
  <c r="AE105" i="40"/>
  <c r="AD105" i="40"/>
  <c r="AC105" i="40"/>
  <c r="AB105" i="40"/>
  <c r="AA105" i="40"/>
  <c r="Z105" i="40"/>
  <c r="Y105" i="40"/>
  <c r="X105" i="40"/>
  <c r="AF104" i="40"/>
  <c r="AE104" i="40"/>
  <c r="AD104" i="40"/>
  <c r="AC104" i="40"/>
  <c r="AB104" i="40"/>
  <c r="AA104" i="40"/>
  <c r="Z104" i="40"/>
  <c r="Y104" i="40"/>
  <c r="X104" i="40"/>
  <c r="AF103" i="40"/>
  <c r="AE103" i="40"/>
  <c r="AD103" i="40"/>
  <c r="AC103" i="40"/>
  <c r="AB103" i="40"/>
  <c r="AA103" i="40"/>
  <c r="Z103" i="40"/>
  <c r="Y103" i="40"/>
  <c r="X103" i="40"/>
  <c r="AF102" i="40"/>
  <c r="AE102" i="40"/>
  <c r="AD102" i="40"/>
  <c r="AC102" i="40"/>
  <c r="AB102" i="40"/>
  <c r="AA102" i="40"/>
  <c r="Z102" i="40"/>
  <c r="Y102" i="40"/>
  <c r="X102" i="40"/>
  <c r="AF101" i="40"/>
  <c r="AE101" i="40"/>
  <c r="AD101" i="40"/>
  <c r="AC101" i="40"/>
  <c r="AB101" i="40"/>
  <c r="AA101" i="40"/>
  <c r="Z101" i="40"/>
  <c r="Y101" i="40"/>
  <c r="X101" i="40"/>
  <c r="AF100" i="40"/>
  <c r="AE100" i="40"/>
  <c r="AD100" i="40"/>
  <c r="AC100" i="40"/>
  <c r="AB100" i="40"/>
  <c r="AA100" i="40"/>
  <c r="Z100" i="40"/>
  <c r="Y100" i="40"/>
  <c r="X100" i="40"/>
  <c r="AF99" i="40"/>
  <c r="AE99" i="40"/>
  <c r="AD99" i="40"/>
  <c r="AC99" i="40"/>
  <c r="AB99" i="40"/>
  <c r="AA99" i="40"/>
  <c r="Z99" i="40"/>
  <c r="Y99" i="40"/>
  <c r="X99" i="40"/>
  <c r="AF98" i="40"/>
  <c r="AE98" i="40"/>
  <c r="AD98" i="40"/>
  <c r="AC98" i="40"/>
  <c r="AB98" i="40"/>
  <c r="AA98" i="40"/>
  <c r="Z98" i="40"/>
  <c r="Y98" i="40"/>
  <c r="X98" i="40"/>
  <c r="AF97" i="40"/>
  <c r="AE97" i="40"/>
  <c r="AD97" i="40"/>
  <c r="AC97" i="40"/>
  <c r="AB97" i="40"/>
  <c r="AA97" i="40"/>
  <c r="Z97" i="40"/>
  <c r="Y97" i="40"/>
  <c r="X97" i="40"/>
  <c r="AF96" i="40"/>
  <c r="AE96" i="40"/>
  <c r="AD96" i="40"/>
  <c r="AC96" i="40"/>
  <c r="AB96" i="40"/>
  <c r="AA96" i="40"/>
  <c r="Z96" i="40"/>
  <c r="Y96" i="40"/>
  <c r="X96" i="40"/>
  <c r="AF95" i="40"/>
  <c r="AE95" i="40"/>
  <c r="AD95" i="40"/>
  <c r="AC95" i="40"/>
  <c r="AB95" i="40"/>
  <c r="AA95" i="40"/>
  <c r="Z95" i="40"/>
  <c r="Y95" i="40"/>
  <c r="X95" i="40"/>
  <c r="AF94" i="40"/>
  <c r="AE94" i="40"/>
  <c r="AD94" i="40"/>
  <c r="AC94" i="40"/>
  <c r="AB94" i="40"/>
  <c r="AA94" i="40"/>
  <c r="Z94" i="40"/>
  <c r="Y94" i="40"/>
  <c r="X94" i="40"/>
  <c r="AF93" i="40"/>
  <c r="AE93" i="40"/>
  <c r="AD93" i="40"/>
  <c r="AC93" i="40"/>
  <c r="AB93" i="40"/>
  <c r="AA93" i="40"/>
  <c r="Z93" i="40"/>
  <c r="Y93" i="40"/>
  <c r="X93" i="40"/>
  <c r="AF92" i="40"/>
  <c r="AE92" i="40"/>
  <c r="AD92" i="40"/>
  <c r="AC92" i="40"/>
  <c r="AB92" i="40"/>
  <c r="AA92" i="40"/>
  <c r="Z92" i="40"/>
  <c r="Y92" i="40"/>
  <c r="X92" i="40"/>
  <c r="AF91" i="40"/>
  <c r="AE91" i="40"/>
  <c r="AD91" i="40"/>
  <c r="AC91" i="40"/>
  <c r="AB91" i="40"/>
  <c r="AA91" i="40"/>
  <c r="Z91" i="40"/>
  <c r="Y91" i="40"/>
  <c r="X91" i="40"/>
  <c r="AF90" i="40"/>
  <c r="AE90" i="40"/>
  <c r="AD90" i="40"/>
  <c r="AC90" i="40"/>
  <c r="AB90" i="40"/>
  <c r="AA90" i="40"/>
  <c r="Z90" i="40"/>
  <c r="Y90" i="40"/>
  <c r="X90" i="40"/>
  <c r="AF89" i="40"/>
  <c r="AE89" i="40"/>
  <c r="AD89" i="40"/>
  <c r="AC89" i="40"/>
  <c r="AB89" i="40"/>
  <c r="AA89" i="40"/>
  <c r="Z89" i="40"/>
  <c r="Y89" i="40"/>
  <c r="X89" i="40"/>
  <c r="AF88" i="40"/>
  <c r="AE88" i="40"/>
  <c r="AD88" i="40"/>
  <c r="AC88" i="40"/>
  <c r="AB88" i="40"/>
  <c r="AA88" i="40"/>
  <c r="Z88" i="40"/>
  <c r="Y88" i="40"/>
  <c r="X88" i="40"/>
  <c r="AF87" i="40"/>
  <c r="AE87" i="40"/>
  <c r="AD87" i="40"/>
  <c r="AC87" i="40"/>
  <c r="AB87" i="40"/>
  <c r="AA87" i="40"/>
  <c r="Z87" i="40"/>
  <c r="Y87" i="40"/>
  <c r="X87" i="40"/>
  <c r="AF86" i="40"/>
  <c r="AE86" i="40"/>
  <c r="AD86" i="40"/>
  <c r="AC86" i="40"/>
  <c r="AB86" i="40"/>
  <c r="AA86" i="40"/>
  <c r="Z86" i="40"/>
  <c r="Y86" i="40"/>
  <c r="X86" i="40"/>
  <c r="AF85" i="40"/>
  <c r="AE85" i="40"/>
  <c r="AD85" i="40"/>
  <c r="AC85" i="40"/>
  <c r="AB85" i="40"/>
  <c r="AA85" i="40"/>
  <c r="Z85" i="40"/>
  <c r="Y85" i="40"/>
  <c r="X85" i="40"/>
  <c r="AF84" i="40"/>
  <c r="AE84" i="40"/>
  <c r="AD84" i="40"/>
  <c r="AC84" i="40"/>
  <c r="AB84" i="40"/>
  <c r="AA84" i="40"/>
  <c r="Z84" i="40"/>
  <c r="Y84" i="40"/>
  <c r="X84" i="40"/>
  <c r="AF83" i="40"/>
  <c r="AE83" i="40"/>
  <c r="AD83" i="40"/>
  <c r="AC83" i="40"/>
  <c r="AB83" i="40"/>
  <c r="AA83" i="40"/>
  <c r="Z83" i="40"/>
  <c r="Y83" i="40"/>
  <c r="X83" i="40"/>
  <c r="AF82" i="40"/>
  <c r="AE82" i="40"/>
  <c r="AD82" i="40"/>
  <c r="AC82" i="40"/>
  <c r="AB82" i="40"/>
  <c r="AA82" i="40"/>
  <c r="Z82" i="40"/>
  <c r="Y82" i="40"/>
  <c r="X82" i="40"/>
  <c r="AF81" i="40"/>
  <c r="AE81" i="40"/>
  <c r="AD81" i="40"/>
  <c r="AC81" i="40"/>
  <c r="AB81" i="40"/>
  <c r="AA81" i="40"/>
  <c r="Z81" i="40"/>
  <c r="Y81" i="40"/>
  <c r="X81" i="40"/>
  <c r="AF80" i="40"/>
  <c r="AE80" i="40"/>
  <c r="AD80" i="40"/>
  <c r="AC80" i="40"/>
  <c r="AB80" i="40"/>
  <c r="AA80" i="40"/>
  <c r="Z80" i="40"/>
  <c r="Y80" i="40"/>
  <c r="X80" i="40"/>
  <c r="AF79" i="40"/>
  <c r="AE79" i="40"/>
  <c r="AD79" i="40"/>
  <c r="AC79" i="40"/>
  <c r="AB79" i="40"/>
  <c r="AA79" i="40"/>
  <c r="Z79" i="40"/>
  <c r="Y79" i="40"/>
  <c r="X79" i="40"/>
  <c r="AF78" i="40"/>
  <c r="AE78" i="40"/>
  <c r="AD78" i="40"/>
  <c r="AC78" i="40"/>
  <c r="AB78" i="40"/>
  <c r="AA78" i="40"/>
  <c r="Z78" i="40"/>
  <c r="Y78" i="40"/>
  <c r="X78" i="40"/>
  <c r="AF77" i="40"/>
  <c r="AE77" i="40"/>
  <c r="AD77" i="40"/>
  <c r="AC77" i="40"/>
  <c r="AB77" i="40"/>
  <c r="AA77" i="40"/>
  <c r="Z77" i="40"/>
  <c r="Y77" i="40"/>
  <c r="X77" i="40"/>
  <c r="AF76" i="40"/>
  <c r="AE76" i="40"/>
  <c r="AD76" i="40"/>
  <c r="AC76" i="40"/>
  <c r="AB76" i="40"/>
  <c r="AA76" i="40"/>
  <c r="Z76" i="40"/>
  <c r="Y76" i="40"/>
  <c r="X76" i="40"/>
  <c r="AF75" i="40"/>
  <c r="AE75" i="40"/>
  <c r="AD75" i="40"/>
  <c r="AC75" i="40"/>
  <c r="AB75" i="40"/>
  <c r="AA75" i="40"/>
  <c r="Z75" i="40"/>
  <c r="Y75" i="40"/>
  <c r="X75" i="40"/>
  <c r="AF74" i="40"/>
  <c r="AE74" i="40"/>
  <c r="AD74" i="40"/>
  <c r="AC74" i="40"/>
  <c r="AB74" i="40"/>
  <c r="AA74" i="40"/>
  <c r="Z74" i="40"/>
  <c r="Y74" i="40"/>
  <c r="X74" i="40"/>
  <c r="AF73" i="40"/>
  <c r="AE73" i="40"/>
  <c r="AD73" i="40"/>
  <c r="AC73" i="40"/>
  <c r="AB73" i="40"/>
  <c r="AA73" i="40"/>
  <c r="Z73" i="40"/>
  <c r="Y73" i="40"/>
  <c r="X73" i="40"/>
  <c r="AF72" i="40"/>
  <c r="AE72" i="40"/>
  <c r="AD72" i="40"/>
  <c r="AC72" i="40"/>
  <c r="AB72" i="40"/>
  <c r="AA72" i="40"/>
  <c r="Z72" i="40"/>
  <c r="Y72" i="40"/>
  <c r="X72" i="40"/>
  <c r="AF71" i="40"/>
  <c r="AE71" i="40"/>
  <c r="AD71" i="40"/>
  <c r="AC71" i="40"/>
  <c r="AB71" i="40"/>
  <c r="AA71" i="40"/>
  <c r="Z71" i="40"/>
  <c r="Y71" i="40"/>
  <c r="X71" i="40"/>
  <c r="AF70" i="40"/>
  <c r="AE70" i="40"/>
  <c r="AD70" i="40"/>
  <c r="AC70" i="40"/>
  <c r="AB70" i="40"/>
  <c r="AA70" i="40"/>
  <c r="Z70" i="40"/>
  <c r="Y70" i="40"/>
  <c r="X70" i="40"/>
  <c r="AF69" i="40"/>
  <c r="AE69" i="40"/>
  <c r="AD69" i="40"/>
  <c r="AC69" i="40"/>
  <c r="AB69" i="40"/>
  <c r="AA69" i="40"/>
  <c r="Z69" i="40"/>
  <c r="Y69" i="40"/>
  <c r="X69" i="40"/>
  <c r="AF68" i="40"/>
  <c r="AE68" i="40"/>
  <c r="AD68" i="40"/>
  <c r="AC68" i="40"/>
  <c r="AB68" i="40"/>
  <c r="AA68" i="40"/>
  <c r="Z68" i="40"/>
  <c r="Y68" i="40"/>
  <c r="X68" i="40"/>
  <c r="AF67" i="40"/>
  <c r="AE67" i="40"/>
  <c r="AD67" i="40"/>
  <c r="AC67" i="40"/>
  <c r="AB67" i="40"/>
  <c r="AA67" i="40"/>
  <c r="Z67" i="40"/>
  <c r="Y67" i="40"/>
  <c r="X67" i="40"/>
  <c r="AF66" i="40"/>
  <c r="AE66" i="40"/>
  <c r="AD66" i="40"/>
  <c r="AC66" i="40"/>
  <c r="AB66" i="40"/>
  <c r="AA66" i="40"/>
  <c r="Z66" i="40"/>
  <c r="Y66" i="40"/>
  <c r="X66" i="40"/>
  <c r="AF65" i="40"/>
  <c r="AE65" i="40"/>
  <c r="AD65" i="40"/>
  <c r="AC65" i="40"/>
  <c r="AB65" i="40"/>
  <c r="AA65" i="40"/>
  <c r="Z65" i="40"/>
  <c r="Y65" i="40"/>
  <c r="X65" i="40"/>
  <c r="AF64" i="40"/>
  <c r="AE64" i="40"/>
  <c r="AD64" i="40"/>
  <c r="AC64" i="40"/>
  <c r="AB64" i="40"/>
  <c r="AA64" i="40"/>
  <c r="Z64" i="40"/>
  <c r="Y64" i="40"/>
  <c r="X64" i="40"/>
  <c r="AF63" i="40"/>
  <c r="AE63" i="40"/>
  <c r="AD63" i="40"/>
  <c r="AC63" i="40"/>
  <c r="AB63" i="40"/>
  <c r="AA63" i="40"/>
  <c r="Z63" i="40"/>
  <c r="Y63" i="40"/>
  <c r="X63" i="40"/>
  <c r="AF62" i="40"/>
  <c r="AE62" i="40"/>
  <c r="AD62" i="40"/>
  <c r="AC62" i="40"/>
  <c r="AB62" i="40"/>
  <c r="AA62" i="40"/>
  <c r="Z62" i="40"/>
  <c r="Y62" i="40"/>
  <c r="X62" i="40"/>
  <c r="AF61" i="40"/>
  <c r="AE61" i="40"/>
  <c r="AD61" i="40"/>
  <c r="AC61" i="40"/>
  <c r="AB61" i="40"/>
  <c r="AA61" i="40"/>
  <c r="Z61" i="40"/>
  <c r="Y61" i="40"/>
  <c r="X61" i="40"/>
  <c r="AF60" i="40"/>
  <c r="AE60" i="40"/>
  <c r="AD60" i="40"/>
  <c r="AC60" i="40"/>
  <c r="AB60" i="40"/>
  <c r="AA60" i="40"/>
  <c r="Z60" i="40"/>
  <c r="Y60" i="40"/>
  <c r="X60" i="40"/>
  <c r="AF59" i="40"/>
  <c r="AE59" i="40"/>
  <c r="AD59" i="40"/>
  <c r="AC59" i="40"/>
  <c r="AB59" i="40"/>
  <c r="AA59" i="40"/>
  <c r="Z59" i="40"/>
  <c r="Y59" i="40"/>
  <c r="X59" i="40"/>
  <c r="AF58" i="40"/>
  <c r="AE58" i="40"/>
  <c r="AD58" i="40"/>
  <c r="AC58" i="40"/>
  <c r="AB58" i="40"/>
  <c r="AA58" i="40"/>
  <c r="Z58" i="40"/>
  <c r="Y58" i="40"/>
  <c r="X58" i="40"/>
  <c r="AF57" i="40"/>
  <c r="AE57" i="40"/>
  <c r="AD57" i="40"/>
  <c r="AC57" i="40"/>
  <c r="AB57" i="40"/>
  <c r="AA57" i="40"/>
  <c r="Z57" i="40"/>
  <c r="Y57" i="40"/>
  <c r="X57" i="40"/>
  <c r="AF56" i="40"/>
  <c r="AE56" i="40"/>
  <c r="AD56" i="40"/>
  <c r="AC56" i="40"/>
  <c r="AB56" i="40"/>
  <c r="AA56" i="40"/>
  <c r="Z56" i="40"/>
  <c r="Y56" i="40"/>
  <c r="X56" i="40"/>
  <c r="AF55" i="40"/>
  <c r="AE55" i="40"/>
  <c r="AD55" i="40"/>
  <c r="AC55" i="40"/>
  <c r="AB55" i="40"/>
  <c r="AA55" i="40"/>
  <c r="Z55" i="40"/>
  <c r="Y55" i="40"/>
  <c r="X55" i="40"/>
  <c r="AF54" i="40"/>
  <c r="AE54" i="40"/>
  <c r="AD54" i="40"/>
  <c r="AC54" i="40"/>
  <c r="AB54" i="40"/>
  <c r="AA54" i="40"/>
  <c r="Z54" i="40"/>
  <c r="Y54" i="40"/>
  <c r="X54" i="40"/>
  <c r="AF53" i="40"/>
  <c r="AE53" i="40"/>
  <c r="AD53" i="40"/>
  <c r="AC53" i="40"/>
  <c r="AB53" i="40"/>
  <c r="AA53" i="40"/>
  <c r="Z53" i="40"/>
  <c r="Y53" i="40"/>
  <c r="X53" i="40"/>
  <c r="AF52" i="40"/>
  <c r="AE52" i="40"/>
  <c r="AD52" i="40"/>
  <c r="AC52" i="40"/>
  <c r="AB52" i="40"/>
  <c r="AA52" i="40"/>
  <c r="Z52" i="40"/>
  <c r="Y52" i="40"/>
  <c r="X52" i="40"/>
  <c r="AF51" i="40"/>
  <c r="AE51" i="40"/>
  <c r="AD51" i="40"/>
  <c r="AC51" i="40"/>
  <c r="AB51" i="40"/>
  <c r="AA51" i="40"/>
  <c r="Z51" i="40"/>
  <c r="Y51" i="40"/>
  <c r="X51" i="40"/>
  <c r="AF50" i="40"/>
  <c r="AE50" i="40"/>
  <c r="AD50" i="40"/>
  <c r="AC50" i="40"/>
  <c r="AB50" i="40"/>
  <c r="AA50" i="40"/>
  <c r="Z50" i="40"/>
  <c r="Y50" i="40"/>
  <c r="X50" i="40"/>
  <c r="AF49" i="40"/>
  <c r="AE49" i="40"/>
  <c r="AD49" i="40"/>
  <c r="AC49" i="40"/>
  <c r="AB49" i="40"/>
  <c r="AA49" i="40"/>
  <c r="Z49" i="40"/>
  <c r="Y49" i="40"/>
  <c r="X49" i="40"/>
  <c r="AF48" i="40"/>
  <c r="AE48" i="40"/>
  <c r="AD48" i="40"/>
  <c r="AC48" i="40"/>
  <c r="AB48" i="40"/>
  <c r="AA48" i="40"/>
  <c r="Z48" i="40"/>
  <c r="Y48" i="40"/>
  <c r="X48" i="40"/>
  <c r="AF47" i="40"/>
  <c r="AE47" i="40"/>
  <c r="AD47" i="40"/>
  <c r="AC47" i="40"/>
  <c r="AB47" i="40"/>
  <c r="AA47" i="40"/>
  <c r="Z47" i="40"/>
  <c r="Y47" i="40"/>
  <c r="X47" i="40"/>
  <c r="AF46" i="40"/>
  <c r="AE46" i="40"/>
  <c r="AD46" i="40"/>
  <c r="AC46" i="40"/>
  <c r="AB46" i="40"/>
  <c r="AA46" i="40"/>
  <c r="Z46" i="40"/>
  <c r="Y46" i="40"/>
  <c r="X46" i="40"/>
  <c r="AF45" i="40"/>
  <c r="AE45" i="40"/>
  <c r="AD45" i="40"/>
  <c r="AC45" i="40"/>
  <c r="AB45" i="40"/>
  <c r="AA45" i="40"/>
  <c r="Z45" i="40"/>
  <c r="Y45" i="40"/>
  <c r="X45" i="40"/>
  <c r="AF44" i="40"/>
  <c r="AE44" i="40"/>
  <c r="AD44" i="40"/>
  <c r="AC44" i="40"/>
  <c r="AB44" i="40"/>
  <c r="AA44" i="40"/>
  <c r="Z44" i="40"/>
  <c r="Y44" i="40"/>
  <c r="X44" i="40"/>
  <c r="AF43" i="40"/>
  <c r="AE43" i="40"/>
  <c r="AD43" i="40"/>
  <c r="AC43" i="40"/>
  <c r="AB43" i="40"/>
  <c r="AA43" i="40"/>
  <c r="Z43" i="40"/>
  <c r="Y43" i="40"/>
  <c r="X43" i="40"/>
  <c r="AF42" i="40"/>
  <c r="AE42" i="40"/>
  <c r="AD42" i="40"/>
  <c r="AC42" i="40"/>
  <c r="AB42" i="40"/>
  <c r="AA42" i="40"/>
  <c r="Z42" i="40"/>
  <c r="Y42" i="40"/>
  <c r="X42" i="40"/>
  <c r="AF41" i="40"/>
  <c r="AE41" i="40"/>
  <c r="AD41" i="40"/>
  <c r="AC41" i="40"/>
  <c r="AB41" i="40"/>
  <c r="AA41" i="40"/>
  <c r="Z41" i="40"/>
  <c r="Y41" i="40"/>
  <c r="X41" i="40"/>
  <c r="AF40" i="40"/>
  <c r="AE40" i="40"/>
  <c r="AD40" i="40"/>
  <c r="AC40" i="40"/>
  <c r="AB40" i="40"/>
  <c r="AA40" i="40"/>
  <c r="Z40" i="40"/>
  <c r="Y40" i="40"/>
  <c r="X40" i="40"/>
  <c r="AF39" i="40"/>
  <c r="AE39" i="40"/>
  <c r="AD39" i="40"/>
  <c r="AC39" i="40"/>
  <c r="AB39" i="40"/>
  <c r="AA39" i="40"/>
  <c r="Z39" i="40"/>
  <c r="Y39" i="40"/>
  <c r="X39" i="40"/>
  <c r="AF38" i="40"/>
  <c r="AE38" i="40"/>
  <c r="AD38" i="40"/>
  <c r="AC38" i="40"/>
  <c r="AB38" i="40"/>
  <c r="AA38" i="40"/>
  <c r="Z38" i="40"/>
  <c r="Y38" i="40"/>
  <c r="X38" i="40"/>
  <c r="AF37" i="40"/>
  <c r="AE37" i="40"/>
  <c r="AD37" i="40"/>
  <c r="AC37" i="40"/>
  <c r="AB37" i="40"/>
  <c r="AA37" i="40"/>
  <c r="Z37" i="40"/>
  <c r="Y37" i="40"/>
  <c r="X37" i="40"/>
  <c r="AF36" i="40"/>
  <c r="AE36" i="40"/>
  <c r="AD36" i="40"/>
  <c r="AC36" i="40"/>
  <c r="AB36" i="40"/>
  <c r="AA36" i="40"/>
  <c r="Z36" i="40"/>
  <c r="Y36" i="40"/>
  <c r="X36" i="40"/>
  <c r="AF35" i="40"/>
  <c r="AE35" i="40"/>
  <c r="AD35" i="40"/>
  <c r="AC35" i="40"/>
  <c r="AB35" i="40"/>
  <c r="AA35" i="40"/>
  <c r="Z35" i="40"/>
  <c r="Y35" i="40"/>
  <c r="X35" i="40"/>
  <c r="AF34" i="40"/>
  <c r="AE34" i="40"/>
  <c r="AD34" i="40"/>
  <c r="AC34" i="40"/>
  <c r="AB34" i="40"/>
  <c r="AA34" i="40"/>
  <c r="Z34" i="40"/>
  <c r="Y34" i="40"/>
  <c r="X34" i="40"/>
  <c r="AF33" i="40"/>
  <c r="AE33" i="40"/>
  <c r="AD33" i="40"/>
  <c r="AC33" i="40"/>
  <c r="AB33" i="40"/>
  <c r="AA33" i="40"/>
  <c r="Z33" i="40"/>
  <c r="Y33" i="40"/>
  <c r="X33" i="40"/>
  <c r="AF32" i="40"/>
  <c r="AE32" i="40"/>
  <c r="AD32" i="40"/>
  <c r="AC32" i="40"/>
  <c r="AB32" i="40"/>
  <c r="AA32" i="40"/>
  <c r="Z32" i="40"/>
  <c r="Y32" i="40"/>
  <c r="X32" i="40"/>
  <c r="AF31" i="40"/>
  <c r="AE31" i="40"/>
  <c r="AD31" i="40"/>
  <c r="AC31" i="40"/>
  <c r="AB31" i="40"/>
  <c r="AA31" i="40"/>
  <c r="Z31" i="40"/>
  <c r="Y31" i="40"/>
  <c r="X31" i="40"/>
  <c r="AF30" i="40"/>
  <c r="AE30" i="40"/>
  <c r="AD30" i="40"/>
  <c r="AC30" i="40"/>
  <c r="AB30" i="40"/>
  <c r="AA30" i="40"/>
  <c r="Z30" i="40"/>
  <c r="Y30" i="40"/>
  <c r="X30" i="40"/>
  <c r="AF29" i="40"/>
  <c r="AE29" i="40"/>
  <c r="AD29" i="40"/>
  <c r="AC29" i="40"/>
  <c r="AB29" i="40"/>
  <c r="AA29" i="40"/>
  <c r="Z29" i="40"/>
  <c r="Y29" i="40"/>
  <c r="X29" i="40"/>
  <c r="AF28" i="40"/>
  <c r="AE28" i="40"/>
  <c r="AD28" i="40"/>
  <c r="AC28" i="40"/>
  <c r="AB28" i="40"/>
  <c r="AA28" i="40"/>
  <c r="Z28" i="40"/>
  <c r="Y28" i="40"/>
  <c r="X28" i="40"/>
  <c r="AF27" i="40"/>
  <c r="AE27" i="40"/>
  <c r="AD27" i="40"/>
  <c r="AC27" i="40"/>
  <c r="AB27" i="40"/>
  <c r="AA27" i="40"/>
  <c r="Z27" i="40"/>
  <c r="Y27" i="40"/>
  <c r="X27" i="40"/>
  <c r="AF26" i="40"/>
  <c r="AE26" i="40"/>
  <c r="AD26" i="40"/>
  <c r="AC26" i="40"/>
  <c r="AB26" i="40"/>
  <c r="AA26" i="40"/>
  <c r="Z26" i="40"/>
  <c r="Y26" i="40"/>
  <c r="X26" i="40"/>
  <c r="AF25" i="40"/>
  <c r="AE25" i="40"/>
  <c r="AD25" i="40"/>
  <c r="AC25" i="40"/>
  <c r="AB25" i="40"/>
  <c r="AA25" i="40"/>
  <c r="Z25" i="40"/>
  <c r="Y25" i="40"/>
  <c r="X25" i="40"/>
  <c r="AF24" i="40"/>
  <c r="AE24" i="40"/>
  <c r="AD24" i="40"/>
  <c r="AC24" i="40"/>
  <c r="AB24" i="40"/>
  <c r="AA24" i="40"/>
  <c r="Z24" i="40"/>
  <c r="Y24" i="40"/>
  <c r="X24" i="40"/>
  <c r="AF23" i="40"/>
  <c r="AE23" i="40"/>
  <c r="AD23" i="40"/>
  <c r="AC23" i="40"/>
  <c r="AB23" i="40"/>
  <c r="AA23" i="40"/>
  <c r="Z23" i="40"/>
  <c r="Y23" i="40"/>
  <c r="X23" i="40"/>
  <c r="AF22" i="40"/>
  <c r="AE22" i="40"/>
  <c r="AD22" i="40"/>
  <c r="AC22" i="40"/>
  <c r="AB22" i="40"/>
  <c r="AA22" i="40"/>
  <c r="Z22" i="40"/>
  <c r="Y22" i="40"/>
  <c r="X22" i="40"/>
  <c r="AF21" i="40"/>
  <c r="AE21" i="40"/>
  <c r="AD21" i="40"/>
  <c r="AC21" i="40"/>
  <c r="AB21" i="40"/>
  <c r="AA21" i="40"/>
  <c r="Z21" i="40"/>
  <c r="Y21" i="40"/>
  <c r="X21" i="40"/>
  <c r="AF20" i="40"/>
  <c r="AE20" i="40"/>
  <c r="AD20" i="40"/>
  <c r="AC20" i="40"/>
  <c r="AB20" i="40"/>
  <c r="AA20" i="40"/>
  <c r="Z20" i="40"/>
  <c r="Y20" i="40"/>
  <c r="X20" i="40"/>
  <c r="AF19" i="40"/>
  <c r="AE19" i="40"/>
  <c r="AD19" i="40"/>
  <c r="AC19" i="40"/>
  <c r="AB19" i="40"/>
  <c r="AA19" i="40"/>
  <c r="Z19" i="40"/>
  <c r="Y19" i="40"/>
  <c r="X19" i="40"/>
  <c r="AF18" i="40"/>
  <c r="AE18" i="40"/>
  <c r="AD18" i="40"/>
  <c r="AC18" i="40"/>
  <c r="AB18" i="40"/>
  <c r="AA18" i="40"/>
  <c r="Z18" i="40"/>
  <c r="Y18" i="40"/>
  <c r="X18" i="40"/>
  <c r="AF17" i="40"/>
  <c r="AE17" i="40"/>
  <c r="AD17" i="40"/>
  <c r="AC17" i="40"/>
  <c r="AB17" i="40"/>
  <c r="AA17" i="40"/>
  <c r="Z17" i="40"/>
  <c r="Y17" i="40"/>
  <c r="X17" i="40"/>
  <c r="AF16" i="40"/>
  <c r="AE16" i="40"/>
  <c r="AD16" i="40"/>
  <c r="AC16" i="40"/>
  <c r="AB16" i="40"/>
  <c r="AA16" i="40"/>
  <c r="Z16" i="40"/>
  <c r="Y16" i="40"/>
  <c r="X16" i="40"/>
  <c r="AF15" i="40"/>
  <c r="AE15" i="40"/>
  <c r="AD15" i="40"/>
  <c r="AC15" i="40"/>
  <c r="AB15" i="40"/>
  <c r="AA15" i="40"/>
  <c r="Z15" i="40"/>
  <c r="Y15" i="40"/>
  <c r="X15" i="40"/>
  <c r="AF14" i="40"/>
  <c r="AE14" i="40"/>
  <c r="AD14" i="40"/>
  <c r="AC14" i="40"/>
  <c r="AB14" i="40"/>
  <c r="AA14" i="40"/>
  <c r="Z14" i="40"/>
  <c r="Y14" i="40"/>
  <c r="X14" i="40"/>
  <c r="AF13" i="40"/>
  <c r="AE13" i="40"/>
  <c r="AD13" i="40"/>
  <c r="AC13" i="40"/>
  <c r="AB13" i="40"/>
  <c r="AA13" i="40"/>
  <c r="Z13" i="40"/>
  <c r="Y13" i="40"/>
  <c r="X13" i="40"/>
  <c r="AF12" i="40"/>
  <c r="AE12" i="40"/>
  <c r="AD12" i="40"/>
  <c r="AC12" i="40"/>
  <c r="AB12" i="40"/>
  <c r="AA12" i="40"/>
  <c r="Z12" i="40"/>
  <c r="Y12" i="40"/>
  <c r="X12" i="40"/>
  <c r="AF11" i="40"/>
  <c r="AE11" i="40"/>
  <c r="AD11" i="40"/>
  <c r="AC11" i="40"/>
  <c r="AB11" i="40"/>
  <c r="AA11" i="40"/>
  <c r="Z11" i="40"/>
  <c r="Y11" i="40"/>
  <c r="X11" i="40"/>
  <c r="AF10" i="40"/>
  <c r="AE10" i="40"/>
  <c r="AD10" i="40"/>
  <c r="AC10" i="40"/>
  <c r="AB10" i="40"/>
  <c r="AA10" i="40"/>
  <c r="Z10" i="40"/>
  <c r="Y10" i="40"/>
  <c r="X10" i="40"/>
  <c r="AF9" i="40"/>
  <c r="AE9" i="40"/>
  <c r="AD9" i="40"/>
  <c r="AC9" i="40"/>
  <c r="AB9" i="40"/>
  <c r="AA9" i="40"/>
  <c r="Z9" i="40"/>
  <c r="Y9" i="40"/>
  <c r="X9" i="40"/>
  <c r="AF8" i="40"/>
  <c r="AE8" i="40"/>
  <c r="AD8" i="40"/>
  <c r="AC8" i="40"/>
  <c r="AB8" i="40"/>
  <c r="AA8" i="40"/>
  <c r="Z8" i="40"/>
  <c r="Y8" i="40"/>
  <c r="X8" i="40"/>
  <c r="AF7" i="40"/>
  <c r="AE7" i="40"/>
  <c r="AD7" i="40"/>
  <c r="AC7" i="40"/>
  <c r="AB7" i="40"/>
  <c r="AA7" i="40"/>
  <c r="Z7" i="40"/>
  <c r="Y7" i="40"/>
  <c r="X7" i="40"/>
  <c r="AF6" i="40"/>
  <c r="AE6" i="40"/>
  <c r="AD6" i="40"/>
  <c r="AC6" i="40"/>
  <c r="AB6" i="40"/>
  <c r="AA6" i="40"/>
  <c r="Z6" i="40"/>
  <c r="Y6" i="40"/>
  <c r="X6" i="40"/>
  <c r="AF130" i="39"/>
  <c r="AE130" i="39"/>
  <c r="AD130" i="39"/>
  <c r="AC130" i="39"/>
  <c r="AB130" i="39"/>
  <c r="AA130" i="39"/>
  <c r="Z130" i="39"/>
  <c r="Y130" i="39"/>
  <c r="X130" i="39"/>
  <c r="W130" i="39"/>
  <c r="AF129" i="39"/>
  <c r="AE129" i="39"/>
  <c r="AD129" i="39"/>
  <c r="AC129" i="39"/>
  <c r="AB129" i="39"/>
  <c r="AA129" i="39"/>
  <c r="Z129" i="39"/>
  <c r="Y129" i="39"/>
  <c r="X129" i="39"/>
  <c r="W129" i="39"/>
  <c r="AF128" i="39"/>
  <c r="AE128" i="39"/>
  <c r="AD128" i="39"/>
  <c r="AC128" i="39"/>
  <c r="AB128" i="39"/>
  <c r="AA128" i="39"/>
  <c r="Z128" i="39"/>
  <c r="Y128" i="39"/>
  <c r="X128" i="39"/>
  <c r="W128" i="39"/>
  <c r="AF127" i="39"/>
  <c r="AE127" i="39"/>
  <c r="AD127" i="39"/>
  <c r="AC127" i="39"/>
  <c r="AB127" i="39"/>
  <c r="AA127" i="39"/>
  <c r="Z127" i="39"/>
  <c r="Y127" i="39"/>
  <c r="X127" i="39"/>
  <c r="W127" i="39"/>
  <c r="AF126" i="39"/>
  <c r="AE126" i="39"/>
  <c r="AD126" i="39"/>
  <c r="AC126" i="39"/>
  <c r="AB126" i="39"/>
  <c r="AA126" i="39"/>
  <c r="Z126" i="39"/>
  <c r="Y126" i="39"/>
  <c r="X126" i="39"/>
  <c r="W126" i="39"/>
  <c r="AF125" i="39"/>
  <c r="AE125" i="39"/>
  <c r="AD125" i="39"/>
  <c r="AC125" i="39"/>
  <c r="AB125" i="39"/>
  <c r="AA125" i="39"/>
  <c r="Z125" i="39"/>
  <c r="Y125" i="39"/>
  <c r="X125" i="39"/>
  <c r="W125" i="39"/>
  <c r="AF124" i="39"/>
  <c r="AE124" i="39"/>
  <c r="AD124" i="39"/>
  <c r="AC124" i="39"/>
  <c r="AB124" i="39"/>
  <c r="AA124" i="39"/>
  <c r="Z124" i="39"/>
  <c r="Y124" i="39"/>
  <c r="X124" i="39"/>
  <c r="W124" i="39"/>
  <c r="AF123" i="39"/>
  <c r="AE123" i="39"/>
  <c r="AD123" i="39"/>
  <c r="AC123" i="39"/>
  <c r="AB123" i="39"/>
  <c r="AA123" i="39"/>
  <c r="Z123" i="39"/>
  <c r="Y123" i="39"/>
  <c r="X123" i="39"/>
  <c r="W123" i="39"/>
  <c r="AF122" i="39"/>
  <c r="AE122" i="39"/>
  <c r="AD122" i="39"/>
  <c r="AC122" i="39"/>
  <c r="AB122" i="39"/>
  <c r="AA122" i="39"/>
  <c r="Z122" i="39"/>
  <c r="Y122" i="39"/>
  <c r="X122" i="39"/>
  <c r="W122" i="39"/>
  <c r="AF121" i="39"/>
  <c r="AE121" i="39"/>
  <c r="AD121" i="39"/>
  <c r="AC121" i="39"/>
  <c r="AB121" i="39"/>
  <c r="AA121" i="39"/>
  <c r="Z121" i="39"/>
  <c r="Y121" i="39"/>
  <c r="X121" i="39"/>
  <c r="W121" i="39"/>
  <c r="AF120" i="39"/>
  <c r="AE120" i="39"/>
  <c r="AD120" i="39"/>
  <c r="AC120" i="39"/>
  <c r="AB120" i="39"/>
  <c r="AA120" i="39"/>
  <c r="Z120" i="39"/>
  <c r="Y120" i="39"/>
  <c r="X120" i="39"/>
  <c r="W120" i="39"/>
  <c r="AF119" i="39"/>
  <c r="AE119" i="39"/>
  <c r="AD119" i="39"/>
  <c r="AC119" i="39"/>
  <c r="AB119" i="39"/>
  <c r="AA119" i="39"/>
  <c r="Z119" i="39"/>
  <c r="Y119" i="39"/>
  <c r="X119" i="39"/>
  <c r="W119" i="39"/>
  <c r="AF118" i="39"/>
  <c r="AE118" i="39"/>
  <c r="AD118" i="39"/>
  <c r="AC118" i="39"/>
  <c r="AB118" i="39"/>
  <c r="AA118" i="39"/>
  <c r="Z118" i="39"/>
  <c r="Y118" i="39"/>
  <c r="X118" i="39"/>
  <c r="W118" i="39"/>
  <c r="AF117" i="39"/>
  <c r="AE117" i="39"/>
  <c r="AD117" i="39"/>
  <c r="AC117" i="39"/>
  <c r="AB117" i="39"/>
  <c r="AA117" i="39"/>
  <c r="Z117" i="39"/>
  <c r="Y117" i="39"/>
  <c r="X117" i="39"/>
  <c r="W117" i="39"/>
  <c r="AF116" i="39"/>
  <c r="AE116" i="39"/>
  <c r="AD116" i="39"/>
  <c r="AC116" i="39"/>
  <c r="AB116" i="39"/>
  <c r="AA116" i="39"/>
  <c r="Z116" i="39"/>
  <c r="Y116" i="39"/>
  <c r="X116" i="39"/>
  <c r="W116" i="39"/>
  <c r="AF115" i="39"/>
  <c r="AE115" i="39"/>
  <c r="AD115" i="39"/>
  <c r="AC115" i="39"/>
  <c r="AB115" i="39"/>
  <c r="AA115" i="39"/>
  <c r="Z115" i="39"/>
  <c r="Y115" i="39"/>
  <c r="X115" i="39"/>
  <c r="W115" i="39"/>
  <c r="AF114" i="39"/>
  <c r="AE114" i="39"/>
  <c r="AD114" i="39"/>
  <c r="AC114" i="39"/>
  <c r="AB114" i="39"/>
  <c r="AA114" i="39"/>
  <c r="Z114" i="39"/>
  <c r="Y114" i="39"/>
  <c r="X114" i="39"/>
  <c r="W114" i="39"/>
  <c r="AF113" i="39"/>
  <c r="AE113" i="39"/>
  <c r="AD113" i="39"/>
  <c r="AC113" i="39"/>
  <c r="AB113" i="39"/>
  <c r="AA113" i="39"/>
  <c r="Z113" i="39"/>
  <c r="Y113" i="39"/>
  <c r="X113" i="39"/>
  <c r="W113" i="39"/>
  <c r="AF112" i="39"/>
  <c r="AE112" i="39"/>
  <c r="AD112" i="39"/>
  <c r="AC112" i="39"/>
  <c r="AB112" i="39"/>
  <c r="AA112" i="39"/>
  <c r="Z112" i="39"/>
  <c r="Y112" i="39"/>
  <c r="X112" i="39"/>
  <c r="W112" i="39"/>
  <c r="AF111" i="39"/>
  <c r="AE111" i="39"/>
  <c r="AD111" i="39"/>
  <c r="AC111" i="39"/>
  <c r="AB111" i="39"/>
  <c r="AA111" i="39"/>
  <c r="Z111" i="39"/>
  <c r="Y111" i="39"/>
  <c r="X111" i="39"/>
  <c r="W111" i="39"/>
  <c r="AF110" i="39"/>
  <c r="AE110" i="39"/>
  <c r="AD110" i="39"/>
  <c r="AC110" i="39"/>
  <c r="AB110" i="39"/>
  <c r="AA110" i="39"/>
  <c r="Z110" i="39"/>
  <c r="Y110" i="39"/>
  <c r="X110" i="39"/>
  <c r="W110" i="39"/>
  <c r="AF109" i="39"/>
  <c r="AE109" i="39"/>
  <c r="AD109" i="39"/>
  <c r="AC109" i="39"/>
  <c r="AB109" i="39"/>
  <c r="AA109" i="39"/>
  <c r="Z109" i="39"/>
  <c r="Y109" i="39"/>
  <c r="X109" i="39"/>
  <c r="W109" i="39"/>
  <c r="AF108" i="39"/>
  <c r="AE108" i="39"/>
  <c r="AD108" i="39"/>
  <c r="AC108" i="39"/>
  <c r="AB108" i="39"/>
  <c r="AA108" i="39"/>
  <c r="Z108" i="39"/>
  <c r="Y108" i="39"/>
  <c r="X108" i="39"/>
  <c r="W108" i="39"/>
  <c r="AF107" i="39"/>
  <c r="AE107" i="39"/>
  <c r="AD107" i="39"/>
  <c r="AC107" i="39"/>
  <c r="AB107" i="39"/>
  <c r="AA107" i="39"/>
  <c r="Z107" i="39"/>
  <c r="Y107" i="39"/>
  <c r="X107" i="39"/>
  <c r="W107" i="39"/>
  <c r="AF106" i="39"/>
  <c r="AE106" i="39"/>
  <c r="AD106" i="39"/>
  <c r="AC106" i="39"/>
  <c r="AB106" i="39"/>
  <c r="AA106" i="39"/>
  <c r="Z106" i="39"/>
  <c r="Y106" i="39"/>
  <c r="X106" i="39"/>
  <c r="W106" i="39"/>
  <c r="AF105" i="39"/>
  <c r="AE105" i="39"/>
  <c r="AD105" i="39"/>
  <c r="AC105" i="39"/>
  <c r="AB105" i="39"/>
  <c r="AA105" i="39"/>
  <c r="Z105" i="39"/>
  <c r="Y105" i="39"/>
  <c r="X105" i="39"/>
  <c r="W105" i="39"/>
  <c r="AF104" i="39"/>
  <c r="AE104" i="39"/>
  <c r="AD104" i="39"/>
  <c r="AC104" i="39"/>
  <c r="AB104" i="39"/>
  <c r="AA104" i="39"/>
  <c r="Z104" i="39"/>
  <c r="Y104" i="39"/>
  <c r="X104" i="39"/>
  <c r="W104" i="39"/>
  <c r="AF103" i="39"/>
  <c r="AE103" i="39"/>
  <c r="AD103" i="39"/>
  <c r="AC103" i="39"/>
  <c r="AB103" i="39"/>
  <c r="AA103" i="39"/>
  <c r="Z103" i="39"/>
  <c r="Y103" i="39"/>
  <c r="X103" i="39"/>
  <c r="W103" i="39"/>
  <c r="AF102" i="39"/>
  <c r="AE102" i="39"/>
  <c r="AD102" i="39"/>
  <c r="AC102" i="39"/>
  <c r="AB102" i="39"/>
  <c r="AA102" i="39"/>
  <c r="Z102" i="39"/>
  <c r="Y102" i="39"/>
  <c r="X102" i="39"/>
  <c r="W102" i="39"/>
  <c r="AF101" i="39"/>
  <c r="AE101" i="39"/>
  <c r="AD101" i="39"/>
  <c r="AC101" i="39"/>
  <c r="AB101" i="39"/>
  <c r="AA101" i="39"/>
  <c r="Z101" i="39"/>
  <c r="Y101" i="39"/>
  <c r="X101" i="39"/>
  <c r="W101" i="39"/>
  <c r="AF100" i="39"/>
  <c r="AE100" i="39"/>
  <c r="AD100" i="39"/>
  <c r="AC100" i="39"/>
  <c r="AB100" i="39"/>
  <c r="AA100" i="39"/>
  <c r="Z100" i="39"/>
  <c r="Y100" i="39"/>
  <c r="X100" i="39"/>
  <c r="W100" i="39"/>
  <c r="AF99" i="39"/>
  <c r="AE99" i="39"/>
  <c r="AD99" i="39"/>
  <c r="AC99" i="39"/>
  <c r="AB99" i="39"/>
  <c r="AA99" i="39"/>
  <c r="Z99" i="39"/>
  <c r="Y99" i="39"/>
  <c r="X99" i="39"/>
  <c r="W99" i="39"/>
  <c r="AF98" i="39"/>
  <c r="AE98" i="39"/>
  <c r="AD98" i="39"/>
  <c r="AC98" i="39"/>
  <c r="AB98" i="39"/>
  <c r="AA98" i="39"/>
  <c r="Z98" i="39"/>
  <c r="Y98" i="39"/>
  <c r="X98" i="39"/>
  <c r="W98" i="39"/>
  <c r="AF97" i="39"/>
  <c r="AE97" i="39"/>
  <c r="AD97" i="39"/>
  <c r="AC97" i="39"/>
  <c r="AB97" i="39"/>
  <c r="AA97" i="39"/>
  <c r="Z97" i="39"/>
  <c r="Y97" i="39"/>
  <c r="X97" i="39"/>
  <c r="W97" i="39"/>
  <c r="AF96" i="39"/>
  <c r="AE96" i="39"/>
  <c r="AD96" i="39"/>
  <c r="AC96" i="39"/>
  <c r="AB96" i="39"/>
  <c r="AA96" i="39"/>
  <c r="Z96" i="39"/>
  <c r="Y96" i="39"/>
  <c r="X96" i="39"/>
  <c r="W96" i="39"/>
  <c r="AF95" i="39"/>
  <c r="AE95" i="39"/>
  <c r="AD95" i="39"/>
  <c r="AC95" i="39"/>
  <c r="AB95" i="39"/>
  <c r="AA95" i="39"/>
  <c r="Z95" i="39"/>
  <c r="Y95" i="39"/>
  <c r="X95" i="39"/>
  <c r="W95" i="39"/>
  <c r="AF94" i="39"/>
  <c r="AE94" i="39"/>
  <c r="AD94" i="39"/>
  <c r="AC94" i="39"/>
  <c r="AB94" i="39"/>
  <c r="AA94" i="39"/>
  <c r="Z94" i="39"/>
  <c r="Y94" i="39"/>
  <c r="X94" i="39"/>
  <c r="W94" i="39"/>
  <c r="AF93" i="39"/>
  <c r="AE93" i="39"/>
  <c r="AD93" i="39"/>
  <c r="AC93" i="39"/>
  <c r="AB93" i="39"/>
  <c r="AA93" i="39"/>
  <c r="Z93" i="39"/>
  <c r="Y93" i="39"/>
  <c r="X93" i="39"/>
  <c r="W93" i="39"/>
  <c r="AF92" i="39"/>
  <c r="AE92" i="39"/>
  <c r="AD92" i="39"/>
  <c r="AC92" i="39"/>
  <c r="AB92" i="39"/>
  <c r="AA92" i="39"/>
  <c r="Z92" i="39"/>
  <c r="Y92" i="39"/>
  <c r="X92" i="39"/>
  <c r="W92" i="39"/>
  <c r="AF91" i="39"/>
  <c r="AE91" i="39"/>
  <c r="AD91" i="39"/>
  <c r="AC91" i="39"/>
  <c r="AB91" i="39"/>
  <c r="AA91" i="39"/>
  <c r="Z91" i="39"/>
  <c r="Y91" i="39"/>
  <c r="X91" i="39"/>
  <c r="W91" i="39"/>
  <c r="AF90" i="39"/>
  <c r="AE90" i="39"/>
  <c r="AD90" i="39"/>
  <c r="AC90" i="39"/>
  <c r="AB90" i="39"/>
  <c r="AA90" i="39"/>
  <c r="Z90" i="39"/>
  <c r="Y90" i="39"/>
  <c r="X90" i="39"/>
  <c r="W90" i="39"/>
  <c r="AF89" i="39"/>
  <c r="AE89" i="39"/>
  <c r="AD89" i="39"/>
  <c r="AC89" i="39"/>
  <c r="AB89" i="39"/>
  <c r="AA89" i="39"/>
  <c r="Z89" i="39"/>
  <c r="Y89" i="39"/>
  <c r="X89" i="39"/>
  <c r="W89" i="39"/>
  <c r="AF88" i="39"/>
  <c r="AE88" i="39"/>
  <c r="AD88" i="39"/>
  <c r="AC88" i="39"/>
  <c r="AB88" i="39"/>
  <c r="AA88" i="39"/>
  <c r="Z88" i="39"/>
  <c r="Y88" i="39"/>
  <c r="X88" i="39"/>
  <c r="W88" i="39"/>
  <c r="AF87" i="39"/>
  <c r="AE87" i="39"/>
  <c r="AD87" i="39"/>
  <c r="AC87" i="39"/>
  <c r="AB87" i="39"/>
  <c r="AA87" i="39"/>
  <c r="Z87" i="39"/>
  <c r="Y87" i="39"/>
  <c r="X87" i="39"/>
  <c r="W87" i="39"/>
  <c r="AF86" i="39"/>
  <c r="AE86" i="39"/>
  <c r="AD86" i="39"/>
  <c r="AC86" i="39"/>
  <c r="AB86" i="39"/>
  <c r="AA86" i="39"/>
  <c r="Z86" i="39"/>
  <c r="Y86" i="39"/>
  <c r="X86" i="39"/>
  <c r="W86" i="39"/>
  <c r="AF85" i="39"/>
  <c r="AE85" i="39"/>
  <c r="AD85" i="39"/>
  <c r="AC85" i="39"/>
  <c r="AB85" i="39"/>
  <c r="AA85" i="39"/>
  <c r="Z85" i="39"/>
  <c r="Y85" i="39"/>
  <c r="X85" i="39"/>
  <c r="W85" i="39"/>
  <c r="AF84" i="39"/>
  <c r="AE84" i="39"/>
  <c r="AD84" i="39"/>
  <c r="AC84" i="39"/>
  <c r="AB84" i="39"/>
  <c r="AA84" i="39"/>
  <c r="Z84" i="39"/>
  <c r="Y84" i="39"/>
  <c r="X84" i="39"/>
  <c r="W84" i="39"/>
  <c r="AF83" i="39"/>
  <c r="AE83" i="39"/>
  <c r="AD83" i="39"/>
  <c r="AC83" i="39"/>
  <c r="AB83" i="39"/>
  <c r="AA83" i="39"/>
  <c r="Z83" i="39"/>
  <c r="Y83" i="39"/>
  <c r="X83" i="39"/>
  <c r="W83" i="39"/>
  <c r="AF82" i="39"/>
  <c r="AE82" i="39"/>
  <c r="AD82" i="39"/>
  <c r="AC82" i="39"/>
  <c r="AB82" i="39"/>
  <c r="AA82" i="39"/>
  <c r="Z82" i="39"/>
  <c r="Y82" i="39"/>
  <c r="X82" i="39"/>
  <c r="W82" i="39"/>
  <c r="AF81" i="39"/>
  <c r="AE81" i="39"/>
  <c r="AD81" i="39"/>
  <c r="AC81" i="39"/>
  <c r="AB81" i="39"/>
  <c r="AA81" i="39"/>
  <c r="Z81" i="39"/>
  <c r="Y81" i="39"/>
  <c r="X81" i="39"/>
  <c r="W81" i="39"/>
  <c r="AF80" i="39"/>
  <c r="AE80" i="39"/>
  <c r="AD80" i="39"/>
  <c r="AC80" i="39"/>
  <c r="AB80" i="39"/>
  <c r="AA80" i="39"/>
  <c r="Z80" i="39"/>
  <c r="Y80" i="39"/>
  <c r="X80" i="39"/>
  <c r="W80" i="39"/>
  <c r="AF79" i="39"/>
  <c r="AE79" i="39"/>
  <c r="AD79" i="39"/>
  <c r="AC79" i="39"/>
  <c r="AB79" i="39"/>
  <c r="AA79" i="39"/>
  <c r="Z79" i="39"/>
  <c r="Y79" i="39"/>
  <c r="X79" i="39"/>
  <c r="W79" i="39"/>
  <c r="AF78" i="39"/>
  <c r="AE78" i="39"/>
  <c r="AD78" i="39"/>
  <c r="AC78" i="39"/>
  <c r="AB78" i="39"/>
  <c r="AA78" i="39"/>
  <c r="Z78" i="39"/>
  <c r="Y78" i="39"/>
  <c r="X78" i="39"/>
  <c r="W78" i="39"/>
  <c r="AF77" i="39"/>
  <c r="AE77" i="39"/>
  <c r="AD77" i="39"/>
  <c r="AC77" i="39"/>
  <c r="AB77" i="39"/>
  <c r="AA77" i="39"/>
  <c r="Z77" i="39"/>
  <c r="Y77" i="39"/>
  <c r="X77" i="39"/>
  <c r="W77" i="39"/>
  <c r="AF76" i="39"/>
  <c r="AE76" i="39"/>
  <c r="AD76" i="39"/>
  <c r="AC76" i="39"/>
  <c r="AB76" i="39"/>
  <c r="AA76" i="39"/>
  <c r="Z76" i="39"/>
  <c r="Y76" i="39"/>
  <c r="X76" i="39"/>
  <c r="W76" i="39"/>
  <c r="AF75" i="39"/>
  <c r="AE75" i="39"/>
  <c r="AD75" i="39"/>
  <c r="AC75" i="39"/>
  <c r="AB75" i="39"/>
  <c r="AA75" i="39"/>
  <c r="Z75" i="39"/>
  <c r="Y75" i="39"/>
  <c r="X75" i="39"/>
  <c r="W75" i="39"/>
  <c r="AF74" i="39"/>
  <c r="AE74" i="39"/>
  <c r="AD74" i="39"/>
  <c r="AC74" i="39"/>
  <c r="AB74" i="39"/>
  <c r="AA74" i="39"/>
  <c r="Z74" i="39"/>
  <c r="Y74" i="39"/>
  <c r="X74" i="39"/>
  <c r="W74" i="39"/>
  <c r="AF73" i="39"/>
  <c r="AE73" i="39"/>
  <c r="AD73" i="39"/>
  <c r="AC73" i="39"/>
  <c r="AB73" i="39"/>
  <c r="AA73" i="39"/>
  <c r="Z73" i="39"/>
  <c r="Y73" i="39"/>
  <c r="X73" i="39"/>
  <c r="W73" i="39"/>
  <c r="AF72" i="39"/>
  <c r="AE72" i="39"/>
  <c r="AD72" i="39"/>
  <c r="AC72" i="39"/>
  <c r="AB72" i="39"/>
  <c r="AA72" i="39"/>
  <c r="Z72" i="39"/>
  <c r="Y72" i="39"/>
  <c r="X72" i="39"/>
  <c r="W72" i="39"/>
  <c r="AF71" i="39"/>
  <c r="AE71" i="39"/>
  <c r="AD71" i="39"/>
  <c r="AC71" i="39"/>
  <c r="AB71" i="39"/>
  <c r="AA71" i="39"/>
  <c r="Z71" i="39"/>
  <c r="Y71" i="39"/>
  <c r="X71" i="39"/>
  <c r="W71" i="39"/>
  <c r="AF70" i="39"/>
  <c r="AE70" i="39"/>
  <c r="AD70" i="39"/>
  <c r="AC70" i="39"/>
  <c r="AB70" i="39"/>
  <c r="AA70" i="39"/>
  <c r="Z70" i="39"/>
  <c r="Y70" i="39"/>
  <c r="X70" i="39"/>
  <c r="W70" i="39"/>
  <c r="AF69" i="39"/>
  <c r="AE69" i="39"/>
  <c r="AD69" i="39"/>
  <c r="AC69" i="39"/>
  <c r="AB69" i="39"/>
  <c r="AA69" i="39"/>
  <c r="Z69" i="39"/>
  <c r="Y69" i="39"/>
  <c r="X69" i="39"/>
  <c r="W69" i="39"/>
  <c r="AF68" i="39"/>
  <c r="AE68" i="39"/>
  <c r="AD68" i="39"/>
  <c r="AC68" i="39"/>
  <c r="AB68" i="39"/>
  <c r="AA68" i="39"/>
  <c r="Z68" i="39"/>
  <c r="Y68" i="39"/>
  <c r="X68" i="39"/>
  <c r="W68" i="39"/>
  <c r="AF67" i="39"/>
  <c r="AE67" i="39"/>
  <c r="AD67" i="39"/>
  <c r="AC67" i="39"/>
  <c r="AB67" i="39"/>
  <c r="AA67" i="39"/>
  <c r="Z67" i="39"/>
  <c r="Y67" i="39"/>
  <c r="X67" i="39"/>
  <c r="W67" i="39"/>
  <c r="AF66" i="39"/>
  <c r="AE66" i="39"/>
  <c r="AD66" i="39"/>
  <c r="AC66" i="39"/>
  <c r="AB66" i="39"/>
  <c r="AA66" i="39"/>
  <c r="Z66" i="39"/>
  <c r="Y66" i="39"/>
  <c r="X66" i="39"/>
  <c r="W66" i="39"/>
  <c r="AF65" i="39"/>
  <c r="AE65" i="39"/>
  <c r="AD65" i="39"/>
  <c r="AC65" i="39"/>
  <c r="AB65" i="39"/>
  <c r="AA65" i="39"/>
  <c r="Z65" i="39"/>
  <c r="Y65" i="39"/>
  <c r="X65" i="39"/>
  <c r="W65" i="39"/>
  <c r="AF64" i="39"/>
  <c r="AE64" i="39"/>
  <c r="AD64" i="39"/>
  <c r="AC64" i="39"/>
  <c r="AB64" i="39"/>
  <c r="AA64" i="39"/>
  <c r="Z64" i="39"/>
  <c r="Y64" i="39"/>
  <c r="X64" i="39"/>
  <c r="W64" i="39"/>
  <c r="AF63" i="39"/>
  <c r="AE63" i="39"/>
  <c r="AD63" i="39"/>
  <c r="AC63" i="39"/>
  <c r="AB63" i="39"/>
  <c r="AA63" i="39"/>
  <c r="Z63" i="39"/>
  <c r="Y63" i="39"/>
  <c r="X63" i="39"/>
  <c r="W63" i="39"/>
  <c r="AF62" i="39"/>
  <c r="AE62" i="39"/>
  <c r="AD62" i="39"/>
  <c r="AC62" i="39"/>
  <c r="AB62" i="39"/>
  <c r="AA62" i="39"/>
  <c r="Z62" i="39"/>
  <c r="Y62" i="39"/>
  <c r="X62" i="39"/>
  <c r="W62" i="39"/>
  <c r="AF61" i="39"/>
  <c r="AE61" i="39"/>
  <c r="AD61" i="39"/>
  <c r="AC61" i="39"/>
  <c r="AB61" i="39"/>
  <c r="AA61" i="39"/>
  <c r="Z61" i="39"/>
  <c r="Y61" i="39"/>
  <c r="X61" i="39"/>
  <c r="W61" i="39"/>
  <c r="AF60" i="39"/>
  <c r="AE60" i="39"/>
  <c r="AD60" i="39"/>
  <c r="AC60" i="39"/>
  <c r="AB60" i="39"/>
  <c r="AA60" i="39"/>
  <c r="Z60" i="39"/>
  <c r="Y60" i="39"/>
  <c r="X60" i="39"/>
  <c r="W60" i="39"/>
  <c r="AF59" i="39"/>
  <c r="AE59" i="39"/>
  <c r="AD59" i="39"/>
  <c r="AC59" i="39"/>
  <c r="AB59" i="39"/>
  <c r="AA59" i="39"/>
  <c r="Z59" i="39"/>
  <c r="Y59" i="39"/>
  <c r="X59" i="39"/>
  <c r="W59" i="39"/>
  <c r="AF58" i="39"/>
  <c r="AE58" i="39"/>
  <c r="AD58" i="39"/>
  <c r="AC58" i="39"/>
  <c r="AB58" i="39"/>
  <c r="AA58" i="39"/>
  <c r="Z58" i="39"/>
  <c r="Y58" i="39"/>
  <c r="X58" i="39"/>
  <c r="W58" i="39"/>
  <c r="AF57" i="39"/>
  <c r="AE57" i="39"/>
  <c r="AD57" i="39"/>
  <c r="AC57" i="39"/>
  <c r="AB57" i="39"/>
  <c r="AA57" i="39"/>
  <c r="Z57" i="39"/>
  <c r="Y57" i="39"/>
  <c r="X57" i="39"/>
  <c r="W57" i="39"/>
  <c r="AF56" i="39"/>
  <c r="AE56" i="39"/>
  <c r="AD56" i="39"/>
  <c r="AC56" i="39"/>
  <c r="AB56" i="39"/>
  <c r="AA56" i="39"/>
  <c r="Z56" i="39"/>
  <c r="Y56" i="39"/>
  <c r="X56" i="39"/>
  <c r="W56" i="39"/>
  <c r="AF55" i="39"/>
  <c r="AE55" i="39"/>
  <c r="AD55" i="39"/>
  <c r="AC55" i="39"/>
  <c r="AB55" i="39"/>
  <c r="AA55" i="39"/>
  <c r="Z55" i="39"/>
  <c r="Y55" i="39"/>
  <c r="X55" i="39"/>
  <c r="W55" i="39"/>
  <c r="AF54" i="39"/>
  <c r="AE54" i="39"/>
  <c r="AD54" i="39"/>
  <c r="AC54" i="39"/>
  <c r="AB54" i="39"/>
  <c r="AA54" i="39"/>
  <c r="Z54" i="39"/>
  <c r="Y54" i="39"/>
  <c r="X54" i="39"/>
  <c r="W54" i="39"/>
  <c r="AF53" i="39"/>
  <c r="AE53" i="39"/>
  <c r="AD53" i="39"/>
  <c r="AC53" i="39"/>
  <c r="AB53" i="39"/>
  <c r="AA53" i="39"/>
  <c r="Z53" i="39"/>
  <c r="Y53" i="39"/>
  <c r="X53" i="39"/>
  <c r="W53" i="39"/>
  <c r="AF52" i="39"/>
  <c r="AE52" i="39"/>
  <c r="AD52" i="39"/>
  <c r="AC52" i="39"/>
  <c r="AB52" i="39"/>
  <c r="AA52" i="39"/>
  <c r="Z52" i="39"/>
  <c r="Y52" i="39"/>
  <c r="X52" i="39"/>
  <c r="W52" i="39"/>
  <c r="AF51" i="39"/>
  <c r="AE51" i="39"/>
  <c r="AD51" i="39"/>
  <c r="AC51" i="39"/>
  <c r="AB51" i="39"/>
  <c r="AA51" i="39"/>
  <c r="Z51" i="39"/>
  <c r="Y51" i="39"/>
  <c r="X51" i="39"/>
  <c r="W51" i="39"/>
  <c r="AF50" i="39"/>
  <c r="AE50" i="39"/>
  <c r="AD50" i="39"/>
  <c r="AC50" i="39"/>
  <c r="AB50" i="39"/>
  <c r="AA50" i="39"/>
  <c r="Z50" i="39"/>
  <c r="Y50" i="39"/>
  <c r="X50" i="39"/>
  <c r="W50" i="39"/>
  <c r="AF49" i="39"/>
  <c r="AE49" i="39"/>
  <c r="AD49" i="39"/>
  <c r="AC49" i="39"/>
  <c r="AB49" i="39"/>
  <c r="AA49" i="39"/>
  <c r="Z49" i="39"/>
  <c r="Y49" i="39"/>
  <c r="X49" i="39"/>
  <c r="W49" i="39"/>
  <c r="AF48" i="39"/>
  <c r="AE48" i="39"/>
  <c r="AD48" i="39"/>
  <c r="AC48" i="39"/>
  <c r="AB48" i="39"/>
  <c r="AA48" i="39"/>
  <c r="Z48" i="39"/>
  <c r="Y48" i="39"/>
  <c r="X48" i="39"/>
  <c r="W48" i="39"/>
  <c r="AF47" i="39"/>
  <c r="AE47" i="39"/>
  <c r="AD47" i="39"/>
  <c r="AC47" i="39"/>
  <c r="AB47" i="39"/>
  <c r="AA47" i="39"/>
  <c r="Z47" i="39"/>
  <c r="Y47" i="39"/>
  <c r="X47" i="39"/>
  <c r="W47" i="39"/>
  <c r="AF46" i="39"/>
  <c r="AE46" i="39"/>
  <c r="AD46" i="39"/>
  <c r="AC46" i="39"/>
  <c r="AB46" i="39"/>
  <c r="AA46" i="39"/>
  <c r="Z46" i="39"/>
  <c r="Y46" i="39"/>
  <c r="X46" i="39"/>
  <c r="W46" i="39"/>
  <c r="AF45" i="39"/>
  <c r="AE45" i="39"/>
  <c r="AD45" i="39"/>
  <c r="AC45" i="39"/>
  <c r="AB45" i="39"/>
  <c r="AA45" i="39"/>
  <c r="Z45" i="39"/>
  <c r="Y45" i="39"/>
  <c r="X45" i="39"/>
  <c r="W45" i="39"/>
  <c r="AF44" i="39"/>
  <c r="AE44" i="39"/>
  <c r="AD44" i="39"/>
  <c r="AC44" i="39"/>
  <c r="AB44" i="39"/>
  <c r="AA44" i="39"/>
  <c r="Z44" i="39"/>
  <c r="Y44" i="39"/>
  <c r="X44" i="39"/>
  <c r="W44" i="39"/>
  <c r="AF43" i="39"/>
  <c r="AE43" i="39"/>
  <c r="AD43" i="39"/>
  <c r="AC43" i="39"/>
  <c r="AB43" i="39"/>
  <c r="AA43" i="39"/>
  <c r="Z43" i="39"/>
  <c r="Y43" i="39"/>
  <c r="X43" i="39"/>
  <c r="W43" i="39"/>
  <c r="AF42" i="39"/>
  <c r="AE42" i="39"/>
  <c r="AD42" i="39"/>
  <c r="AC42" i="39"/>
  <c r="AB42" i="39"/>
  <c r="AA42" i="39"/>
  <c r="Z42" i="39"/>
  <c r="Y42" i="39"/>
  <c r="X42" i="39"/>
  <c r="W42" i="39"/>
  <c r="AF41" i="39"/>
  <c r="AE41" i="39"/>
  <c r="AD41" i="39"/>
  <c r="AC41" i="39"/>
  <c r="AB41" i="39"/>
  <c r="AA41" i="39"/>
  <c r="Z41" i="39"/>
  <c r="Y41" i="39"/>
  <c r="X41" i="39"/>
  <c r="W41" i="39"/>
  <c r="AF40" i="39"/>
  <c r="AE40" i="39"/>
  <c r="AD40" i="39"/>
  <c r="AC40" i="39"/>
  <c r="AB40" i="39"/>
  <c r="AA40" i="39"/>
  <c r="Z40" i="39"/>
  <c r="Y40" i="39"/>
  <c r="X40" i="39"/>
  <c r="W40" i="39"/>
  <c r="AF39" i="39"/>
  <c r="AE39" i="39"/>
  <c r="AD39" i="39"/>
  <c r="AC39" i="39"/>
  <c r="AB39" i="39"/>
  <c r="AA39" i="39"/>
  <c r="Z39" i="39"/>
  <c r="Y39" i="39"/>
  <c r="X39" i="39"/>
  <c r="W39" i="39"/>
  <c r="AF38" i="39"/>
  <c r="AE38" i="39"/>
  <c r="AD38" i="39"/>
  <c r="AC38" i="39"/>
  <c r="AB38" i="39"/>
  <c r="AA38" i="39"/>
  <c r="Z38" i="39"/>
  <c r="Y38" i="39"/>
  <c r="X38" i="39"/>
  <c r="W38" i="39"/>
  <c r="AF37" i="39"/>
  <c r="AE37" i="39"/>
  <c r="AD37" i="39"/>
  <c r="AC37" i="39"/>
  <c r="AB37" i="39"/>
  <c r="AA37" i="39"/>
  <c r="Z37" i="39"/>
  <c r="Y37" i="39"/>
  <c r="X37" i="39"/>
  <c r="W37" i="39"/>
  <c r="AF36" i="39"/>
  <c r="AE36" i="39"/>
  <c r="AD36" i="39"/>
  <c r="AC36" i="39"/>
  <c r="AB36" i="39"/>
  <c r="AA36" i="39"/>
  <c r="Z36" i="39"/>
  <c r="Y36" i="39"/>
  <c r="X36" i="39"/>
  <c r="W36" i="39"/>
  <c r="AF35" i="39"/>
  <c r="AE35" i="39"/>
  <c r="AD35" i="39"/>
  <c r="AC35" i="39"/>
  <c r="AB35" i="39"/>
  <c r="AA35" i="39"/>
  <c r="Z35" i="39"/>
  <c r="Y35" i="39"/>
  <c r="X35" i="39"/>
  <c r="W35" i="39"/>
  <c r="AF34" i="39"/>
  <c r="AE34" i="39"/>
  <c r="AD34" i="39"/>
  <c r="AC34" i="39"/>
  <c r="AB34" i="39"/>
  <c r="AA34" i="39"/>
  <c r="Z34" i="39"/>
  <c r="Y34" i="39"/>
  <c r="X34" i="39"/>
  <c r="W34" i="39"/>
  <c r="AF33" i="39"/>
  <c r="AE33" i="39"/>
  <c r="AD33" i="39"/>
  <c r="AC33" i="39"/>
  <c r="AB33" i="39"/>
  <c r="AA33" i="39"/>
  <c r="Z33" i="39"/>
  <c r="Y33" i="39"/>
  <c r="X33" i="39"/>
  <c r="W33" i="39"/>
  <c r="AF32" i="39"/>
  <c r="AE32" i="39"/>
  <c r="AD32" i="39"/>
  <c r="AC32" i="39"/>
  <c r="AB32" i="39"/>
  <c r="AA32" i="39"/>
  <c r="Z32" i="39"/>
  <c r="Y32" i="39"/>
  <c r="X32" i="39"/>
  <c r="W32" i="39"/>
  <c r="AF31" i="39"/>
  <c r="AE31" i="39"/>
  <c r="AD31" i="39"/>
  <c r="AC31" i="39"/>
  <c r="AB31" i="39"/>
  <c r="AA31" i="39"/>
  <c r="Z31" i="39"/>
  <c r="Y31" i="39"/>
  <c r="X31" i="39"/>
  <c r="W31" i="39"/>
  <c r="AF30" i="39"/>
  <c r="AE30" i="39"/>
  <c r="AD30" i="39"/>
  <c r="AC30" i="39"/>
  <c r="AB30" i="39"/>
  <c r="AA30" i="39"/>
  <c r="Z30" i="39"/>
  <c r="Y30" i="39"/>
  <c r="X30" i="39"/>
  <c r="W30" i="39"/>
  <c r="AF29" i="39"/>
  <c r="AE29" i="39"/>
  <c r="AD29" i="39"/>
  <c r="AC29" i="39"/>
  <c r="AB29" i="39"/>
  <c r="AA29" i="39"/>
  <c r="Z29" i="39"/>
  <c r="Y29" i="39"/>
  <c r="X29" i="39"/>
  <c r="W29" i="39"/>
  <c r="AF28" i="39"/>
  <c r="AE28" i="39"/>
  <c r="AD28" i="39"/>
  <c r="AC28" i="39"/>
  <c r="AB28" i="39"/>
  <c r="AA28" i="39"/>
  <c r="Z28" i="39"/>
  <c r="Y28" i="39"/>
  <c r="X28" i="39"/>
  <c r="W28" i="39"/>
  <c r="AF27" i="39"/>
  <c r="AE27" i="39"/>
  <c r="AD27" i="39"/>
  <c r="AC27" i="39"/>
  <c r="AB27" i="39"/>
  <c r="AA27" i="39"/>
  <c r="Z27" i="39"/>
  <c r="Y27" i="39"/>
  <c r="X27" i="39"/>
  <c r="W27" i="39"/>
  <c r="AF26" i="39"/>
  <c r="AE26" i="39"/>
  <c r="AD26" i="39"/>
  <c r="AC26" i="39"/>
  <c r="AB26" i="39"/>
  <c r="AA26" i="39"/>
  <c r="Z26" i="39"/>
  <c r="Y26" i="39"/>
  <c r="X26" i="39"/>
  <c r="W26" i="39"/>
  <c r="AF25" i="39"/>
  <c r="AE25" i="39"/>
  <c r="AD25" i="39"/>
  <c r="AC25" i="39"/>
  <c r="AB25" i="39"/>
  <c r="AA25" i="39"/>
  <c r="Z25" i="39"/>
  <c r="Y25" i="39"/>
  <c r="X25" i="39"/>
  <c r="W25" i="39"/>
  <c r="AF24" i="39"/>
  <c r="AE24" i="39"/>
  <c r="AD24" i="39"/>
  <c r="AC24" i="39"/>
  <c r="AB24" i="39"/>
  <c r="AA24" i="39"/>
  <c r="Z24" i="39"/>
  <c r="Y24" i="39"/>
  <c r="X24" i="39"/>
  <c r="W24" i="39"/>
  <c r="AF23" i="39"/>
  <c r="AE23" i="39"/>
  <c r="AD23" i="39"/>
  <c r="AC23" i="39"/>
  <c r="AB23" i="39"/>
  <c r="AA23" i="39"/>
  <c r="Z23" i="39"/>
  <c r="Y23" i="39"/>
  <c r="X23" i="39"/>
  <c r="W23" i="39"/>
  <c r="AF22" i="39"/>
  <c r="AE22" i="39"/>
  <c r="AD22" i="39"/>
  <c r="AC22" i="39"/>
  <c r="AB22" i="39"/>
  <c r="AA22" i="39"/>
  <c r="Z22" i="39"/>
  <c r="Y22" i="39"/>
  <c r="X22" i="39"/>
  <c r="W22" i="39"/>
  <c r="AF21" i="39"/>
  <c r="AE21" i="39"/>
  <c r="AD21" i="39"/>
  <c r="AC21" i="39"/>
  <c r="AB21" i="39"/>
  <c r="AA21" i="39"/>
  <c r="Z21" i="39"/>
  <c r="Y21" i="39"/>
  <c r="X21" i="39"/>
  <c r="W21" i="39"/>
  <c r="AF20" i="39"/>
  <c r="AE20" i="39"/>
  <c r="AD20" i="39"/>
  <c r="AC20" i="39"/>
  <c r="AB20" i="39"/>
  <c r="AA20" i="39"/>
  <c r="Z20" i="39"/>
  <c r="Y20" i="39"/>
  <c r="X20" i="39"/>
  <c r="W20" i="39"/>
  <c r="AF19" i="39"/>
  <c r="AE19" i="39"/>
  <c r="AD19" i="39"/>
  <c r="AC19" i="39"/>
  <c r="AB19" i="39"/>
  <c r="AA19" i="39"/>
  <c r="Z19" i="39"/>
  <c r="Y19" i="39"/>
  <c r="X19" i="39"/>
  <c r="W19" i="39"/>
  <c r="AF18" i="39"/>
  <c r="AE18" i="39"/>
  <c r="AD18" i="39"/>
  <c r="AC18" i="39"/>
  <c r="AB18" i="39"/>
  <c r="AA18" i="39"/>
  <c r="Z18" i="39"/>
  <c r="Y18" i="39"/>
  <c r="X18" i="39"/>
  <c r="W18" i="39"/>
  <c r="AF17" i="39"/>
  <c r="AE17" i="39"/>
  <c r="AD17" i="39"/>
  <c r="AC17" i="39"/>
  <c r="AB17" i="39"/>
  <c r="AA17" i="39"/>
  <c r="Z17" i="39"/>
  <c r="Y17" i="39"/>
  <c r="X17" i="39"/>
  <c r="W17" i="39"/>
  <c r="AF16" i="39"/>
  <c r="AE16" i="39"/>
  <c r="AD16" i="39"/>
  <c r="AC16" i="39"/>
  <c r="AB16" i="39"/>
  <c r="AA16" i="39"/>
  <c r="Z16" i="39"/>
  <c r="Y16" i="39"/>
  <c r="X16" i="39"/>
  <c r="W16" i="39"/>
  <c r="AF15" i="39"/>
  <c r="AE15" i="39"/>
  <c r="AD15" i="39"/>
  <c r="AC15" i="39"/>
  <c r="AB15" i="39"/>
  <c r="AA15" i="39"/>
  <c r="Z15" i="39"/>
  <c r="Y15" i="39"/>
  <c r="X15" i="39"/>
  <c r="W15" i="39"/>
  <c r="AF14" i="39"/>
  <c r="AE14" i="39"/>
  <c r="AD14" i="39"/>
  <c r="AC14" i="39"/>
  <c r="AB14" i="39"/>
  <c r="AA14" i="39"/>
  <c r="Z14" i="39"/>
  <c r="Y14" i="39"/>
  <c r="X14" i="39"/>
  <c r="W14" i="39"/>
  <c r="AF13" i="39"/>
  <c r="AE13" i="39"/>
  <c r="AD13" i="39"/>
  <c r="AC13" i="39"/>
  <c r="AB13" i="39"/>
  <c r="AA13" i="39"/>
  <c r="Z13" i="39"/>
  <c r="Y13" i="39"/>
  <c r="X13" i="39"/>
  <c r="W13" i="39"/>
  <c r="AF12" i="39"/>
  <c r="AE12" i="39"/>
  <c r="AD12" i="39"/>
  <c r="AC12" i="39"/>
  <c r="AB12" i="39"/>
  <c r="AA12" i="39"/>
  <c r="Z12" i="39"/>
  <c r="Y12" i="39"/>
  <c r="X12" i="39"/>
  <c r="W12" i="39"/>
  <c r="AF11" i="39"/>
  <c r="AE11" i="39"/>
  <c r="AD11" i="39"/>
  <c r="AC11" i="39"/>
  <c r="AB11" i="39"/>
  <c r="AA11" i="39"/>
  <c r="Z11" i="39"/>
  <c r="Y11" i="39"/>
  <c r="X11" i="39"/>
  <c r="W11" i="39"/>
  <c r="AF10" i="39"/>
  <c r="AE10" i="39"/>
  <c r="AD10" i="39"/>
  <c r="AC10" i="39"/>
  <c r="AB10" i="39"/>
  <c r="AA10" i="39"/>
  <c r="Z10" i="39"/>
  <c r="Y10" i="39"/>
  <c r="X10" i="39"/>
  <c r="W10" i="39"/>
  <c r="AF9" i="39"/>
  <c r="AE9" i="39"/>
  <c r="AD9" i="39"/>
  <c r="AC9" i="39"/>
  <c r="AB9" i="39"/>
  <c r="AA9" i="39"/>
  <c r="Z9" i="39"/>
  <c r="Y9" i="39"/>
  <c r="X9" i="39"/>
  <c r="W9" i="39"/>
  <c r="AF8" i="39"/>
  <c r="AE8" i="39"/>
  <c r="AD8" i="39"/>
  <c r="AC8" i="39"/>
  <c r="AB8" i="39"/>
  <c r="AA8" i="39"/>
  <c r="Z8" i="39"/>
  <c r="Y8" i="39"/>
  <c r="X8" i="39"/>
  <c r="W8" i="39"/>
  <c r="AF7" i="39"/>
  <c r="AE7" i="39"/>
  <c r="AD7" i="39"/>
  <c r="AC7" i="39"/>
  <c r="AB7" i="39"/>
  <c r="AA7" i="39"/>
  <c r="Z7" i="39"/>
  <c r="Y7" i="39"/>
  <c r="X7" i="39"/>
  <c r="W7" i="39"/>
  <c r="AF6" i="39"/>
  <c r="AE6" i="39"/>
  <c r="AD6" i="39"/>
  <c r="AC6" i="39"/>
  <c r="AB6" i="39"/>
  <c r="AA6" i="39"/>
  <c r="Z6" i="39"/>
  <c r="Y6" i="39"/>
  <c r="X6" i="39"/>
  <c r="W6" i="39"/>
  <c r="AE130" i="38"/>
  <c r="AD130" i="38"/>
  <c r="AC130" i="38"/>
  <c r="AB130" i="38"/>
  <c r="AA130" i="38"/>
  <c r="Z130" i="38"/>
  <c r="Y130" i="38"/>
  <c r="X130" i="38"/>
  <c r="W130" i="38"/>
  <c r="AE129" i="38"/>
  <c r="AD129" i="38"/>
  <c r="AC129" i="38"/>
  <c r="AB129" i="38"/>
  <c r="AA129" i="38"/>
  <c r="Z129" i="38"/>
  <c r="Y129" i="38"/>
  <c r="X129" i="38"/>
  <c r="W129" i="38"/>
  <c r="AE128" i="38"/>
  <c r="AD128" i="38"/>
  <c r="AC128" i="38"/>
  <c r="AB128" i="38"/>
  <c r="AA128" i="38"/>
  <c r="Z128" i="38"/>
  <c r="Y128" i="38"/>
  <c r="X128" i="38"/>
  <c r="W128" i="38"/>
  <c r="AE127" i="38"/>
  <c r="AD127" i="38"/>
  <c r="AC127" i="38"/>
  <c r="AB127" i="38"/>
  <c r="AA127" i="38"/>
  <c r="Z127" i="38"/>
  <c r="Y127" i="38"/>
  <c r="X127" i="38"/>
  <c r="W127" i="38"/>
  <c r="AE126" i="38"/>
  <c r="AD126" i="38"/>
  <c r="AC126" i="38"/>
  <c r="AB126" i="38"/>
  <c r="AA126" i="38"/>
  <c r="Z126" i="38"/>
  <c r="Y126" i="38"/>
  <c r="X126" i="38"/>
  <c r="W126" i="38"/>
  <c r="AE125" i="38"/>
  <c r="AD125" i="38"/>
  <c r="AC125" i="38"/>
  <c r="AB125" i="38"/>
  <c r="AA125" i="38"/>
  <c r="Z125" i="38"/>
  <c r="Y125" i="38"/>
  <c r="X125" i="38"/>
  <c r="W125" i="38"/>
  <c r="AE124" i="38"/>
  <c r="AD124" i="38"/>
  <c r="AC124" i="38"/>
  <c r="AB124" i="38"/>
  <c r="AA124" i="38"/>
  <c r="Z124" i="38"/>
  <c r="Y124" i="38"/>
  <c r="X124" i="38"/>
  <c r="W124" i="38"/>
  <c r="AE123" i="38"/>
  <c r="AD123" i="38"/>
  <c r="AC123" i="38"/>
  <c r="AB123" i="38"/>
  <c r="AA123" i="38"/>
  <c r="Z123" i="38"/>
  <c r="Y123" i="38"/>
  <c r="X123" i="38"/>
  <c r="W123" i="38"/>
  <c r="AE122" i="38"/>
  <c r="AD122" i="38"/>
  <c r="AC122" i="38"/>
  <c r="AB122" i="38"/>
  <c r="AA122" i="38"/>
  <c r="Z122" i="38"/>
  <c r="Y122" i="38"/>
  <c r="X122" i="38"/>
  <c r="W122" i="38"/>
  <c r="AE121" i="38"/>
  <c r="AD121" i="38"/>
  <c r="AC121" i="38"/>
  <c r="AB121" i="38"/>
  <c r="AA121" i="38"/>
  <c r="Z121" i="38"/>
  <c r="Y121" i="38"/>
  <c r="X121" i="38"/>
  <c r="W121" i="38"/>
  <c r="AE120" i="38"/>
  <c r="AD120" i="38"/>
  <c r="AC120" i="38"/>
  <c r="AB120" i="38"/>
  <c r="AA120" i="38"/>
  <c r="Z120" i="38"/>
  <c r="Y120" i="38"/>
  <c r="X120" i="38"/>
  <c r="W120" i="38"/>
  <c r="AE119" i="38"/>
  <c r="AD119" i="38"/>
  <c r="AC119" i="38"/>
  <c r="AB119" i="38"/>
  <c r="AA119" i="38"/>
  <c r="Z119" i="38"/>
  <c r="Y119" i="38"/>
  <c r="X119" i="38"/>
  <c r="W119" i="38"/>
  <c r="AE118" i="38"/>
  <c r="AD118" i="38"/>
  <c r="AC118" i="38"/>
  <c r="AB118" i="38"/>
  <c r="AA118" i="38"/>
  <c r="Z118" i="38"/>
  <c r="Y118" i="38"/>
  <c r="X118" i="38"/>
  <c r="W118" i="38"/>
  <c r="AE117" i="38"/>
  <c r="AD117" i="38"/>
  <c r="AC117" i="38"/>
  <c r="AB117" i="38"/>
  <c r="AA117" i="38"/>
  <c r="Z117" i="38"/>
  <c r="Y117" i="38"/>
  <c r="X117" i="38"/>
  <c r="W117" i="38"/>
  <c r="AE116" i="38"/>
  <c r="AD116" i="38"/>
  <c r="AC116" i="38"/>
  <c r="AB116" i="38"/>
  <c r="AA116" i="38"/>
  <c r="Z116" i="38"/>
  <c r="Y116" i="38"/>
  <c r="X116" i="38"/>
  <c r="W116" i="38"/>
  <c r="AE115" i="38"/>
  <c r="AD115" i="38"/>
  <c r="AC115" i="38"/>
  <c r="AB115" i="38"/>
  <c r="AA115" i="38"/>
  <c r="Z115" i="38"/>
  <c r="Y115" i="38"/>
  <c r="X115" i="38"/>
  <c r="W115" i="38"/>
  <c r="AE114" i="38"/>
  <c r="AD114" i="38"/>
  <c r="AC114" i="38"/>
  <c r="AB114" i="38"/>
  <c r="AA114" i="38"/>
  <c r="Z114" i="38"/>
  <c r="Y114" i="38"/>
  <c r="X114" i="38"/>
  <c r="W114" i="38"/>
  <c r="AE113" i="38"/>
  <c r="AD113" i="38"/>
  <c r="AC113" i="38"/>
  <c r="AB113" i="38"/>
  <c r="AA113" i="38"/>
  <c r="Z113" i="38"/>
  <c r="Y113" i="38"/>
  <c r="X113" i="38"/>
  <c r="W113" i="38"/>
  <c r="AE112" i="38"/>
  <c r="AD112" i="38"/>
  <c r="AC112" i="38"/>
  <c r="AB112" i="38"/>
  <c r="AA112" i="38"/>
  <c r="Z112" i="38"/>
  <c r="Y112" i="38"/>
  <c r="X112" i="38"/>
  <c r="W112" i="38"/>
  <c r="AE111" i="38"/>
  <c r="AD111" i="38"/>
  <c r="AC111" i="38"/>
  <c r="AB111" i="38"/>
  <c r="AA111" i="38"/>
  <c r="Z111" i="38"/>
  <c r="Y111" i="38"/>
  <c r="X111" i="38"/>
  <c r="W111" i="38"/>
  <c r="AE110" i="38"/>
  <c r="AD110" i="38"/>
  <c r="AC110" i="38"/>
  <c r="AB110" i="38"/>
  <c r="AA110" i="38"/>
  <c r="Z110" i="38"/>
  <c r="Y110" i="38"/>
  <c r="X110" i="38"/>
  <c r="W110" i="38"/>
  <c r="AE109" i="38"/>
  <c r="AD109" i="38"/>
  <c r="AC109" i="38"/>
  <c r="AB109" i="38"/>
  <c r="AA109" i="38"/>
  <c r="Z109" i="38"/>
  <c r="Y109" i="38"/>
  <c r="X109" i="38"/>
  <c r="W109" i="38"/>
  <c r="AE108" i="38"/>
  <c r="AD108" i="38"/>
  <c r="AC108" i="38"/>
  <c r="AB108" i="38"/>
  <c r="AA108" i="38"/>
  <c r="Z108" i="38"/>
  <c r="Y108" i="38"/>
  <c r="X108" i="38"/>
  <c r="W108" i="38"/>
  <c r="AE107" i="38"/>
  <c r="AD107" i="38"/>
  <c r="AC107" i="38"/>
  <c r="AB107" i="38"/>
  <c r="AA107" i="38"/>
  <c r="Z107" i="38"/>
  <c r="Y107" i="38"/>
  <c r="X107" i="38"/>
  <c r="W107" i="38"/>
  <c r="AE106" i="38"/>
  <c r="AD106" i="38"/>
  <c r="AC106" i="38"/>
  <c r="AB106" i="38"/>
  <c r="AA106" i="38"/>
  <c r="Z106" i="38"/>
  <c r="Y106" i="38"/>
  <c r="X106" i="38"/>
  <c r="W106" i="38"/>
  <c r="AF105" i="38"/>
  <c r="AE105" i="38"/>
  <c r="AD105" i="38"/>
  <c r="AC105" i="38"/>
  <c r="AB105" i="38"/>
  <c r="AA105" i="38"/>
  <c r="Z105" i="38"/>
  <c r="Y105" i="38"/>
  <c r="X105" i="38"/>
  <c r="W105" i="38"/>
  <c r="AF104" i="38"/>
  <c r="AE104" i="38"/>
  <c r="AD104" i="38"/>
  <c r="AC104" i="38"/>
  <c r="AB104" i="38"/>
  <c r="AA104" i="38"/>
  <c r="Z104" i="38"/>
  <c r="Y104" i="38"/>
  <c r="X104" i="38"/>
  <c r="W104" i="38"/>
  <c r="AF103" i="38"/>
  <c r="AE103" i="38"/>
  <c r="AD103" i="38"/>
  <c r="AC103" i="38"/>
  <c r="AB103" i="38"/>
  <c r="AA103" i="38"/>
  <c r="Z103" i="38"/>
  <c r="Y103" i="38"/>
  <c r="X103" i="38"/>
  <c r="W103" i="38"/>
  <c r="AF102" i="38"/>
  <c r="AE102" i="38"/>
  <c r="AD102" i="38"/>
  <c r="AC102" i="38"/>
  <c r="AB102" i="38"/>
  <c r="AA102" i="38"/>
  <c r="Z102" i="38"/>
  <c r="Y102" i="38"/>
  <c r="X102" i="38"/>
  <c r="W102" i="38"/>
  <c r="AF101" i="38"/>
  <c r="AE101" i="38"/>
  <c r="AD101" i="38"/>
  <c r="AC101" i="38"/>
  <c r="AB101" i="38"/>
  <c r="AA101" i="38"/>
  <c r="Z101" i="38"/>
  <c r="Y101" i="38"/>
  <c r="X101" i="38"/>
  <c r="W101" i="38"/>
  <c r="AE100" i="38"/>
  <c r="AD100" i="38"/>
  <c r="AC100" i="38"/>
  <c r="AB100" i="38"/>
  <c r="AA100" i="38"/>
  <c r="Z100" i="38"/>
  <c r="Y100" i="38"/>
  <c r="X100" i="38"/>
  <c r="W100" i="38"/>
  <c r="AE99" i="38"/>
  <c r="AD99" i="38"/>
  <c r="AC99" i="38"/>
  <c r="AB99" i="38"/>
  <c r="AA99" i="38"/>
  <c r="Z99" i="38"/>
  <c r="Y99" i="38"/>
  <c r="X99" i="38"/>
  <c r="W99" i="38"/>
  <c r="AE98" i="38"/>
  <c r="AD98" i="38"/>
  <c r="AC98" i="38"/>
  <c r="AB98" i="38"/>
  <c r="AA98" i="38"/>
  <c r="Z98" i="38"/>
  <c r="Y98" i="38"/>
  <c r="X98" i="38"/>
  <c r="W98" i="38"/>
  <c r="AE97" i="38"/>
  <c r="AD97" i="38"/>
  <c r="AC97" i="38"/>
  <c r="AB97" i="38"/>
  <c r="AA97" i="38"/>
  <c r="Z97" i="38"/>
  <c r="Y97" i="38"/>
  <c r="X97" i="38"/>
  <c r="W97" i="38"/>
  <c r="AE96" i="38"/>
  <c r="AD96" i="38"/>
  <c r="AC96" i="38"/>
  <c r="AB96" i="38"/>
  <c r="AA96" i="38"/>
  <c r="Z96" i="38"/>
  <c r="Y96" i="38"/>
  <c r="X96" i="38"/>
  <c r="W96" i="38"/>
  <c r="AE95" i="38"/>
  <c r="AD95" i="38"/>
  <c r="AC95" i="38"/>
  <c r="AB95" i="38"/>
  <c r="AA95" i="38"/>
  <c r="Z95" i="38"/>
  <c r="Y95" i="38"/>
  <c r="X95" i="38"/>
  <c r="W95" i="38"/>
  <c r="AE94" i="38"/>
  <c r="AD94" i="38"/>
  <c r="AC94" i="38"/>
  <c r="AB94" i="38"/>
  <c r="AA94" i="38"/>
  <c r="Z94" i="38"/>
  <c r="Y94" i="38"/>
  <c r="X94" i="38"/>
  <c r="W94" i="38"/>
  <c r="AE93" i="38"/>
  <c r="AD93" i="38"/>
  <c r="AC93" i="38"/>
  <c r="AB93" i="38"/>
  <c r="AA93" i="38"/>
  <c r="Z93" i="38"/>
  <c r="Y93" i="38"/>
  <c r="X93" i="38"/>
  <c r="W93" i="38"/>
  <c r="AE92" i="38"/>
  <c r="AD92" i="38"/>
  <c r="AC92" i="38"/>
  <c r="AB92" i="38"/>
  <c r="AA92" i="38"/>
  <c r="Z92" i="38"/>
  <c r="Y92" i="38"/>
  <c r="X92" i="38"/>
  <c r="W92" i="38"/>
  <c r="AE91" i="38"/>
  <c r="AD91" i="38"/>
  <c r="AC91" i="38"/>
  <c r="AB91" i="38"/>
  <c r="AA91" i="38"/>
  <c r="Z91" i="38"/>
  <c r="Y91" i="38"/>
  <c r="X91" i="38"/>
  <c r="W91" i="38"/>
  <c r="AE90" i="38"/>
  <c r="AD90" i="38"/>
  <c r="AC90" i="38"/>
  <c r="AB90" i="38"/>
  <c r="AA90" i="38"/>
  <c r="Z90" i="38"/>
  <c r="Y90" i="38"/>
  <c r="X90" i="38"/>
  <c r="W90" i="38"/>
  <c r="AE89" i="38"/>
  <c r="AD89" i="38"/>
  <c r="AC89" i="38"/>
  <c r="AB89" i="38"/>
  <c r="AA89" i="38"/>
  <c r="Z89" i="38"/>
  <c r="Y89" i="38"/>
  <c r="X89" i="38"/>
  <c r="W89" i="38"/>
  <c r="AE88" i="38"/>
  <c r="AD88" i="38"/>
  <c r="AC88" i="38"/>
  <c r="AB88" i="38"/>
  <c r="AA88" i="38"/>
  <c r="Z88" i="38"/>
  <c r="Y88" i="38"/>
  <c r="X88" i="38"/>
  <c r="W88" i="38"/>
  <c r="AE87" i="38"/>
  <c r="AD87" i="38"/>
  <c r="AC87" i="38"/>
  <c r="AB87" i="38"/>
  <c r="AA87" i="38"/>
  <c r="Z87" i="38"/>
  <c r="Y87" i="38"/>
  <c r="X87" i="38"/>
  <c r="W87" i="38"/>
  <c r="AE86" i="38"/>
  <c r="AD86" i="38"/>
  <c r="AC86" i="38"/>
  <c r="AB86" i="38"/>
  <c r="AA86" i="38"/>
  <c r="Z86" i="38"/>
  <c r="Y86" i="38"/>
  <c r="X86" i="38"/>
  <c r="W86" i="38"/>
  <c r="AF85" i="38"/>
  <c r="AE85" i="38"/>
  <c r="AD85" i="38"/>
  <c r="AC85" i="38"/>
  <c r="AB85" i="38"/>
  <c r="AA85" i="38"/>
  <c r="Z85" i="38"/>
  <c r="Y85" i="38"/>
  <c r="X85" i="38"/>
  <c r="W85" i="38"/>
  <c r="AE84" i="38"/>
  <c r="AD84" i="38"/>
  <c r="AC84" i="38"/>
  <c r="AB84" i="38"/>
  <c r="AA84" i="38"/>
  <c r="Z84" i="38"/>
  <c r="Y84" i="38"/>
  <c r="X84" i="38"/>
  <c r="W84" i="38"/>
  <c r="AE83" i="38"/>
  <c r="AD83" i="38"/>
  <c r="AC83" i="38"/>
  <c r="AB83" i="38"/>
  <c r="AA83" i="38"/>
  <c r="Z83" i="38"/>
  <c r="Y83" i="38"/>
  <c r="X83" i="38"/>
  <c r="W83" i="38"/>
  <c r="AE82" i="38"/>
  <c r="AD82" i="38"/>
  <c r="AC82" i="38"/>
  <c r="AB82" i="38"/>
  <c r="AA82" i="38"/>
  <c r="Z82" i="38"/>
  <c r="Y82" i="38"/>
  <c r="X82" i="38"/>
  <c r="W82" i="38"/>
  <c r="AE81" i="38"/>
  <c r="AD81" i="38"/>
  <c r="AC81" i="38"/>
  <c r="AB81" i="38"/>
  <c r="AA81" i="38"/>
  <c r="Z81" i="38"/>
  <c r="Y81" i="38"/>
  <c r="X81" i="38"/>
  <c r="W81" i="38"/>
  <c r="AE80" i="38"/>
  <c r="AD80" i="38"/>
  <c r="AC80" i="38"/>
  <c r="AB80" i="38"/>
  <c r="AA80" i="38"/>
  <c r="Z80" i="38"/>
  <c r="Y80" i="38"/>
  <c r="X80" i="38"/>
  <c r="W80" i="38"/>
  <c r="AE79" i="38"/>
  <c r="AD79" i="38"/>
  <c r="AC79" i="38"/>
  <c r="AB79" i="38"/>
  <c r="AA79" i="38"/>
  <c r="Z79" i="38"/>
  <c r="Y79" i="38"/>
  <c r="X79" i="38"/>
  <c r="W79" i="38"/>
  <c r="AE78" i="38"/>
  <c r="AD78" i="38"/>
  <c r="AC78" i="38"/>
  <c r="AB78" i="38"/>
  <c r="AA78" i="38"/>
  <c r="Z78" i="38"/>
  <c r="Y78" i="38"/>
  <c r="X78" i="38"/>
  <c r="W78" i="38"/>
  <c r="AE77" i="38"/>
  <c r="AD77" i="38"/>
  <c r="AC77" i="38"/>
  <c r="AB77" i="38"/>
  <c r="AA77" i="38"/>
  <c r="Z77" i="38"/>
  <c r="Y77" i="38"/>
  <c r="X77" i="38"/>
  <c r="W77" i="38"/>
  <c r="AE76" i="38"/>
  <c r="AD76" i="38"/>
  <c r="AC76" i="38"/>
  <c r="AB76" i="38"/>
  <c r="AA76" i="38"/>
  <c r="Z76" i="38"/>
  <c r="Y76" i="38"/>
  <c r="X76" i="38"/>
  <c r="W76" i="38"/>
  <c r="AE75" i="38"/>
  <c r="AD75" i="38"/>
  <c r="AC75" i="38"/>
  <c r="AB75" i="38"/>
  <c r="AA75" i="38"/>
  <c r="Z75" i="38"/>
  <c r="Y75" i="38"/>
  <c r="X75" i="38"/>
  <c r="W75" i="38"/>
  <c r="AE74" i="38"/>
  <c r="AD74" i="38"/>
  <c r="AC74" i="38"/>
  <c r="AB74" i="38"/>
  <c r="AA74" i="38"/>
  <c r="Z74" i="38"/>
  <c r="Y74" i="38"/>
  <c r="X74" i="38"/>
  <c r="W74" i="38"/>
  <c r="AE73" i="38"/>
  <c r="AD73" i="38"/>
  <c r="AC73" i="38"/>
  <c r="AB73" i="38"/>
  <c r="AA73" i="38"/>
  <c r="Z73" i="38"/>
  <c r="Y73" i="38"/>
  <c r="X73" i="38"/>
  <c r="W73" i="38"/>
  <c r="AE72" i="38"/>
  <c r="AD72" i="38"/>
  <c r="AC72" i="38"/>
  <c r="AB72" i="38"/>
  <c r="AA72" i="38"/>
  <c r="Z72" i="38"/>
  <c r="Y72" i="38"/>
  <c r="X72" i="38"/>
  <c r="W72" i="38"/>
  <c r="AE71" i="38"/>
  <c r="AD71" i="38"/>
  <c r="AC71" i="38"/>
  <c r="AB71" i="38"/>
  <c r="AA71" i="38"/>
  <c r="Z71" i="38"/>
  <c r="Y71" i="38"/>
  <c r="X71" i="38"/>
  <c r="W71" i="38"/>
  <c r="AE70" i="38"/>
  <c r="AD70" i="38"/>
  <c r="AC70" i="38"/>
  <c r="AB70" i="38"/>
  <c r="AA70" i="38"/>
  <c r="Z70" i="38"/>
  <c r="Y70" i="38"/>
  <c r="X70" i="38"/>
  <c r="W70" i="38"/>
  <c r="AF69" i="38"/>
  <c r="AE69" i="38"/>
  <c r="AD69" i="38"/>
  <c r="AC69" i="38"/>
  <c r="AB69" i="38"/>
  <c r="AA69" i="38"/>
  <c r="Z69" i="38"/>
  <c r="Y69" i="38"/>
  <c r="X69" i="38"/>
  <c r="W69" i="38"/>
  <c r="AE68" i="38"/>
  <c r="AD68" i="38"/>
  <c r="AC68" i="38"/>
  <c r="AB68" i="38"/>
  <c r="AA68" i="38"/>
  <c r="Z68" i="38"/>
  <c r="Y68" i="38"/>
  <c r="X68" i="38"/>
  <c r="W68" i="38"/>
  <c r="AE67" i="38"/>
  <c r="AD67" i="38"/>
  <c r="AC67" i="38"/>
  <c r="AB67" i="38"/>
  <c r="AA67" i="38"/>
  <c r="Z67" i="38"/>
  <c r="Y67" i="38"/>
  <c r="X67" i="38"/>
  <c r="W67" i="38"/>
  <c r="AE66" i="38"/>
  <c r="AD66" i="38"/>
  <c r="AC66" i="38"/>
  <c r="AB66" i="38"/>
  <c r="AA66" i="38"/>
  <c r="Z66" i="38"/>
  <c r="Y66" i="38"/>
  <c r="X66" i="38"/>
  <c r="W66" i="38"/>
  <c r="AE65" i="38"/>
  <c r="AD65" i="38"/>
  <c r="AC65" i="38"/>
  <c r="AB65" i="38"/>
  <c r="AA65" i="38"/>
  <c r="Z65" i="38"/>
  <c r="Y65" i="38"/>
  <c r="X65" i="38"/>
  <c r="W65" i="38"/>
  <c r="AE64" i="38"/>
  <c r="AD64" i="38"/>
  <c r="AC64" i="38"/>
  <c r="AB64" i="38"/>
  <c r="AA64" i="38"/>
  <c r="Z64" i="38"/>
  <c r="Y64" i="38"/>
  <c r="X64" i="38"/>
  <c r="W64" i="38"/>
  <c r="AE63" i="38"/>
  <c r="AD63" i="38"/>
  <c r="AC63" i="38"/>
  <c r="AB63" i="38"/>
  <c r="AA63" i="38"/>
  <c r="Z63" i="38"/>
  <c r="Y63" i="38"/>
  <c r="X63" i="38"/>
  <c r="W63" i="38"/>
  <c r="AE62" i="38"/>
  <c r="AD62" i="38"/>
  <c r="AC62" i="38"/>
  <c r="AB62" i="38"/>
  <c r="AA62" i="38"/>
  <c r="Z62" i="38"/>
  <c r="Y62" i="38"/>
  <c r="X62" i="38"/>
  <c r="W62" i="38"/>
  <c r="AE61" i="38"/>
  <c r="AD61" i="38"/>
  <c r="AC61" i="38"/>
  <c r="AB61" i="38"/>
  <c r="AA61" i="38"/>
  <c r="Z61" i="38"/>
  <c r="Y61" i="38"/>
  <c r="X61" i="38"/>
  <c r="W61" i="38"/>
  <c r="AE60" i="38"/>
  <c r="AD60" i="38"/>
  <c r="AC60" i="38"/>
  <c r="AB60" i="38"/>
  <c r="AA60" i="38"/>
  <c r="Z60" i="38"/>
  <c r="Y60" i="38"/>
  <c r="X60" i="38"/>
  <c r="W60" i="38"/>
  <c r="AE59" i="38"/>
  <c r="AD59" i="38"/>
  <c r="AC59" i="38"/>
  <c r="AB59" i="38"/>
  <c r="AA59" i="38"/>
  <c r="Z59" i="38"/>
  <c r="Y59" i="38"/>
  <c r="X59" i="38"/>
  <c r="W59" i="38"/>
  <c r="AE58" i="38"/>
  <c r="AD58" i="38"/>
  <c r="AC58" i="38"/>
  <c r="AB58" i="38"/>
  <c r="AA58" i="38"/>
  <c r="Z58" i="38"/>
  <c r="Y58" i="38"/>
  <c r="X58" i="38"/>
  <c r="W58" i="38"/>
  <c r="AE57" i="38"/>
  <c r="AD57" i="38"/>
  <c r="AC57" i="38"/>
  <c r="AB57" i="38"/>
  <c r="AA57" i="38"/>
  <c r="Z57" i="38"/>
  <c r="Y57" i="38"/>
  <c r="X57" i="38"/>
  <c r="W57" i="38"/>
  <c r="AE56" i="38"/>
  <c r="AD56" i="38"/>
  <c r="AC56" i="38"/>
  <c r="AB56" i="38"/>
  <c r="AA56" i="38"/>
  <c r="Z56" i="38"/>
  <c r="Y56" i="38"/>
  <c r="X56" i="38"/>
  <c r="W56" i="38"/>
  <c r="AE55" i="38"/>
  <c r="AD55" i="38"/>
  <c r="AC55" i="38"/>
  <c r="AB55" i="38"/>
  <c r="AA55" i="38"/>
  <c r="Z55" i="38"/>
  <c r="Y55" i="38"/>
  <c r="X55" i="38"/>
  <c r="W55" i="38"/>
  <c r="AE54" i="38"/>
  <c r="AD54" i="38"/>
  <c r="AC54" i="38"/>
  <c r="AB54" i="38"/>
  <c r="AA54" i="38"/>
  <c r="Z54" i="38"/>
  <c r="Y54" i="38"/>
  <c r="X54" i="38"/>
  <c r="W54" i="38"/>
  <c r="AF53" i="38"/>
  <c r="AE53" i="38"/>
  <c r="AD53" i="38"/>
  <c r="AC53" i="38"/>
  <c r="AB53" i="38"/>
  <c r="AA53" i="38"/>
  <c r="Z53" i="38"/>
  <c r="Y53" i="38"/>
  <c r="X53" i="38"/>
  <c r="W53" i="38"/>
  <c r="AE52" i="38"/>
  <c r="AD52" i="38"/>
  <c r="AC52" i="38"/>
  <c r="AB52" i="38"/>
  <c r="AA52" i="38"/>
  <c r="Z52" i="38"/>
  <c r="Y52" i="38"/>
  <c r="X52" i="38"/>
  <c r="W52" i="38"/>
  <c r="AE51" i="38"/>
  <c r="AD51" i="38"/>
  <c r="AC51" i="38"/>
  <c r="AB51" i="38"/>
  <c r="AA51" i="38"/>
  <c r="Z51" i="38"/>
  <c r="Y51" i="38"/>
  <c r="X51" i="38"/>
  <c r="W51" i="38"/>
  <c r="AE50" i="38"/>
  <c r="AD50" i="38"/>
  <c r="AC50" i="38"/>
  <c r="AB50" i="38"/>
  <c r="AA50" i="38"/>
  <c r="Z50" i="38"/>
  <c r="Y50" i="38"/>
  <c r="X50" i="38"/>
  <c r="W50" i="38"/>
  <c r="AE49" i="38"/>
  <c r="AD49" i="38"/>
  <c r="AC49" i="38"/>
  <c r="AB49" i="38"/>
  <c r="AA49" i="38"/>
  <c r="Z49" i="38"/>
  <c r="Y49" i="38"/>
  <c r="X49" i="38"/>
  <c r="W49" i="38"/>
  <c r="AE48" i="38"/>
  <c r="AD48" i="38"/>
  <c r="AC48" i="38"/>
  <c r="AB48" i="38"/>
  <c r="AA48" i="38"/>
  <c r="Z48" i="38"/>
  <c r="Y48" i="38"/>
  <c r="X48" i="38"/>
  <c r="W48" i="38"/>
  <c r="AF47" i="38"/>
  <c r="AE47" i="38"/>
  <c r="AD47" i="38"/>
  <c r="AC47" i="38"/>
  <c r="AB47" i="38"/>
  <c r="AA47" i="38"/>
  <c r="Z47" i="38"/>
  <c r="Y47" i="38"/>
  <c r="X47" i="38"/>
  <c r="W47" i="38"/>
  <c r="AF46" i="38"/>
  <c r="AE46" i="38"/>
  <c r="AD46" i="38"/>
  <c r="AC46" i="38"/>
  <c r="AB46" i="38"/>
  <c r="AA46" i="38"/>
  <c r="Z46" i="38"/>
  <c r="Y46" i="38"/>
  <c r="X46" i="38"/>
  <c r="W46" i="38"/>
  <c r="AF45" i="38"/>
  <c r="AE45" i="38"/>
  <c r="AD45" i="38"/>
  <c r="AC45" i="38"/>
  <c r="AB45" i="38"/>
  <c r="AA45" i="38"/>
  <c r="Z45" i="38"/>
  <c r="Y45" i="38"/>
  <c r="X45" i="38"/>
  <c r="W45" i="38"/>
  <c r="AF44" i="38"/>
  <c r="AE44" i="38"/>
  <c r="AD44" i="38"/>
  <c r="AC44" i="38"/>
  <c r="AB44" i="38"/>
  <c r="AA44" i="38"/>
  <c r="Z44" i="38"/>
  <c r="Y44" i="38"/>
  <c r="X44" i="38"/>
  <c r="W44" i="38"/>
  <c r="AF43" i="38"/>
  <c r="AE43" i="38"/>
  <c r="AD43" i="38"/>
  <c r="AC43" i="38"/>
  <c r="AB43" i="38"/>
  <c r="AA43" i="38"/>
  <c r="Z43" i="38"/>
  <c r="Y43" i="38"/>
  <c r="X43" i="38"/>
  <c r="W43" i="38"/>
  <c r="AF42" i="38"/>
  <c r="AE42" i="38"/>
  <c r="AD42" i="38"/>
  <c r="AC42" i="38"/>
  <c r="AB42" i="38"/>
  <c r="AA42" i="38"/>
  <c r="Z42" i="38"/>
  <c r="Y42" i="38"/>
  <c r="X42" i="38"/>
  <c r="W42" i="38"/>
  <c r="AF41" i="38"/>
  <c r="AE41" i="38"/>
  <c r="AD41" i="38"/>
  <c r="AC41" i="38"/>
  <c r="AB41" i="38"/>
  <c r="AA41" i="38"/>
  <c r="Z41" i="38"/>
  <c r="Y41" i="38"/>
  <c r="X41" i="38"/>
  <c r="W41" i="38"/>
  <c r="AF40" i="38"/>
  <c r="AE40" i="38"/>
  <c r="AD40" i="38"/>
  <c r="AC40" i="38"/>
  <c r="AB40" i="38"/>
  <c r="AA40" i="38"/>
  <c r="Z40" i="38"/>
  <c r="Y40" i="38"/>
  <c r="X40" i="38"/>
  <c r="W40" i="38"/>
  <c r="AF39" i="38"/>
  <c r="AE39" i="38"/>
  <c r="AD39" i="38"/>
  <c r="AC39" i="38"/>
  <c r="AB39" i="38"/>
  <c r="AA39" i="38"/>
  <c r="Z39" i="38"/>
  <c r="Y39" i="38"/>
  <c r="X39" i="38"/>
  <c r="W39" i="38"/>
  <c r="AF38" i="38"/>
  <c r="AE38" i="38"/>
  <c r="AD38" i="38"/>
  <c r="AC38" i="38"/>
  <c r="AB38" i="38"/>
  <c r="AA38" i="38"/>
  <c r="Z38" i="38"/>
  <c r="Y38" i="38"/>
  <c r="X38" i="38"/>
  <c r="W38" i="38"/>
  <c r="AF37" i="38"/>
  <c r="AE37" i="38"/>
  <c r="AD37" i="38"/>
  <c r="AC37" i="38"/>
  <c r="AB37" i="38"/>
  <c r="AA37" i="38"/>
  <c r="Z37" i="38"/>
  <c r="Y37" i="38"/>
  <c r="X37" i="38"/>
  <c r="W37" i="38"/>
  <c r="AF36" i="38"/>
  <c r="AE36" i="38"/>
  <c r="AD36" i="38"/>
  <c r="AC36" i="38"/>
  <c r="AB36" i="38"/>
  <c r="AA36" i="38"/>
  <c r="Z36" i="38"/>
  <c r="Y36" i="38"/>
  <c r="X36" i="38"/>
  <c r="W36" i="38"/>
  <c r="AF35" i="38"/>
  <c r="AE35" i="38"/>
  <c r="AD35" i="38"/>
  <c r="AC35" i="38"/>
  <c r="AB35" i="38"/>
  <c r="AA35" i="38"/>
  <c r="Z35" i="38"/>
  <c r="Y35" i="38"/>
  <c r="X35" i="38"/>
  <c r="W35" i="38"/>
  <c r="AF34" i="38"/>
  <c r="AE34" i="38"/>
  <c r="AD34" i="38"/>
  <c r="AC34" i="38"/>
  <c r="AB34" i="38"/>
  <c r="AA34" i="38"/>
  <c r="Z34" i="38"/>
  <c r="Y34" i="38"/>
  <c r="X34" i="38"/>
  <c r="W34" i="38"/>
  <c r="AF33" i="38"/>
  <c r="AE33" i="38"/>
  <c r="AD33" i="38"/>
  <c r="AC33" i="38"/>
  <c r="AB33" i="38"/>
  <c r="AA33" i="38"/>
  <c r="Z33" i="38"/>
  <c r="Y33" i="38"/>
  <c r="X33" i="38"/>
  <c r="W33" i="38"/>
  <c r="AF32" i="38"/>
  <c r="AE32" i="38"/>
  <c r="AD32" i="38"/>
  <c r="AC32" i="38"/>
  <c r="AB32" i="38"/>
  <c r="AA32" i="38"/>
  <c r="Z32" i="38"/>
  <c r="Y32" i="38"/>
  <c r="X32" i="38"/>
  <c r="W32" i="38"/>
  <c r="AF31" i="38"/>
  <c r="AE31" i="38"/>
  <c r="AD31" i="38"/>
  <c r="AC31" i="38"/>
  <c r="AB31" i="38"/>
  <c r="AA31" i="38"/>
  <c r="Z31" i="38"/>
  <c r="Y31" i="38"/>
  <c r="X31" i="38"/>
  <c r="W31" i="38"/>
  <c r="AF30" i="38"/>
  <c r="AE30" i="38"/>
  <c r="AD30" i="38"/>
  <c r="AC30" i="38"/>
  <c r="AB30" i="38"/>
  <c r="AA30" i="38"/>
  <c r="Z30" i="38"/>
  <c r="Y30" i="38"/>
  <c r="X30" i="38"/>
  <c r="W30" i="38"/>
  <c r="AF29" i="38"/>
  <c r="AE29" i="38"/>
  <c r="AD29" i="38"/>
  <c r="AC29" i="38"/>
  <c r="AB29" i="38"/>
  <c r="AA29" i="38"/>
  <c r="Z29" i="38"/>
  <c r="Y29" i="38"/>
  <c r="X29" i="38"/>
  <c r="W29" i="38"/>
  <c r="AF28" i="38"/>
  <c r="AE28" i="38"/>
  <c r="AD28" i="38"/>
  <c r="AC28" i="38"/>
  <c r="AB28" i="38"/>
  <c r="AA28" i="38"/>
  <c r="Z28" i="38"/>
  <c r="Y28" i="38"/>
  <c r="X28" i="38"/>
  <c r="W28" i="38"/>
  <c r="AF27" i="38"/>
  <c r="AE27" i="38"/>
  <c r="AD27" i="38"/>
  <c r="AC27" i="38"/>
  <c r="AB27" i="38"/>
  <c r="AA27" i="38"/>
  <c r="Z27" i="38"/>
  <c r="Y27" i="38"/>
  <c r="X27" i="38"/>
  <c r="W27" i="38"/>
  <c r="AF26" i="38"/>
  <c r="AE26" i="38"/>
  <c r="AD26" i="38"/>
  <c r="AC26" i="38"/>
  <c r="AB26" i="38"/>
  <c r="AA26" i="38"/>
  <c r="Z26" i="38"/>
  <c r="Y26" i="38"/>
  <c r="X26" i="38"/>
  <c r="W26" i="38"/>
  <c r="AF25" i="38"/>
  <c r="AE25" i="38"/>
  <c r="AD25" i="38"/>
  <c r="AC25" i="38"/>
  <c r="AB25" i="38"/>
  <c r="AA25" i="38"/>
  <c r="Z25" i="38"/>
  <c r="Y25" i="38"/>
  <c r="X25" i="38"/>
  <c r="W25" i="38"/>
  <c r="AF24" i="38"/>
  <c r="AE24" i="38"/>
  <c r="AD24" i="38"/>
  <c r="AC24" i="38"/>
  <c r="AB24" i="38"/>
  <c r="AA24" i="38"/>
  <c r="Z24" i="38"/>
  <c r="Y24" i="38"/>
  <c r="X24" i="38"/>
  <c r="W24" i="38"/>
  <c r="AF23" i="38"/>
  <c r="AE23" i="38"/>
  <c r="AD23" i="38"/>
  <c r="AC23" i="38"/>
  <c r="AB23" i="38"/>
  <c r="AA23" i="38"/>
  <c r="Z23" i="38"/>
  <c r="Y23" i="38"/>
  <c r="X23" i="38"/>
  <c r="W23" i="38"/>
  <c r="AF22" i="38"/>
  <c r="AE22" i="38"/>
  <c r="AD22" i="38"/>
  <c r="AC22" i="38"/>
  <c r="AB22" i="38"/>
  <c r="AA22" i="38"/>
  <c r="Z22" i="38"/>
  <c r="Y22" i="38"/>
  <c r="X22" i="38"/>
  <c r="W22" i="38"/>
  <c r="AF21" i="38"/>
  <c r="AE21" i="38"/>
  <c r="AD21" i="38"/>
  <c r="AC21" i="38"/>
  <c r="AB21" i="38"/>
  <c r="AA21" i="38"/>
  <c r="Z21" i="38"/>
  <c r="Y21" i="38"/>
  <c r="X21" i="38"/>
  <c r="W21" i="38"/>
  <c r="AF20" i="38"/>
  <c r="AE20" i="38"/>
  <c r="AD20" i="38"/>
  <c r="AC20" i="38"/>
  <c r="AB20" i="38"/>
  <c r="AA20" i="38"/>
  <c r="Z20" i="38"/>
  <c r="Y20" i="38"/>
  <c r="X20" i="38"/>
  <c r="W20" i="38"/>
  <c r="AF19" i="38"/>
  <c r="AE19" i="38"/>
  <c r="AD19" i="38"/>
  <c r="AC19" i="38"/>
  <c r="AB19" i="38"/>
  <c r="AA19" i="38"/>
  <c r="Z19" i="38"/>
  <c r="Y19" i="38"/>
  <c r="X19" i="38"/>
  <c r="W19" i="38"/>
  <c r="AF18" i="38"/>
  <c r="AE18" i="38"/>
  <c r="AD18" i="38"/>
  <c r="AC18" i="38"/>
  <c r="AB18" i="38"/>
  <c r="AA18" i="38"/>
  <c r="Z18" i="38"/>
  <c r="Y18" i="38"/>
  <c r="X18" i="38"/>
  <c r="W18" i="38"/>
  <c r="AF17" i="38"/>
  <c r="AE17" i="38"/>
  <c r="AD17" i="38"/>
  <c r="AC17" i="38"/>
  <c r="AB17" i="38"/>
  <c r="AA17" i="38"/>
  <c r="Z17" i="38"/>
  <c r="Y17" i="38"/>
  <c r="X17" i="38"/>
  <c r="W17" i="38"/>
  <c r="AF16" i="38"/>
  <c r="AE16" i="38"/>
  <c r="AD16" i="38"/>
  <c r="AC16" i="38"/>
  <c r="AB16" i="38"/>
  <c r="AA16" i="38"/>
  <c r="Z16" i="38"/>
  <c r="Y16" i="38"/>
  <c r="X16" i="38"/>
  <c r="W16" i="38"/>
  <c r="AF15" i="38"/>
  <c r="AE15" i="38"/>
  <c r="AD15" i="38"/>
  <c r="AC15" i="38"/>
  <c r="AB15" i="38"/>
  <c r="AA15" i="38"/>
  <c r="Z15" i="38"/>
  <c r="Y15" i="38"/>
  <c r="X15" i="38"/>
  <c r="W15" i="38"/>
  <c r="AF14" i="38"/>
  <c r="AE14" i="38"/>
  <c r="AD14" i="38"/>
  <c r="AC14" i="38"/>
  <c r="AB14" i="38"/>
  <c r="AA14" i="38"/>
  <c r="Z14" i="38"/>
  <c r="Y14" i="38"/>
  <c r="X14" i="38"/>
  <c r="W14" i="38"/>
  <c r="AF13" i="38"/>
  <c r="AE13" i="38"/>
  <c r="AD13" i="38"/>
  <c r="AC13" i="38"/>
  <c r="AB13" i="38"/>
  <c r="AA13" i="38"/>
  <c r="Z13" i="38"/>
  <c r="Y13" i="38"/>
  <c r="X13" i="38"/>
  <c r="W13" i="38"/>
  <c r="AF12" i="38"/>
  <c r="AE12" i="38"/>
  <c r="AD12" i="38"/>
  <c r="AC12" i="38"/>
  <c r="AB12" i="38"/>
  <c r="AA12" i="38"/>
  <c r="Z12" i="38"/>
  <c r="Y12" i="38"/>
  <c r="X12" i="38"/>
  <c r="W12" i="38"/>
  <c r="AE11" i="38"/>
  <c r="AD11" i="38"/>
  <c r="AC11" i="38"/>
  <c r="AB11" i="38"/>
  <c r="AA11" i="38"/>
  <c r="Z11" i="38"/>
  <c r="Y11" i="38"/>
  <c r="X11" i="38"/>
  <c r="W11" i="38"/>
  <c r="AF10" i="38"/>
  <c r="AE10" i="38"/>
  <c r="AD10" i="38"/>
  <c r="AC10" i="38"/>
  <c r="AB10" i="38"/>
  <c r="AA10" i="38"/>
  <c r="Z10" i="38"/>
  <c r="Y10" i="38"/>
  <c r="X10" i="38"/>
  <c r="W10" i="38"/>
  <c r="AE9" i="38"/>
  <c r="AD9" i="38"/>
  <c r="AC9" i="38"/>
  <c r="AB9" i="38"/>
  <c r="AA9" i="38"/>
  <c r="Z9" i="38"/>
  <c r="Y9" i="38"/>
  <c r="X9" i="38"/>
  <c r="W9" i="38"/>
  <c r="AF8" i="38"/>
  <c r="AE8" i="38"/>
  <c r="AD8" i="38"/>
  <c r="AC8" i="38"/>
  <c r="AB8" i="38"/>
  <c r="AA8" i="38"/>
  <c r="Z8" i="38"/>
  <c r="Y8" i="38"/>
  <c r="X8" i="38"/>
  <c r="W8" i="38"/>
  <c r="AF7" i="38"/>
  <c r="AE7" i="38"/>
  <c r="AD7" i="38"/>
  <c r="AC7" i="38"/>
  <c r="AB7" i="38"/>
  <c r="AA7" i="38"/>
  <c r="Z7" i="38"/>
  <c r="Y7" i="38"/>
  <c r="X7" i="38"/>
  <c r="W7" i="38"/>
  <c r="AF6" i="38"/>
  <c r="AE6" i="38"/>
  <c r="AD6" i="38"/>
  <c r="AC6" i="38"/>
  <c r="AB6" i="38"/>
  <c r="AA6" i="38"/>
  <c r="Z6" i="38"/>
  <c r="Y6" i="38"/>
  <c r="X6" i="38"/>
  <c r="W6" i="38"/>
  <c r="AF6" i="37"/>
  <c r="AF7" i="37"/>
  <c r="AF8" i="37"/>
  <c r="AF9" i="37"/>
  <c r="AF10" i="37"/>
  <c r="AF11" i="37"/>
  <c r="AF12" i="37"/>
  <c r="AF13" i="37"/>
  <c r="AF14" i="37"/>
  <c r="AF15" i="37"/>
  <c r="AF16" i="37"/>
  <c r="AF17" i="37"/>
  <c r="AF18" i="37"/>
  <c r="AF19" i="37"/>
  <c r="AF20" i="37"/>
  <c r="AF21" i="37"/>
  <c r="AF22" i="37"/>
  <c r="AF23" i="37"/>
  <c r="AF24" i="37"/>
  <c r="AF25" i="37"/>
  <c r="AF26" i="37"/>
  <c r="AF27" i="37"/>
  <c r="AF28" i="37"/>
  <c r="AF29" i="37"/>
  <c r="AF30" i="37"/>
  <c r="AF31" i="37"/>
  <c r="AF32" i="37"/>
  <c r="AF33" i="37"/>
  <c r="AF34" i="37"/>
  <c r="AF35" i="37"/>
  <c r="AF36" i="37"/>
  <c r="AF37" i="37"/>
  <c r="AF38" i="37"/>
  <c r="AF39" i="37"/>
  <c r="AF40" i="37"/>
  <c r="AF41" i="37"/>
  <c r="AF42" i="37"/>
  <c r="AF43" i="37"/>
  <c r="AF44" i="37"/>
  <c r="AF45" i="37"/>
  <c r="AF46" i="37"/>
  <c r="AF47" i="37"/>
  <c r="AF48" i="37"/>
  <c r="AF49" i="37"/>
  <c r="AF50" i="37"/>
  <c r="AF51" i="37"/>
  <c r="AF52" i="37"/>
  <c r="AF53" i="37"/>
  <c r="AF54" i="37"/>
  <c r="AF55" i="37"/>
  <c r="AF56" i="37"/>
  <c r="AF57" i="37"/>
  <c r="AF58" i="37"/>
  <c r="AF59" i="37"/>
  <c r="AF60" i="37"/>
  <c r="AF61" i="37"/>
  <c r="AF62" i="37"/>
  <c r="AF63" i="37"/>
  <c r="AF64" i="37"/>
  <c r="AF65" i="37"/>
  <c r="AF66" i="37"/>
  <c r="AF67" i="37"/>
  <c r="AF68" i="37"/>
  <c r="AF69" i="37"/>
  <c r="AF70" i="37"/>
  <c r="AF71" i="37"/>
  <c r="AF72" i="37"/>
  <c r="AF73" i="37"/>
  <c r="AF74" i="37"/>
  <c r="AF75" i="37"/>
  <c r="AF76" i="37"/>
  <c r="AF77" i="37"/>
  <c r="AF78" i="37"/>
  <c r="AF79" i="37"/>
  <c r="AF80" i="37"/>
  <c r="AF81" i="37"/>
  <c r="AF82" i="37"/>
  <c r="AF83" i="37"/>
  <c r="AF84" i="37"/>
  <c r="AF85" i="37"/>
  <c r="AF86" i="37"/>
  <c r="AF87" i="37"/>
  <c r="AF88" i="37"/>
  <c r="AF89" i="37"/>
  <c r="AF90" i="37"/>
  <c r="AF91" i="37"/>
  <c r="AF92" i="37"/>
  <c r="AF93" i="37"/>
  <c r="AF94" i="37"/>
  <c r="AF95" i="37"/>
  <c r="AF96" i="37"/>
  <c r="AF97" i="37"/>
  <c r="AF98" i="37"/>
  <c r="AF99" i="37"/>
  <c r="AF100" i="37"/>
  <c r="AF101" i="37"/>
  <c r="AF102" i="37"/>
  <c r="AF103" i="37"/>
  <c r="AF104" i="37"/>
  <c r="AF105" i="37"/>
  <c r="AF106" i="37"/>
  <c r="AF107" i="37"/>
  <c r="AF108" i="37"/>
  <c r="AF109" i="37"/>
  <c r="AF110" i="37"/>
  <c r="AF111" i="37"/>
  <c r="AF112" i="37"/>
  <c r="AF113" i="37"/>
  <c r="AF114" i="37"/>
  <c r="AF115" i="37"/>
  <c r="AF116" i="37"/>
  <c r="AF117" i="37"/>
  <c r="AF118" i="37"/>
  <c r="AF119" i="37"/>
  <c r="AF120" i="37"/>
  <c r="AF121" i="37"/>
  <c r="AF122" i="37"/>
  <c r="AF123" i="37"/>
  <c r="AF124" i="37"/>
  <c r="AF125" i="37"/>
  <c r="AF126" i="37"/>
  <c r="AF127" i="37"/>
  <c r="AF128" i="37"/>
  <c r="AF129" i="37"/>
  <c r="AF130" i="37"/>
  <c r="AE6" i="37"/>
  <c r="AE7" i="37"/>
  <c r="AE8" i="37"/>
  <c r="AE9" i="37"/>
  <c r="AE10" i="37"/>
  <c r="AE11" i="37"/>
  <c r="AE12" i="37"/>
  <c r="AE13" i="37"/>
  <c r="AE14" i="37"/>
  <c r="AE15" i="37"/>
  <c r="AE16" i="37"/>
  <c r="AE17" i="37"/>
  <c r="AE18" i="37"/>
  <c r="AE19" i="37"/>
  <c r="AE20" i="37"/>
  <c r="AE21" i="37"/>
  <c r="AE22" i="37"/>
  <c r="AE23" i="37"/>
  <c r="AE24" i="37"/>
  <c r="AE25" i="37"/>
  <c r="AE26" i="37"/>
  <c r="AE27" i="37"/>
  <c r="AE28" i="37"/>
  <c r="AE29" i="37"/>
  <c r="AE30" i="37"/>
  <c r="AE31" i="37"/>
  <c r="AE32" i="37"/>
  <c r="AE33" i="37"/>
  <c r="AE34" i="37"/>
  <c r="AE35" i="37"/>
  <c r="AE36" i="37"/>
  <c r="AE37" i="37"/>
  <c r="AE38" i="37"/>
  <c r="AE39" i="37"/>
  <c r="AE40" i="37"/>
  <c r="AE41" i="37"/>
  <c r="AE42" i="37"/>
  <c r="AE43" i="37"/>
  <c r="AE44" i="37"/>
  <c r="AE45" i="37"/>
  <c r="AE46" i="37"/>
  <c r="AE47" i="37"/>
  <c r="AE48" i="37"/>
  <c r="AE49" i="37"/>
  <c r="AE50" i="37"/>
  <c r="AE51" i="37"/>
  <c r="AE52" i="37"/>
  <c r="AE53" i="37"/>
  <c r="AE54" i="37"/>
  <c r="AE55" i="37"/>
  <c r="AE56" i="37"/>
  <c r="AE57" i="37"/>
  <c r="AE58" i="37"/>
  <c r="AE59" i="37"/>
  <c r="AE60" i="37"/>
  <c r="AE61" i="37"/>
  <c r="AE62" i="37"/>
  <c r="AE63" i="37"/>
  <c r="AE64" i="37"/>
  <c r="AE65" i="37"/>
  <c r="AE66" i="37"/>
  <c r="AE67" i="37"/>
  <c r="AE68" i="37"/>
  <c r="AE69" i="37"/>
  <c r="AE70" i="37"/>
  <c r="AE71" i="37"/>
  <c r="AE72" i="37"/>
  <c r="AE73" i="37"/>
  <c r="AE74" i="37"/>
  <c r="AE75" i="37"/>
  <c r="AE76" i="37"/>
  <c r="AE77" i="37"/>
  <c r="AE78" i="37"/>
  <c r="AE79" i="37"/>
  <c r="AE80" i="37"/>
  <c r="AE81" i="37"/>
  <c r="AE82" i="37"/>
  <c r="AE83" i="37"/>
  <c r="AE84" i="37"/>
  <c r="AE85" i="37"/>
  <c r="AE86" i="37"/>
  <c r="AE87" i="37"/>
  <c r="AE88" i="37"/>
  <c r="AE89" i="37"/>
  <c r="AE90" i="37"/>
  <c r="AE91" i="37"/>
  <c r="AE92" i="37"/>
  <c r="AE93" i="37"/>
  <c r="AE94" i="37"/>
  <c r="AE95" i="37"/>
  <c r="AE96" i="37"/>
  <c r="AE97" i="37"/>
  <c r="AE98" i="37"/>
  <c r="AE99" i="37"/>
  <c r="AE100" i="37"/>
  <c r="AE101" i="37"/>
  <c r="AE102" i="37"/>
  <c r="AE103" i="37"/>
  <c r="AE104" i="37"/>
  <c r="AE105" i="37"/>
  <c r="AE106" i="37"/>
  <c r="AE107" i="37"/>
  <c r="AE108" i="37"/>
  <c r="AE109" i="37"/>
  <c r="AE110" i="37"/>
  <c r="AE111" i="37"/>
  <c r="AE112" i="37"/>
  <c r="AE113" i="37"/>
  <c r="AE114" i="37"/>
  <c r="AE115" i="37"/>
  <c r="AE116" i="37"/>
  <c r="AE117" i="37"/>
  <c r="AE118" i="37"/>
  <c r="AE119" i="37"/>
  <c r="AE120" i="37"/>
  <c r="AE121" i="37"/>
  <c r="AE122" i="37"/>
  <c r="AE123" i="37"/>
  <c r="AE124" i="37"/>
  <c r="AE125" i="37"/>
  <c r="AE126" i="37"/>
  <c r="AE127" i="37"/>
  <c r="AE128" i="37"/>
  <c r="AE129" i="37"/>
  <c r="AE130" i="37"/>
  <c r="AD6" i="37"/>
  <c r="AD7" i="37"/>
  <c r="AD8" i="37"/>
  <c r="AD9" i="37"/>
  <c r="AD10" i="37"/>
  <c r="AD11" i="37"/>
  <c r="AD12" i="37"/>
  <c r="AD13" i="37"/>
  <c r="AD14" i="37"/>
  <c r="AD15" i="37"/>
  <c r="AD16" i="37"/>
  <c r="AD17" i="37"/>
  <c r="AD18" i="37"/>
  <c r="AD19" i="37"/>
  <c r="AD20" i="37"/>
  <c r="AD21" i="37"/>
  <c r="AD22" i="37"/>
  <c r="AD23" i="37"/>
  <c r="AD24" i="37"/>
  <c r="AD25" i="37"/>
  <c r="AD26" i="37"/>
  <c r="AD27" i="37"/>
  <c r="AD28" i="37"/>
  <c r="AD29" i="37"/>
  <c r="AD30" i="37"/>
  <c r="AD31" i="37"/>
  <c r="AD32" i="37"/>
  <c r="AD33" i="37"/>
  <c r="AD34" i="37"/>
  <c r="AD35" i="37"/>
  <c r="AD36" i="37"/>
  <c r="AD37" i="37"/>
  <c r="AD38" i="37"/>
  <c r="AD39" i="37"/>
  <c r="AD40" i="37"/>
  <c r="AD41" i="37"/>
  <c r="AD42" i="37"/>
  <c r="AD43" i="37"/>
  <c r="AD44" i="37"/>
  <c r="AD45" i="37"/>
  <c r="AD46" i="37"/>
  <c r="AD47" i="37"/>
  <c r="AD48" i="37"/>
  <c r="AD49" i="37"/>
  <c r="AD50" i="37"/>
  <c r="AD51" i="37"/>
  <c r="AD52" i="37"/>
  <c r="AD53" i="37"/>
  <c r="AD54" i="37"/>
  <c r="AD55" i="37"/>
  <c r="AD56" i="37"/>
  <c r="AD57" i="37"/>
  <c r="AD58" i="37"/>
  <c r="AD59" i="37"/>
  <c r="AD60" i="37"/>
  <c r="AD61" i="37"/>
  <c r="AD62" i="37"/>
  <c r="AD63" i="37"/>
  <c r="AD64" i="37"/>
  <c r="AD65" i="37"/>
  <c r="AD66" i="37"/>
  <c r="AD67" i="37"/>
  <c r="AD68" i="37"/>
  <c r="AD69" i="37"/>
  <c r="AD70" i="37"/>
  <c r="AD71" i="37"/>
  <c r="AD72" i="37"/>
  <c r="AD73" i="37"/>
  <c r="AD74" i="37"/>
  <c r="AD75" i="37"/>
  <c r="AD76" i="37"/>
  <c r="AD77" i="37"/>
  <c r="AD78" i="37"/>
  <c r="AD79" i="37"/>
  <c r="AD80" i="37"/>
  <c r="AD81" i="37"/>
  <c r="AD82" i="37"/>
  <c r="AD83" i="37"/>
  <c r="AD84" i="37"/>
  <c r="AD85" i="37"/>
  <c r="AD86" i="37"/>
  <c r="AD87" i="37"/>
  <c r="AD88" i="37"/>
  <c r="AD89" i="37"/>
  <c r="AD90" i="37"/>
  <c r="AD91" i="37"/>
  <c r="AD92" i="37"/>
  <c r="AD93" i="37"/>
  <c r="AD94" i="37"/>
  <c r="AD95" i="37"/>
  <c r="AD96" i="37"/>
  <c r="AD97" i="37"/>
  <c r="AD98" i="37"/>
  <c r="AD99" i="37"/>
  <c r="AD100" i="37"/>
  <c r="AD101" i="37"/>
  <c r="AD102" i="37"/>
  <c r="AD103" i="37"/>
  <c r="AD104" i="37"/>
  <c r="AD105" i="37"/>
  <c r="AD106" i="37"/>
  <c r="AD107" i="37"/>
  <c r="AD108" i="37"/>
  <c r="AD109" i="37"/>
  <c r="AD110" i="37"/>
  <c r="AD111" i="37"/>
  <c r="AD112" i="37"/>
  <c r="AD113" i="37"/>
  <c r="AD114" i="37"/>
  <c r="AD115" i="37"/>
  <c r="AD116" i="37"/>
  <c r="AD117" i="37"/>
  <c r="AD118" i="37"/>
  <c r="AD119" i="37"/>
  <c r="AD120" i="37"/>
  <c r="AD121" i="37"/>
  <c r="AD122" i="37"/>
  <c r="AD123" i="37"/>
  <c r="AD124" i="37"/>
  <c r="AD125" i="37"/>
  <c r="AD126" i="37"/>
  <c r="AD127" i="37"/>
  <c r="AD128" i="37"/>
  <c r="AD129" i="37"/>
  <c r="AD130" i="37"/>
  <c r="AC6" i="37"/>
  <c r="AC7" i="37"/>
  <c r="AC8" i="37"/>
  <c r="AC9" i="37"/>
  <c r="AC10" i="37"/>
  <c r="AC11" i="37"/>
  <c r="AC12" i="37"/>
  <c r="AC13" i="37"/>
  <c r="AC14" i="37"/>
  <c r="AC15" i="37"/>
  <c r="AC16" i="37"/>
  <c r="AC17" i="37"/>
  <c r="AC18" i="37"/>
  <c r="AC19" i="37"/>
  <c r="AC20" i="37"/>
  <c r="AC21" i="37"/>
  <c r="AC22" i="37"/>
  <c r="AC23" i="37"/>
  <c r="AC24" i="37"/>
  <c r="AC25" i="37"/>
  <c r="AC26" i="37"/>
  <c r="AC27" i="37"/>
  <c r="AC28" i="37"/>
  <c r="AC29" i="37"/>
  <c r="AC30" i="37"/>
  <c r="AC31" i="37"/>
  <c r="AC32" i="37"/>
  <c r="AC33" i="37"/>
  <c r="AC34" i="37"/>
  <c r="AC35" i="37"/>
  <c r="AC36" i="37"/>
  <c r="AC37" i="37"/>
  <c r="AC38" i="37"/>
  <c r="AC39" i="37"/>
  <c r="AC40" i="37"/>
  <c r="AC41" i="37"/>
  <c r="AC42" i="37"/>
  <c r="AC43" i="37"/>
  <c r="AC44" i="37"/>
  <c r="AC45" i="37"/>
  <c r="AC46" i="37"/>
  <c r="AC47" i="37"/>
  <c r="AC48" i="37"/>
  <c r="AC49" i="37"/>
  <c r="AC50" i="37"/>
  <c r="AC51" i="37"/>
  <c r="AC52" i="37"/>
  <c r="AC53" i="37"/>
  <c r="AC54" i="37"/>
  <c r="AC55" i="37"/>
  <c r="AC56" i="37"/>
  <c r="AC57" i="37"/>
  <c r="AC58" i="37"/>
  <c r="AC59" i="37"/>
  <c r="AC60" i="37"/>
  <c r="AC61" i="37"/>
  <c r="AC62" i="37"/>
  <c r="AC63" i="37"/>
  <c r="AC64" i="37"/>
  <c r="AC65" i="37"/>
  <c r="AC66" i="37"/>
  <c r="AC67" i="37"/>
  <c r="AC68" i="37"/>
  <c r="AC69" i="37"/>
  <c r="AC70" i="37"/>
  <c r="AC71" i="37"/>
  <c r="AC72" i="37"/>
  <c r="AC73" i="37"/>
  <c r="AC74" i="37"/>
  <c r="AC75" i="37"/>
  <c r="AC76" i="37"/>
  <c r="AC77" i="37"/>
  <c r="AC78" i="37"/>
  <c r="AC79" i="37"/>
  <c r="AC80" i="37"/>
  <c r="AC81" i="37"/>
  <c r="AC82" i="37"/>
  <c r="AC83" i="37"/>
  <c r="AC84" i="37"/>
  <c r="AC85" i="37"/>
  <c r="AC86" i="37"/>
  <c r="AC87" i="37"/>
  <c r="AC88" i="37"/>
  <c r="AC89" i="37"/>
  <c r="AC90" i="37"/>
  <c r="AC91" i="37"/>
  <c r="AC92" i="37"/>
  <c r="AC93" i="37"/>
  <c r="AC94" i="37"/>
  <c r="AC95" i="37"/>
  <c r="AC96" i="37"/>
  <c r="AC97" i="37"/>
  <c r="AC98" i="37"/>
  <c r="AC99" i="37"/>
  <c r="AC100" i="37"/>
  <c r="AC101" i="37"/>
  <c r="AC102" i="37"/>
  <c r="AC103" i="37"/>
  <c r="AC104" i="37"/>
  <c r="AC105" i="37"/>
  <c r="AC106" i="37"/>
  <c r="AC107" i="37"/>
  <c r="AC108" i="37"/>
  <c r="AC109" i="37"/>
  <c r="AC110" i="37"/>
  <c r="AC111" i="37"/>
  <c r="AC112" i="37"/>
  <c r="AC113" i="37"/>
  <c r="AC114" i="37"/>
  <c r="AC115" i="37"/>
  <c r="AC116" i="37"/>
  <c r="AC117" i="37"/>
  <c r="AC118" i="37"/>
  <c r="AC119" i="37"/>
  <c r="AC120" i="37"/>
  <c r="AC121" i="37"/>
  <c r="AC122" i="37"/>
  <c r="AC123" i="37"/>
  <c r="AC124" i="37"/>
  <c r="AC125" i="37"/>
  <c r="AC126" i="37"/>
  <c r="AC127" i="37"/>
  <c r="AC128" i="37"/>
  <c r="AC129" i="37"/>
  <c r="AC130" i="37"/>
  <c r="AB6" i="37"/>
  <c r="AB7" i="37"/>
  <c r="AB8" i="37"/>
  <c r="AB9" i="37"/>
  <c r="AB10" i="37"/>
  <c r="AB11" i="37"/>
  <c r="AB12" i="37"/>
  <c r="AB13" i="37"/>
  <c r="AB14" i="37"/>
  <c r="AB15" i="37"/>
  <c r="AB16" i="37"/>
  <c r="AB17" i="37"/>
  <c r="AB18" i="37"/>
  <c r="AB19" i="37"/>
  <c r="AB20" i="37"/>
  <c r="AB21" i="37"/>
  <c r="AB22" i="37"/>
  <c r="AB23" i="37"/>
  <c r="AB24" i="37"/>
  <c r="AB25" i="37"/>
  <c r="AB26" i="37"/>
  <c r="AB27" i="37"/>
  <c r="AB28" i="37"/>
  <c r="AB29" i="37"/>
  <c r="AB30" i="37"/>
  <c r="AB31" i="37"/>
  <c r="AB32" i="37"/>
  <c r="AB33" i="37"/>
  <c r="AB34" i="37"/>
  <c r="AB35" i="37"/>
  <c r="AB36" i="37"/>
  <c r="AB37" i="37"/>
  <c r="AB38" i="37"/>
  <c r="AB39" i="37"/>
  <c r="AB40" i="37"/>
  <c r="AB41" i="37"/>
  <c r="AB42" i="37"/>
  <c r="AB43" i="37"/>
  <c r="AB44" i="37"/>
  <c r="AB45" i="37"/>
  <c r="AB46" i="37"/>
  <c r="AB47" i="37"/>
  <c r="AB48" i="37"/>
  <c r="AB49" i="37"/>
  <c r="AB50" i="37"/>
  <c r="AB51" i="37"/>
  <c r="AB52" i="37"/>
  <c r="AB53" i="37"/>
  <c r="AB54" i="37"/>
  <c r="AB55" i="37"/>
  <c r="AB56" i="37"/>
  <c r="AB57" i="37"/>
  <c r="AB58" i="37"/>
  <c r="AB59" i="37"/>
  <c r="AB60" i="37"/>
  <c r="AB61" i="37"/>
  <c r="AB62" i="37"/>
  <c r="AB63" i="37"/>
  <c r="AB64" i="37"/>
  <c r="AB65" i="37"/>
  <c r="AB66" i="37"/>
  <c r="AB67" i="37"/>
  <c r="AB68" i="37"/>
  <c r="AB69" i="37"/>
  <c r="AB70" i="37"/>
  <c r="AB71" i="37"/>
  <c r="AB72" i="37"/>
  <c r="AB73" i="37"/>
  <c r="AB74" i="37"/>
  <c r="AB75" i="37"/>
  <c r="AB76" i="37"/>
  <c r="AB77" i="37"/>
  <c r="AB78" i="37"/>
  <c r="AB79" i="37"/>
  <c r="AB80" i="37"/>
  <c r="AB81" i="37"/>
  <c r="AB82" i="37"/>
  <c r="AB83" i="37"/>
  <c r="AB84" i="37"/>
  <c r="AB85" i="37"/>
  <c r="AB86" i="37"/>
  <c r="AB87" i="37"/>
  <c r="AB88" i="37"/>
  <c r="AB89" i="37"/>
  <c r="AB90" i="37"/>
  <c r="AB91" i="37"/>
  <c r="AB92" i="37"/>
  <c r="AB93" i="37"/>
  <c r="AB94" i="37"/>
  <c r="AB95" i="37"/>
  <c r="AB96" i="37"/>
  <c r="AB97" i="37"/>
  <c r="AB98" i="37"/>
  <c r="AB99" i="37"/>
  <c r="AB100" i="37"/>
  <c r="AB101" i="37"/>
  <c r="AB102" i="37"/>
  <c r="AB103" i="37"/>
  <c r="AB104" i="37"/>
  <c r="AB105" i="37"/>
  <c r="AB106" i="37"/>
  <c r="AB107" i="37"/>
  <c r="AB108" i="37"/>
  <c r="AB109" i="37"/>
  <c r="AB110" i="37"/>
  <c r="AB111" i="37"/>
  <c r="AB112" i="37"/>
  <c r="AB113" i="37"/>
  <c r="AB114" i="37"/>
  <c r="AB115" i="37"/>
  <c r="AB116" i="37"/>
  <c r="AB117" i="37"/>
  <c r="AB118" i="37"/>
  <c r="AB119" i="37"/>
  <c r="AB120" i="37"/>
  <c r="AB121" i="37"/>
  <c r="AB122" i="37"/>
  <c r="AB123" i="37"/>
  <c r="AB124" i="37"/>
  <c r="AB125" i="37"/>
  <c r="AB126" i="37"/>
  <c r="AB127" i="37"/>
  <c r="AB128" i="37"/>
  <c r="AB129" i="37"/>
  <c r="AB130" i="37"/>
  <c r="AA6" i="37"/>
  <c r="AA7" i="37"/>
  <c r="AA8" i="37"/>
  <c r="AA9" i="37"/>
  <c r="AA10" i="37"/>
  <c r="AA11" i="37"/>
  <c r="AA12" i="37"/>
  <c r="AA13" i="37"/>
  <c r="AA14" i="37"/>
  <c r="AA15" i="37"/>
  <c r="AA16" i="37"/>
  <c r="AA17" i="37"/>
  <c r="AA18" i="37"/>
  <c r="AA19" i="37"/>
  <c r="AA20" i="37"/>
  <c r="AA21" i="37"/>
  <c r="AA22" i="37"/>
  <c r="AA23" i="37"/>
  <c r="AA24" i="37"/>
  <c r="AA25" i="37"/>
  <c r="AA26" i="37"/>
  <c r="AA27" i="37"/>
  <c r="AA28" i="37"/>
  <c r="AA29" i="37"/>
  <c r="AA30" i="37"/>
  <c r="AA31" i="37"/>
  <c r="AA32" i="37"/>
  <c r="AA33" i="37"/>
  <c r="AA34" i="37"/>
  <c r="AA35" i="37"/>
  <c r="AA36" i="37"/>
  <c r="AA37" i="37"/>
  <c r="AA38" i="37"/>
  <c r="AA39" i="37"/>
  <c r="AA40" i="37"/>
  <c r="AA41" i="37"/>
  <c r="AA42" i="37"/>
  <c r="AA43" i="37"/>
  <c r="AA44" i="37"/>
  <c r="AA45" i="37"/>
  <c r="AA46" i="37"/>
  <c r="AA47" i="37"/>
  <c r="AA48" i="37"/>
  <c r="AA49" i="37"/>
  <c r="AA50" i="37"/>
  <c r="AA51" i="37"/>
  <c r="AA52" i="37"/>
  <c r="AA53" i="37"/>
  <c r="AA54" i="37"/>
  <c r="AA55" i="37"/>
  <c r="AA56" i="37"/>
  <c r="AA57" i="37"/>
  <c r="AA58" i="37"/>
  <c r="AA59" i="37"/>
  <c r="AA60" i="37"/>
  <c r="AA61" i="37"/>
  <c r="AA62" i="37"/>
  <c r="AA63" i="37"/>
  <c r="AA64" i="37"/>
  <c r="AA65" i="37"/>
  <c r="AA66" i="37"/>
  <c r="AA67" i="37"/>
  <c r="AA68" i="37"/>
  <c r="AA69" i="37"/>
  <c r="AA70" i="37"/>
  <c r="AA71" i="37"/>
  <c r="AA72" i="37"/>
  <c r="AA73" i="37"/>
  <c r="AA74" i="37"/>
  <c r="AA75" i="37"/>
  <c r="AA76" i="37"/>
  <c r="AA77" i="37"/>
  <c r="AA78" i="37"/>
  <c r="AA79" i="37"/>
  <c r="AA80" i="37"/>
  <c r="AA81" i="37"/>
  <c r="AA82" i="37"/>
  <c r="AA83" i="37"/>
  <c r="AA84" i="37"/>
  <c r="AA85" i="37"/>
  <c r="AA86" i="37"/>
  <c r="AA87" i="37"/>
  <c r="AA88" i="37"/>
  <c r="AA89" i="37"/>
  <c r="AA90" i="37"/>
  <c r="AA91" i="37"/>
  <c r="AA92" i="37"/>
  <c r="AA93" i="37"/>
  <c r="AA94" i="37"/>
  <c r="AA95" i="37"/>
  <c r="AA96" i="37"/>
  <c r="AA97" i="37"/>
  <c r="AA98" i="37"/>
  <c r="AA99" i="37"/>
  <c r="AA100" i="37"/>
  <c r="AA101" i="37"/>
  <c r="AA102" i="37"/>
  <c r="AA103" i="37"/>
  <c r="AA104" i="37"/>
  <c r="AA105" i="37"/>
  <c r="AA106" i="37"/>
  <c r="AA107" i="37"/>
  <c r="AA108" i="37"/>
  <c r="AA109" i="37"/>
  <c r="AA110" i="37"/>
  <c r="AA111" i="37"/>
  <c r="AA112" i="37"/>
  <c r="AA113" i="37"/>
  <c r="AA114" i="37"/>
  <c r="AA115" i="37"/>
  <c r="AA116" i="37"/>
  <c r="AA117" i="37"/>
  <c r="AA118" i="37"/>
  <c r="AA119" i="37"/>
  <c r="AA120" i="37"/>
  <c r="AA121" i="37"/>
  <c r="AA122" i="37"/>
  <c r="AA123" i="37"/>
  <c r="AA124" i="37"/>
  <c r="AA125" i="37"/>
  <c r="AA126" i="37"/>
  <c r="AA127" i="37"/>
  <c r="AA128" i="37"/>
  <c r="AA129" i="37"/>
  <c r="AA130" i="37"/>
  <c r="Z6" i="37"/>
  <c r="Z7" i="37"/>
  <c r="Z8" i="37"/>
  <c r="Z9" i="37"/>
  <c r="Z10" i="37"/>
  <c r="Z11" i="37"/>
  <c r="Z12" i="37"/>
  <c r="Z13" i="37"/>
  <c r="Z14" i="37"/>
  <c r="Z15" i="37"/>
  <c r="Z16" i="37"/>
  <c r="Z17" i="37"/>
  <c r="Z18" i="37"/>
  <c r="Z19" i="37"/>
  <c r="Z20" i="37"/>
  <c r="Z21" i="37"/>
  <c r="Z22" i="37"/>
  <c r="Z23" i="37"/>
  <c r="Z24" i="37"/>
  <c r="Z25" i="37"/>
  <c r="Z26" i="37"/>
  <c r="Z27" i="37"/>
  <c r="Z28" i="37"/>
  <c r="Z29" i="37"/>
  <c r="Z30" i="37"/>
  <c r="Z31" i="37"/>
  <c r="Z32" i="37"/>
  <c r="Z33" i="37"/>
  <c r="Z34" i="37"/>
  <c r="Z35" i="37"/>
  <c r="Z36" i="37"/>
  <c r="Z37" i="37"/>
  <c r="Z38" i="37"/>
  <c r="Z39" i="37"/>
  <c r="Z40" i="37"/>
  <c r="Z41" i="37"/>
  <c r="Z42" i="37"/>
  <c r="Z43" i="37"/>
  <c r="Z44" i="37"/>
  <c r="Z45" i="37"/>
  <c r="Z46" i="37"/>
  <c r="Z47" i="37"/>
  <c r="Z48" i="37"/>
  <c r="Z49" i="37"/>
  <c r="Z50" i="37"/>
  <c r="Z51" i="37"/>
  <c r="Z52" i="37"/>
  <c r="Z53" i="37"/>
  <c r="Z54" i="37"/>
  <c r="Z55" i="37"/>
  <c r="Z56" i="37"/>
  <c r="Z57" i="37"/>
  <c r="Z58" i="37"/>
  <c r="Z59" i="37"/>
  <c r="Z60" i="37"/>
  <c r="Z61" i="37"/>
  <c r="Z62" i="37"/>
  <c r="Z63" i="37"/>
  <c r="Z64" i="37"/>
  <c r="Z65" i="37"/>
  <c r="Z66" i="37"/>
  <c r="Z67" i="37"/>
  <c r="Z68" i="37"/>
  <c r="Z69" i="37"/>
  <c r="Z70" i="37"/>
  <c r="Z71" i="37"/>
  <c r="Z72" i="37"/>
  <c r="Z73" i="37"/>
  <c r="Z74" i="37"/>
  <c r="Z75" i="37"/>
  <c r="Z76" i="37"/>
  <c r="Z77" i="37"/>
  <c r="Z78" i="37"/>
  <c r="Z79" i="37"/>
  <c r="Z80" i="37"/>
  <c r="Z81" i="37"/>
  <c r="Z82" i="37"/>
  <c r="Z83" i="37"/>
  <c r="Z84" i="37"/>
  <c r="Z85" i="37"/>
  <c r="Z86" i="37"/>
  <c r="Z87" i="37"/>
  <c r="Z88" i="37"/>
  <c r="Z89" i="37"/>
  <c r="Z90" i="37"/>
  <c r="Z91" i="37"/>
  <c r="Z92" i="37"/>
  <c r="Z93" i="37"/>
  <c r="Z94" i="37"/>
  <c r="Z95" i="37"/>
  <c r="Z96" i="37"/>
  <c r="Z97" i="37"/>
  <c r="Z98" i="37"/>
  <c r="Z99" i="37"/>
  <c r="Z100" i="37"/>
  <c r="Z101" i="37"/>
  <c r="Z102" i="37"/>
  <c r="Z103" i="37"/>
  <c r="Z104" i="37"/>
  <c r="Z105" i="37"/>
  <c r="Z106" i="37"/>
  <c r="Z107" i="37"/>
  <c r="Z108" i="37"/>
  <c r="Z109" i="37"/>
  <c r="Z110" i="37"/>
  <c r="Z111" i="37"/>
  <c r="Z112" i="37"/>
  <c r="Z113" i="37"/>
  <c r="Z114" i="37"/>
  <c r="Z115" i="37"/>
  <c r="Z116" i="37"/>
  <c r="Z117" i="37"/>
  <c r="Z118" i="37"/>
  <c r="Z119" i="37"/>
  <c r="Z120" i="37"/>
  <c r="Z121" i="37"/>
  <c r="Z122" i="37"/>
  <c r="Z123" i="37"/>
  <c r="Z124" i="37"/>
  <c r="Z125" i="37"/>
  <c r="Z126" i="37"/>
  <c r="Z127" i="37"/>
  <c r="Z128" i="37"/>
  <c r="Z129" i="37"/>
  <c r="Z130" i="37"/>
  <c r="Y6" i="37"/>
  <c r="Y7" i="37"/>
  <c r="Y8" i="37"/>
  <c r="Y9" i="37"/>
  <c r="Y10" i="37"/>
  <c r="Y11" i="37"/>
  <c r="Y12" i="37"/>
  <c r="Y13" i="37"/>
  <c r="Y14" i="37"/>
  <c r="Y15" i="37"/>
  <c r="Y16" i="37"/>
  <c r="Y17" i="37"/>
  <c r="Y18" i="37"/>
  <c r="Y19" i="37"/>
  <c r="Y20" i="37"/>
  <c r="Y21" i="37"/>
  <c r="Y22" i="37"/>
  <c r="Y23" i="37"/>
  <c r="Y24" i="37"/>
  <c r="Y25" i="37"/>
  <c r="Y26" i="37"/>
  <c r="Y27" i="37"/>
  <c r="Y28" i="37"/>
  <c r="Y29" i="37"/>
  <c r="Y30" i="37"/>
  <c r="Y31" i="37"/>
  <c r="Y32" i="37"/>
  <c r="Y33" i="37"/>
  <c r="Y34" i="37"/>
  <c r="Y35" i="37"/>
  <c r="Y36" i="37"/>
  <c r="Y37" i="37"/>
  <c r="Y38" i="37"/>
  <c r="Y39" i="37"/>
  <c r="Y40" i="37"/>
  <c r="Y41" i="37"/>
  <c r="Y42" i="37"/>
  <c r="Y43" i="37"/>
  <c r="Y44" i="37"/>
  <c r="Y45" i="37"/>
  <c r="Y46" i="37"/>
  <c r="Y47" i="37"/>
  <c r="Y48" i="37"/>
  <c r="Y49" i="37"/>
  <c r="Y50" i="37"/>
  <c r="Y51" i="37"/>
  <c r="Y52" i="37"/>
  <c r="Y53" i="37"/>
  <c r="Y54" i="37"/>
  <c r="Y55" i="37"/>
  <c r="Y56" i="37"/>
  <c r="Y57" i="37"/>
  <c r="Y58" i="37"/>
  <c r="Y59" i="37"/>
  <c r="Y60" i="37"/>
  <c r="Y61" i="37"/>
  <c r="Y62" i="37"/>
  <c r="Y63" i="37"/>
  <c r="Y64" i="37"/>
  <c r="Y65" i="37"/>
  <c r="Y66" i="37"/>
  <c r="Y67" i="37"/>
  <c r="Y68" i="37"/>
  <c r="Y69" i="37"/>
  <c r="Y70" i="37"/>
  <c r="Y71" i="37"/>
  <c r="Y72" i="37"/>
  <c r="Y73" i="37"/>
  <c r="Y74" i="37"/>
  <c r="Y75" i="37"/>
  <c r="Y76" i="37"/>
  <c r="Y77" i="37"/>
  <c r="Y78" i="37"/>
  <c r="Y79" i="37"/>
  <c r="Y80" i="37"/>
  <c r="Y81" i="37"/>
  <c r="Y82" i="37"/>
  <c r="Y83" i="37"/>
  <c r="Y84" i="37"/>
  <c r="Y85" i="37"/>
  <c r="Y86" i="37"/>
  <c r="Y87" i="37"/>
  <c r="Y88" i="37"/>
  <c r="Y89" i="37"/>
  <c r="Y90" i="37"/>
  <c r="Y91" i="37"/>
  <c r="Y92" i="37"/>
  <c r="Y93" i="37"/>
  <c r="Y94" i="37"/>
  <c r="Y95" i="37"/>
  <c r="Y96" i="37"/>
  <c r="Y97" i="37"/>
  <c r="Y98" i="37"/>
  <c r="Y99" i="37"/>
  <c r="Y100" i="37"/>
  <c r="Y101" i="37"/>
  <c r="Y102" i="37"/>
  <c r="Y103" i="37"/>
  <c r="Y104" i="37"/>
  <c r="Y105" i="37"/>
  <c r="Y106" i="37"/>
  <c r="Y107" i="37"/>
  <c r="Y108" i="37"/>
  <c r="Y109" i="37"/>
  <c r="Y110" i="37"/>
  <c r="Y111" i="37"/>
  <c r="Y112" i="37"/>
  <c r="Y113" i="37"/>
  <c r="Y114" i="37"/>
  <c r="Y115" i="37"/>
  <c r="Y116" i="37"/>
  <c r="Y117" i="37"/>
  <c r="Y118" i="37"/>
  <c r="Y119" i="37"/>
  <c r="Y120" i="37"/>
  <c r="Y121" i="37"/>
  <c r="Y122" i="37"/>
  <c r="Y123" i="37"/>
  <c r="Y124" i="37"/>
  <c r="Y125" i="37"/>
  <c r="Y126" i="37"/>
  <c r="Y127" i="37"/>
  <c r="Y128" i="37"/>
  <c r="Y129" i="37"/>
  <c r="Y130" i="37"/>
  <c r="X6" i="37"/>
  <c r="X7" i="37"/>
  <c r="X8" i="37"/>
  <c r="X9" i="37"/>
  <c r="X10" i="37"/>
  <c r="X11" i="37"/>
  <c r="X12" i="37"/>
  <c r="X13" i="37"/>
  <c r="X14" i="37"/>
  <c r="X15" i="37"/>
  <c r="X16" i="37"/>
  <c r="X17" i="37"/>
  <c r="X18" i="37"/>
  <c r="X19" i="37"/>
  <c r="X20" i="37"/>
  <c r="X21" i="37"/>
  <c r="X22" i="37"/>
  <c r="X23" i="37"/>
  <c r="X24" i="37"/>
  <c r="X25" i="37"/>
  <c r="X26" i="37"/>
  <c r="X27" i="37"/>
  <c r="X28" i="37"/>
  <c r="X29" i="37"/>
  <c r="X30" i="37"/>
  <c r="X31" i="37"/>
  <c r="X32" i="37"/>
  <c r="X33" i="37"/>
  <c r="X34" i="37"/>
  <c r="X35" i="37"/>
  <c r="X36" i="37"/>
  <c r="X37" i="37"/>
  <c r="X38" i="37"/>
  <c r="X39" i="37"/>
  <c r="X40" i="37"/>
  <c r="X41" i="37"/>
  <c r="X42" i="37"/>
  <c r="X43" i="37"/>
  <c r="X44" i="37"/>
  <c r="X45" i="37"/>
  <c r="X46" i="37"/>
  <c r="X47" i="37"/>
  <c r="X48" i="37"/>
  <c r="X49" i="37"/>
  <c r="X50" i="37"/>
  <c r="X51" i="37"/>
  <c r="X52" i="37"/>
  <c r="X53" i="37"/>
  <c r="X54" i="37"/>
  <c r="X55" i="37"/>
  <c r="X56" i="37"/>
  <c r="X57" i="37"/>
  <c r="X58" i="37"/>
  <c r="X59" i="37"/>
  <c r="X60" i="37"/>
  <c r="X61" i="37"/>
  <c r="X62" i="37"/>
  <c r="X63" i="37"/>
  <c r="X64" i="37"/>
  <c r="X65" i="37"/>
  <c r="X66" i="37"/>
  <c r="X67" i="37"/>
  <c r="X68" i="37"/>
  <c r="X69" i="37"/>
  <c r="X70" i="37"/>
  <c r="X71" i="37"/>
  <c r="X72" i="37"/>
  <c r="X73" i="37"/>
  <c r="X74" i="37"/>
  <c r="X75" i="37"/>
  <c r="X76" i="37"/>
  <c r="X77" i="37"/>
  <c r="X78" i="37"/>
  <c r="X79" i="37"/>
  <c r="X80" i="37"/>
  <c r="X81" i="37"/>
  <c r="X82" i="37"/>
  <c r="X83" i="37"/>
  <c r="X84" i="37"/>
  <c r="X85" i="37"/>
  <c r="X86" i="37"/>
  <c r="X87" i="37"/>
  <c r="X88" i="37"/>
  <c r="X89" i="37"/>
  <c r="X90" i="37"/>
  <c r="X91" i="37"/>
  <c r="X92" i="37"/>
  <c r="X93" i="37"/>
  <c r="X94" i="37"/>
  <c r="X95" i="37"/>
  <c r="X96" i="37"/>
  <c r="X97" i="37"/>
  <c r="X98" i="37"/>
  <c r="X99" i="37"/>
  <c r="X100" i="37"/>
  <c r="X101" i="37"/>
  <c r="X102" i="37"/>
  <c r="X103" i="37"/>
  <c r="X104" i="37"/>
  <c r="X105" i="37"/>
  <c r="X106" i="37"/>
  <c r="X107" i="37"/>
  <c r="X108" i="37"/>
  <c r="X109" i="37"/>
  <c r="X110" i="37"/>
  <c r="X111" i="37"/>
  <c r="X112" i="37"/>
  <c r="X113" i="37"/>
  <c r="X114" i="37"/>
  <c r="X115" i="37"/>
  <c r="X116" i="37"/>
  <c r="X117" i="37"/>
  <c r="X118" i="37"/>
  <c r="X119" i="37"/>
  <c r="X120" i="37"/>
  <c r="X121" i="37"/>
  <c r="X122" i="37"/>
  <c r="X123" i="37"/>
  <c r="X124" i="37"/>
  <c r="X125" i="37"/>
  <c r="X126" i="37"/>
  <c r="X127" i="37"/>
  <c r="X128" i="37"/>
  <c r="X129" i="37"/>
  <c r="X130" i="37"/>
  <c r="W6" i="37"/>
  <c r="W7" i="37"/>
  <c r="W8" i="37"/>
  <c r="W9" i="37"/>
  <c r="W10" i="37"/>
  <c r="W11" i="37"/>
  <c r="W12" i="37"/>
  <c r="W13" i="37"/>
  <c r="W14" i="37"/>
  <c r="W15" i="37"/>
  <c r="W16" i="37"/>
  <c r="W17" i="37"/>
  <c r="W18" i="37"/>
  <c r="W19" i="37"/>
  <c r="W20" i="37"/>
  <c r="W21" i="37"/>
  <c r="W22" i="37"/>
  <c r="W23" i="37"/>
  <c r="W24" i="37"/>
  <c r="W25" i="37"/>
  <c r="W26" i="37"/>
  <c r="W27" i="37"/>
  <c r="W28" i="37"/>
  <c r="W29" i="37"/>
  <c r="W30" i="37"/>
  <c r="W31" i="37"/>
  <c r="W32" i="37"/>
  <c r="W33" i="37"/>
  <c r="W34" i="37"/>
  <c r="W35" i="37"/>
  <c r="W36" i="37"/>
  <c r="W37" i="37"/>
  <c r="W38" i="37"/>
  <c r="W39" i="37"/>
  <c r="W40" i="37"/>
  <c r="W41" i="37"/>
  <c r="W42" i="37"/>
  <c r="W43" i="37"/>
  <c r="W44" i="37"/>
  <c r="W45" i="37"/>
  <c r="W46" i="37"/>
  <c r="W47" i="37"/>
  <c r="W48" i="37"/>
  <c r="W49" i="37"/>
  <c r="W50" i="37"/>
  <c r="W51" i="37"/>
  <c r="W52" i="37"/>
  <c r="W53" i="37"/>
  <c r="W54" i="37"/>
  <c r="W55" i="37"/>
  <c r="W56" i="37"/>
  <c r="W57" i="37"/>
  <c r="W58" i="37"/>
  <c r="W59" i="37"/>
  <c r="W60" i="37"/>
  <c r="W61" i="37"/>
  <c r="W62" i="37"/>
  <c r="W63" i="37"/>
  <c r="W64" i="37"/>
  <c r="W65" i="37"/>
  <c r="W66" i="37"/>
  <c r="W67" i="37"/>
  <c r="W68" i="37"/>
  <c r="W69" i="37"/>
  <c r="W70" i="37"/>
  <c r="W71" i="37"/>
  <c r="W72" i="37"/>
  <c r="W73" i="37"/>
  <c r="W74" i="37"/>
  <c r="W75" i="37"/>
  <c r="W76" i="37"/>
  <c r="W77" i="37"/>
  <c r="W78" i="37"/>
  <c r="W79" i="37"/>
  <c r="W80" i="37"/>
  <c r="W81" i="37"/>
  <c r="W82" i="37"/>
  <c r="W83" i="37"/>
  <c r="W84" i="37"/>
  <c r="W85" i="37"/>
  <c r="W86" i="37"/>
  <c r="W87" i="37"/>
  <c r="W88" i="37"/>
  <c r="W89" i="37"/>
  <c r="W90" i="37"/>
  <c r="W91" i="37"/>
  <c r="W92" i="37"/>
  <c r="W93" i="37"/>
  <c r="W94" i="37"/>
  <c r="W95" i="37"/>
  <c r="W96" i="37"/>
  <c r="W97" i="37"/>
  <c r="W98" i="37"/>
  <c r="W99" i="37"/>
  <c r="W100" i="37"/>
  <c r="W101" i="37"/>
  <c r="W102" i="37"/>
  <c r="W103" i="37"/>
  <c r="W104" i="37"/>
  <c r="W105" i="37"/>
  <c r="W106" i="37"/>
  <c r="W107" i="37"/>
  <c r="W108" i="37"/>
  <c r="W109" i="37"/>
  <c r="W110" i="37"/>
  <c r="W111" i="37"/>
  <c r="W112" i="37"/>
  <c r="W113" i="37"/>
  <c r="W114" i="37"/>
  <c r="W115" i="37"/>
  <c r="W116" i="37"/>
  <c r="W117" i="37"/>
  <c r="W118" i="37"/>
  <c r="W119" i="37"/>
  <c r="W120" i="37"/>
  <c r="W121" i="37"/>
  <c r="W122" i="37"/>
  <c r="W123" i="37"/>
  <c r="W124" i="37"/>
  <c r="W125" i="37"/>
  <c r="W126" i="37"/>
  <c r="W127" i="37"/>
  <c r="W128" i="37"/>
  <c r="W129" i="37"/>
  <c r="W130" i="37"/>
  <c r="P98" i="28"/>
  <c r="P81" i="28"/>
  <c r="P64" i="28"/>
  <c r="P47" i="28"/>
  <c r="W2" i="37"/>
  <c r="BM2" i="30"/>
  <c r="BP3" i="30" s="1"/>
  <c r="C127" i="19"/>
  <c r="J8" i="36" s="1"/>
  <c r="C25" i="36"/>
  <c r="C26" i="36"/>
  <c r="B25" i="36"/>
  <c r="E26" i="36"/>
  <c r="O28" i="36"/>
  <c r="Q28" i="36"/>
  <c r="O27" i="36"/>
  <c r="N27" i="36"/>
  <c r="O26" i="36"/>
  <c r="N26" i="36"/>
  <c r="O25" i="36"/>
  <c r="N25" i="36"/>
  <c r="O24" i="36"/>
  <c r="N24" i="36"/>
  <c r="O23" i="36"/>
  <c r="Q23" i="36"/>
  <c r="O22" i="36"/>
  <c r="Q22" i="36"/>
  <c r="O21" i="36"/>
  <c r="Q21" i="36"/>
  <c r="O20" i="36"/>
  <c r="N20" i="36"/>
  <c r="O19" i="36"/>
  <c r="N19" i="36"/>
  <c r="I28" i="36"/>
  <c r="H28" i="36"/>
  <c r="I27" i="36"/>
  <c r="H27" i="36"/>
  <c r="I26" i="36"/>
  <c r="K26" i="36"/>
  <c r="I25" i="36"/>
  <c r="H25" i="36"/>
  <c r="I24" i="36"/>
  <c r="H24" i="36"/>
  <c r="I23" i="36"/>
  <c r="H23" i="36"/>
  <c r="I22" i="36"/>
  <c r="K22" i="36"/>
  <c r="I21" i="36"/>
  <c r="H21" i="36"/>
  <c r="I20" i="36"/>
  <c r="H20" i="36"/>
  <c r="I19" i="36"/>
  <c r="K19" i="36"/>
  <c r="C28" i="36"/>
  <c r="E28" i="36"/>
  <c r="C27" i="36"/>
  <c r="E27" i="36"/>
  <c r="C24" i="36"/>
  <c r="E24" i="36"/>
  <c r="C23" i="36"/>
  <c r="E23" i="36"/>
  <c r="C22" i="36"/>
  <c r="E22" i="36"/>
  <c r="C21" i="36"/>
  <c r="B21" i="36"/>
  <c r="C20" i="36"/>
  <c r="E20" i="36"/>
  <c r="C19" i="36"/>
  <c r="O13" i="36"/>
  <c r="N13" i="36"/>
  <c r="O12" i="36"/>
  <c r="Q12" i="36"/>
  <c r="O11" i="36"/>
  <c r="Q11" i="36"/>
  <c r="O10" i="36"/>
  <c r="Q10" i="36"/>
  <c r="O9" i="36"/>
  <c r="N9" i="36"/>
  <c r="O8" i="36"/>
  <c r="N8" i="36"/>
  <c r="O7" i="36"/>
  <c r="N7" i="36"/>
  <c r="O6" i="36"/>
  <c r="N6" i="36"/>
  <c r="O5" i="36"/>
  <c r="Q5" i="36"/>
  <c r="O4" i="36"/>
  <c r="N4" i="36"/>
  <c r="H13" i="36"/>
  <c r="I12" i="36"/>
  <c r="K12" i="36"/>
  <c r="I11" i="36"/>
  <c r="H11" i="36"/>
  <c r="I10" i="36"/>
  <c r="K10" i="36"/>
  <c r="I9" i="36"/>
  <c r="H9" i="36"/>
  <c r="I8" i="36"/>
  <c r="K8" i="36"/>
  <c r="I7" i="36"/>
  <c r="H7" i="36"/>
  <c r="I6" i="36"/>
  <c r="K6" i="36"/>
  <c r="I5" i="36"/>
  <c r="H5" i="36"/>
  <c r="I4" i="36"/>
  <c r="H4" i="36"/>
  <c r="C13" i="36"/>
  <c r="D13" i="36"/>
  <c r="C12" i="36"/>
  <c r="D12" i="36"/>
  <c r="C11" i="36"/>
  <c r="D11" i="36"/>
  <c r="C10" i="36"/>
  <c r="B10" i="36"/>
  <c r="E9" i="36"/>
  <c r="B9" i="36"/>
  <c r="C8" i="36"/>
  <c r="D8" i="36"/>
  <c r="C7" i="36"/>
  <c r="D7" i="36"/>
  <c r="E6" i="36"/>
  <c r="D6" i="36"/>
  <c r="C5" i="36"/>
  <c r="D5" i="36"/>
  <c r="E4" i="36"/>
  <c r="B4" i="36"/>
  <c r="W2" i="40"/>
  <c r="P22" i="36" l="1"/>
  <c r="J26" i="36"/>
  <c r="D22" i="36"/>
  <c r="P25" i="36"/>
  <c r="P21" i="36"/>
  <c r="J25" i="36"/>
  <c r="D21" i="36"/>
  <c r="P28" i="36"/>
  <c r="P20" i="36"/>
  <c r="J24" i="36"/>
  <c r="D28" i="36"/>
  <c r="D20" i="36"/>
  <c r="D26" i="36"/>
  <c r="P13" i="36"/>
  <c r="J21" i="36"/>
  <c r="P27" i="36"/>
  <c r="P19" i="36"/>
  <c r="J23" i="36"/>
  <c r="D27" i="36"/>
  <c r="D19" i="36"/>
  <c r="J22" i="36"/>
  <c r="D25" i="36"/>
  <c r="P26" i="36"/>
  <c r="P24" i="36"/>
  <c r="J28" i="36"/>
  <c r="J20" i="36"/>
  <c r="P23" i="36"/>
  <c r="J27" i="36"/>
  <c r="J19" i="36"/>
  <c r="D23" i="36"/>
  <c r="D24" i="36"/>
  <c r="X2" i="40"/>
  <c r="P8" i="36"/>
  <c r="P7" i="36"/>
  <c r="N12" i="36"/>
  <c r="J5" i="36"/>
  <c r="J9" i="36"/>
  <c r="J4" i="36"/>
  <c r="P9" i="36"/>
  <c r="Q25" i="36"/>
  <c r="B26" i="36"/>
  <c r="E10" i="36"/>
  <c r="H8" i="36"/>
  <c r="H12" i="36"/>
  <c r="D9" i="36"/>
  <c r="E19" i="36"/>
  <c r="K21" i="36"/>
  <c r="B6" i="36"/>
  <c r="K13" i="36"/>
  <c r="K9" i="36"/>
  <c r="E25" i="36"/>
  <c r="N10" i="36"/>
  <c r="P6" i="36"/>
  <c r="P11" i="36"/>
  <c r="E8" i="36"/>
  <c r="J12" i="36"/>
  <c r="P5" i="36"/>
  <c r="D4" i="36"/>
  <c r="K28" i="36"/>
  <c r="J6" i="36"/>
  <c r="J13" i="36"/>
  <c r="J10" i="36"/>
  <c r="J11" i="36"/>
  <c r="J7" i="36"/>
  <c r="P10" i="36"/>
  <c r="P4" i="36"/>
  <c r="P12" i="36"/>
  <c r="D127" i="19"/>
  <c r="Q19" i="36"/>
  <c r="N21" i="36"/>
  <c r="K27" i="36"/>
  <c r="K20" i="36"/>
  <c r="K24" i="36"/>
  <c r="B20" i="36"/>
  <c r="C9" i="36"/>
  <c r="C6" i="36"/>
  <c r="B12" i="36"/>
  <c r="B27" i="36"/>
  <c r="E7" i="36"/>
  <c r="K7" i="36"/>
  <c r="K25" i="36"/>
  <c r="Q20" i="36"/>
  <c r="Q26" i="36"/>
  <c r="N23" i="36"/>
  <c r="N28" i="36"/>
  <c r="N22" i="36"/>
  <c r="H22" i="36"/>
  <c r="H26" i="36"/>
  <c r="B24" i="36"/>
  <c r="B22" i="36"/>
  <c r="AF50" i="38"/>
  <c r="AF54" i="38"/>
  <c r="AF58" i="38"/>
  <c r="AF62" i="38"/>
  <c r="AF66" i="38"/>
  <c r="AF70" i="38"/>
  <c r="AF74" i="38"/>
  <c r="AF78" i="38"/>
  <c r="AF82" i="38"/>
  <c r="AF86" i="38"/>
  <c r="AF90" i="38"/>
  <c r="AF94" i="38"/>
  <c r="AF98" i="38"/>
  <c r="AF106" i="38"/>
  <c r="AF110" i="38"/>
  <c r="AF114" i="38"/>
  <c r="AF118" i="38"/>
  <c r="AF51" i="38"/>
  <c r="AF55" i="38"/>
  <c r="AF59" i="38"/>
  <c r="AF63" i="38"/>
  <c r="AF67" i="38"/>
  <c r="AF71" i="38"/>
  <c r="AF75" i="38"/>
  <c r="AF79" i="38"/>
  <c r="AF83" i="38"/>
  <c r="AF87" i="38"/>
  <c r="AF91" i="38"/>
  <c r="AF95" i="38"/>
  <c r="AF99" i="38"/>
  <c r="AF107" i="38"/>
  <c r="AF111" i="38"/>
  <c r="AF48" i="38"/>
  <c r="AF52" i="38"/>
  <c r="AF56" i="38"/>
  <c r="AF60" i="38"/>
  <c r="AF64" i="38"/>
  <c r="AF68" i="38"/>
  <c r="AF72" i="38"/>
  <c r="AF76" i="38"/>
  <c r="AF80" i="38"/>
  <c r="AF84" i="38"/>
  <c r="AF88" i="38"/>
  <c r="AF92" i="38"/>
  <c r="AF96" i="38"/>
  <c r="AF100" i="38"/>
  <c r="AF128" i="38"/>
  <c r="AF124" i="38"/>
  <c r="AF120" i="38"/>
  <c r="AF119" i="38"/>
  <c r="AF109" i="38"/>
  <c r="AF97" i="38"/>
  <c r="AF81" i="38"/>
  <c r="AF65" i="38"/>
  <c r="AF49" i="38"/>
  <c r="B28" i="36"/>
  <c r="AF127" i="38"/>
  <c r="AF123" i="38"/>
  <c r="AF112" i="38"/>
  <c r="AF93" i="38"/>
  <c r="AF77" i="38"/>
  <c r="AF61" i="38"/>
  <c r="B23" i="36"/>
  <c r="AF130" i="38"/>
  <c r="AF126" i="38"/>
  <c r="AF122" i="38"/>
  <c r="AF113" i="38"/>
  <c r="AF89" i="38"/>
  <c r="AF73" i="38"/>
  <c r="AF57" i="38"/>
  <c r="K11" i="36"/>
  <c r="Q6" i="36"/>
  <c r="Q9" i="36"/>
  <c r="K5" i="36"/>
  <c r="H6" i="36"/>
  <c r="E11" i="36"/>
  <c r="E5" i="36"/>
  <c r="B11" i="36"/>
  <c r="B13" i="36"/>
  <c r="Q27" i="36"/>
  <c r="Q24" i="36"/>
  <c r="X2" i="39"/>
  <c r="W2" i="39"/>
  <c r="H19" i="36"/>
  <c r="K23" i="36"/>
  <c r="X2" i="38"/>
  <c r="Q7" i="36"/>
  <c r="E21" i="36"/>
  <c r="W2" i="38"/>
  <c r="Q13" i="36"/>
  <c r="Q8" i="36"/>
  <c r="Q4" i="36"/>
  <c r="N11" i="36"/>
  <c r="N5" i="36"/>
  <c r="K4" i="36"/>
  <c r="E13" i="36"/>
  <c r="B7" i="36"/>
  <c r="H10" i="36"/>
  <c r="C4" i="36"/>
  <c r="E12" i="36"/>
  <c r="B5" i="36"/>
  <c r="D10" i="36"/>
  <c r="B8" i="36"/>
  <c r="B29" i="36" l="1"/>
  <c r="Z2" i="40"/>
  <c r="P30" i="28"/>
  <c r="P13" i="28"/>
  <c r="B14" i="36"/>
  <c r="H14" i="36"/>
  <c r="H29" i="36"/>
  <c r="N29" i="36"/>
  <c r="N14" i="36"/>
  <c r="Y2" i="39"/>
  <c r="Y2" i="38"/>
  <c r="X2" i="37"/>
  <c r="Y2" i="40" l="1"/>
  <c r="P99" i="28"/>
  <c r="P48" i="28"/>
  <c r="A6" i="36"/>
  <c r="P31" i="28"/>
  <c r="P14" i="28"/>
  <c r="P65" i="28"/>
  <c r="P82" i="28"/>
  <c r="AA2" i="40"/>
  <c r="Z2" i="39"/>
  <c r="Z2" i="38"/>
  <c r="Y2" i="37"/>
  <c r="A7" i="36" l="1"/>
  <c r="P66" i="28"/>
  <c r="P15" i="28"/>
  <c r="P100" i="28"/>
  <c r="P32" i="28"/>
  <c r="P83" i="28"/>
  <c r="P49" i="28"/>
  <c r="AB2" i="40"/>
  <c r="AA2" i="39"/>
  <c r="AA2" i="38"/>
  <c r="Z2" i="37"/>
  <c r="P16" i="28" l="1"/>
  <c r="P84" i="28"/>
  <c r="P50" i="28"/>
  <c r="P33" i="28"/>
  <c r="P101" i="28"/>
  <c r="P67" i="28"/>
  <c r="AC2" i="40"/>
  <c r="AB2" i="39"/>
  <c r="AB2" i="38"/>
  <c r="AA2" i="37"/>
  <c r="P34" i="28" l="1"/>
  <c r="P51" i="28"/>
  <c r="P102" i="28"/>
  <c r="P68" i="28"/>
  <c r="P85" i="28"/>
  <c r="P17" i="28"/>
  <c r="AD2" i="40"/>
  <c r="AC2" i="39"/>
  <c r="AC2" i="38"/>
  <c r="AB2" i="37"/>
  <c r="P86" i="28" l="1"/>
  <c r="P52" i="28"/>
  <c r="P35" i="28"/>
  <c r="P103" i="28"/>
  <c r="P69" i="28"/>
  <c r="AE2" i="40"/>
  <c r="AD2" i="39"/>
  <c r="AD2" i="38"/>
  <c r="AC2" i="37"/>
  <c r="P56" i="28"/>
  <c r="P107" i="28"/>
  <c r="P39" i="28"/>
  <c r="P90" i="28"/>
  <c r="P73" i="28"/>
  <c r="P70" i="28" l="1"/>
  <c r="P104" i="28"/>
  <c r="P53" i="28"/>
  <c r="P36" i="28"/>
  <c r="P87" i="28"/>
  <c r="AE2" i="39"/>
  <c r="AE2" i="38"/>
  <c r="AD2" i="37"/>
  <c r="P37" i="28" l="1"/>
  <c r="P71" i="28"/>
  <c r="P105" i="28"/>
  <c r="P88" i="28"/>
  <c r="P54" i="28"/>
  <c r="AE2" i="37"/>
  <c r="P106" i="28" l="1"/>
  <c r="P72" i="28"/>
  <c r="P89" i="28"/>
  <c r="P55" i="28"/>
  <c r="P38" i="28"/>
</calcChain>
</file>

<file path=xl/sharedStrings.xml><?xml version="1.0" encoding="utf-8"?>
<sst xmlns="http://schemas.openxmlformats.org/spreadsheetml/2006/main" count="34400" uniqueCount="473">
  <si>
    <t>愛知県</t>
    <rPh sb="0" eb="3">
      <t>アイチケン</t>
    </rPh>
    <phoneticPr fontId="1"/>
  </si>
  <si>
    <t>畑</t>
    <rPh sb="0" eb="1">
      <t>ハタ</t>
    </rPh>
    <phoneticPr fontId="1"/>
  </si>
  <si>
    <t>豊根村</t>
  </si>
  <si>
    <t>東栄町</t>
  </si>
  <si>
    <t>設楽町</t>
  </si>
  <si>
    <t>幸田町</t>
  </si>
  <si>
    <t>武豊町</t>
  </si>
  <si>
    <t>美浜町</t>
  </si>
  <si>
    <t>南知多町</t>
  </si>
  <si>
    <t>東浦町</t>
  </si>
  <si>
    <t>阿久比町</t>
  </si>
  <si>
    <t>飛島村</t>
  </si>
  <si>
    <t>蟹江町</t>
  </si>
  <si>
    <t>大治町</t>
  </si>
  <si>
    <t>扶桑町</t>
  </si>
  <si>
    <t>大口町</t>
  </si>
  <si>
    <t>豊山町</t>
  </si>
  <si>
    <t>東郷町</t>
  </si>
  <si>
    <t>みよし市</t>
  </si>
  <si>
    <t>弥富市</t>
  </si>
  <si>
    <t>北名古屋市</t>
  </si>
  <si>
    <t>清須市</t>
  </si>
  <si>
    <t>愛西市</t>
  </si>
  <si>
    <t>田原市</t>
  </si>
  <si>
    <t>日進市</t>
  </si>
  <si>
    <t>豊明市</t>
  </si>
  <si>
    <t>岩倉市</t>
  </si>
  <si>
    <t>高浜市</t>
  </si>
  <si>
    <t>白川村</t>
  </si>
  <si>
    <t>尾張旭市</t>
  </si>
  <si>
    <t>御嵩町</t>
  </si>
  <si>
    <t>知立市</t>
  </si>
  <si>
    <t>東白川村</t>
  </si>
  <si>
    <t>知多市</t>
  </si>
  <si>
    <t>白川町</t>
  </si>
  <si>
    <t>大府市</t>
  </si>
  <si>
    <t>八百津町</t>
  </si>
  <si>
    <t>東海市</t>
  </si>
  <si>
    <t>七宗町</t>
  </si>
  <si>
    <t>新城市</t>
  </si>
  <si>
    <t>川辺町</t>
  </si>
  <si>
    <t>稲沢市</t>
  </si>
  <si>
    <t>富加町</t>
  </si>
  <si>
    <t>小牧市</t>
  </si>
  <si>
    <t>坂祝町</t>
  </si>
  <si>
    <t>江南市</t>
  </si>
  <si>
    <t>北方町</t>
  </si>
  <si>
    <t>常滑市</t>
  </si>
  <si>
    <t>池田町</t>
  </si>
  <si>
    <t>犬山市</t>
  </si>
  <si>
    <t>大野町</t>
  </si>
  <si>
    <t>蒲郡市</t>
  </si>
  <si>
    <t>揖斐川町</t>
  </si>
  <si>
    <t>紀宝町</t>
  </si>
  <si>
    <t>西尾市</t>
  </si>
  <si>
    <t>安八町</t>
  </si>
  <si>
    <t>御浜町</t>
  </si>
  <si>
    <t>安城市</t>
  </si>
  <si>
    <t>輪之内町</t>
  </si>
  <si>
    <t>紀北町</t>
  </si>
  <si>
    <t>豊田市</t>
  </si>
  <si>
    <t>神戸町</t>
  </si>
  <si>
    <t>南伊勢町</t>
  </si>
  <si>
    <t>刈谷市</t>
  </si>
  <si>
    <t>関ケ原町</t>
  </si>
  <si>
    <t>大紀町</t>
  </si>
  <si>
    <t>碧南市</t>
  </si>
  <si>
    <t>垂井町</t>
  </si>
  <si>
    <t>度会町</t>
  </si>
  <si>
    <t>津島市</t>
  </si>
  <si>
    <t>養老町</t>
  </si>
  <si>
    <t>玉城町</t>
  </si>
  <si>
    <t>豊川市</t>
  </si>
  <si>
    <t>笠松町</t>
  </si>
  <si>
    <t>大台町</t>
  </si>
  <si>
    <t>春日井市</t>
  </si>
  <si>
    <t>岐南町</t>
  </si>
  <si>
    <t>明和町</t>
  </si>
  <si>
    <t>半田市</t>
  </si>
  <si>
    <t>海津市</t>
  </si>
  <si>
    <t>多気町</t>
  </si>
  <si>
    <t>瀬戸市</t>
  </si>
  <si>
    <t>下呂市</t>
  </si>
  <si>
    <t>川越町</t>
  </si>
  <si>
    <t>一宮市</t>
  </si>
  <si>
    <t>郡上市</t>
  </si>
  <si>
    <t>朝日町</t>
  </si>
  <si>
    <t>岡崎市</t>
  </si>
  <si>
    <t>本巣市</t>
  </si>
  <si>
    <t>菰野町</t>
  </si>
  <si>
    <t>豊橋市</t>
  </si>
  <si>
    <t>飛騨市</t>
  </si>
  <si>
    <t>東員町</t>
  </si>
  <si>
    <t>瑞穂市</t>
  </si>
  <si>
    <t>木曽岬町</t>
  </si>
  <si>
    <t>山県市</t>
  </si>
  <si>
    <t>伊賀市</t>
  </si>
  <si>
    <t>可児市</t>
  </si>
  <si>
    <t>志摩市</t>
  </si>
  <si>
    <t>各務原市</t>
  </si>
  <si>
    <t>いなべ市</t>
  </si>
  <si>
    <t>土岐市</t>
  </si>
  <si>
    <t>熊野市</t>
  </si>
  <si>
    <t>美濃加茂市</t>
  </si>
  <si>
    <t>鳥羽市</t>
  </si>
  <si>
    <t>恵那市</t>
  </si>
  <si>
    <t>亀山市</t>
  </si>
  <si>
    <t>羽島市</t>
  </si>
  <si>
    <t>尾鷲市</t>
  </si>
  <si>
    <t>瑞浪市</t>
  </si>
  <si>
    <t>名張市</t>
  </si>
  <si>
    <t>美濃市</t>
  </si>
  <si>
    <t>鈴鹿市</t>
  </si>
  <si>
    <t>中津川市</t>
  </si>
  <si>
    <t>桑名市</t>
  </si>
  <si>
    <t>関市</t>
  </si>
  <si>
    <t>松阪市</t>
  </si>
  <si>
    <t>多治見市</t>
  </si>
  <si>
    <t>伊勢市</t>
  </si>
  <si>
    <t>高山市</t>
  </si>
  <si>
    <t>四日市市</t>
  </si>
  <si>
    <t>大垣市</t>
  </si>
  <si>
    <t>津市</t>
  </si>
  <si>
    <t>岐阜市</t>
  </si>
  <si>
    <t>三重県</t>
    <rPh sb="0" eb="3">
      <t>ミエケン</t>
    </rPh>
    <phoneticPr fontId="1"/>
  </si>
  <si>
    <t>岐阜県</t>
    <rPh sb="0" eb="3">
      <t>ギフケン</t>
    </rPh>
    <phoneticPr fontId="1"/>
  </si>
  <si>
    <t>計</t>
    <rPh sb="0" eb="1">
      <t>ケイ</t>
    </rPh>
    <phoneticPr fontId="5"/>
  </si>
  <si>
    <t>区分</t>
    <rPh sb="0" eb="2">
      <t>クブン</t>
    </rPh>
    <phoneticPr fontId="5"/>
  </si>
  <si>
    <t>県</t>
    <rPh sb="0" eb="1">
      <t>ケン</t>
    </rPh>
    <phoneticPr fontId="5"/>
  </si>
  <si>
    <t>水稲</t>
    <rPh sb="0" eb="2">
      <t>スイトウ</t>
    </rPh>
    <phoneticPr fontId="5"/>
  </si>
  <si>
    <t>畑</t>
    <rPh sb="0" eb="1">
      <t>ハタ</t>
    </rPh>
    <phoneticPr fontId="5"/>
  </si>
  <si>
    <t>田</t>
    <rPh sb="0" eb="1">
      <t>デン</t>
    </rPh>
    <phoneticPr fontId="5"/>
  </si>
  <si>
    <t>収穫量</t>
    <rPh sb="0" eb="3">
      <t>シュウカクリョウ</t>
    </rPh>
    <phoneticPr fontId="5"/>
  </si>
  <si>
    <t>10ａ当たり収量</t>
    <rPh sb="3" eb="4">
      <t>ア</t>
    </rPh>
    <rPh sb="6" eb="8">
      <t>シュウリョウ</t>
    </rPh>
    <phoneticPr fontId="5"/>
  </si>
  <si>
    <t>作付
面積</t>
    <rPh sb="0" eb="2">
      <t>サクツケ</t>
    </rPh>
    <rPh sb="3" eb="5">
      <t>メンセキ</t>
    </rPh>
    <phoneticPr fontId="5"/>
  </si>
  <si>
    <t>10ａ当たり
収量</t>
    <rPh sb="3" eb="4">
      <t>ア</t>
    </rPh>
    <rPh sb="7" eb="9">
      <t>シュウリョウ</t>
    </rPh>
    <phoneticPr fontId="5"/>
  </si>
  <si>
    <t>本地</t>
    <rPh sb="0" eb="2">
      <t>ホンチ</t>
    </rPh>
    <phoneticPr fontId="5"/>
  </si>
  <si>
    <t>市町村</t>
    <rPh sb="0" eb="3">
      <t>シチョウソン</t>
    </rPh>
    <phoneticPr fontId="5"/>
  </si>
  <si>
    <t>岐阜県</t>
    <rPh sb="0" eb="3">
      <t>ギフケン</t>
    </rPh>
    <phoneticPr fontId="1"/>
  </si>
  <si>
    <t>三重県</t>
    <rPh sb="0" eb="3">
      <t>ミエケン</t>
    </rPh>
    <phoneticPr fontId="1"/>
  </si>
  <si>
    <t>岐阜県岐阜市</t>
  </si>
  <si>
    <t>岐阜県大垣市</t>
  </si>
  <si>
    <t>岐阜県高山市</t>
  </si>
  <si>
    <t>岐阜県多治見市</t>
  </si>
  <si>
    <t>岐阜県関市</t>
  </si>
  <si>
    <t>岐阜県中津川市</t>
  </si>
  <si>
    <t>岐阜県美濃市</t>
  </si>
  <si>
    <t>岐阜県瑞浪市</t>
  </si>
  <si>
    <t>岐阜県羽島市</t>
  </si>
  <si>
    <t>岐阜県恵那市</t>
  </si>
  <si>
    <t>岐阜県美濃加茂市</t>
  </si>
  <si>
    <t>岐阜県土岐市</t>
  </si>
  <si>
    <t>岐阜県各務原市</t>
  </si>
  <si>
    <t>岐阜県可児市</t>
  </si>
  <si>
    <t>岐阜県山県市</t>
  </si>
  <si>
    <t>岐阜県瑞穂市</t>
  </si>
  <si>
    <t>岐阜県飛騨市</t>
  </si>
  <si>
    <t>岐阜県本巣市</t>
  </si>
  <si>
    <t>岐阜県郡上市</t>
  </si>
  <si>
    <t>岐阜県下呂市</t>
  </si>
  <si>
    <t>岐阜県海津市</t>
  </si>
  <si>
    <t>岐阜県岐南町</t>
  </si>
  <si>
    <t>岐阜県笠松町</t>
  </si>
  <si>
    <t>岐阜県養老町</t>
  </si>
  <si>
    <t>岐阜県垂井町</t>
  </si>
  <si>
    <t>岐阜県関ケ原町</t>
  </si>
  <si>
    <t>岐阜県神戸町</t>
  </si>
  <si>
    <t>岐阜県輪之内町</t>
  </si>
  <si>
    <t>岐阜県安八町</t>
  </si>
  <si>
    <t>岐阜県揖斐川町</t>
  </si>
  <si>
    <t>岐阜県大野町</t>
  </si>
  <si>
    <t>岐阜県池田町</t>
  </si>
  <si>
    <t>岐阜県北方町</t>
  </si>
  <si>
    <t>岐阜県坂祝町</t>
  </si>
  <si>
    <t>岐阜県富加町</t>
  </si>
  <si>
    <t>岐阜県川辺町</t>
  </si>
  <si>
    <t>岐阜県七宗町</t>
  </si>
  <si>
    <t>岐阜県八百津町</t>
  </si>
  <si>
    <t>岐阜県白川町</t>
  </si>
  <si>
    <t>岐阜県東白川村</t>
  </si>
  <si>
    <t>岐阜県御嵩町</t>
  </si>
  <si>
    <t>岐阜県白川村</t>
  </si>
  <si>
    <t>愛知県名古屋市</t>
  </si>
  <si>
    <t>愛知県豊橋市</t>
  </si>
  <si>
    <t>愛知県岡崎市</t>
  </si>
  <si>
    <t>愛知県一宮市</t>
  </si>
  <si>
    <t>愛知県瀬戸市</t>
  </si>
  <si>
    <t>愛知県半田市</t>
  </si>
  <si>
    <t>愛知県春日井市</t>
  </si>
  <si>
    <t>愛知県豊川市</t>
  </si>
  <si>
    <t>愛知県津島市</t>
  </si>
  <si>
    <t>愛知県碧南市</t>
  </si>
  <si>
    <t>愛知県刈谷市</t>
  </si>
  <si>
    <t>愛知県豊田市</t>
  </si>
  <si>
    <t>愛知県安城市</t>
  </si>
  <si>
    <t>愛知県西尾市</t>
  </si>
  <si>
    <t>愛知県蒲郡市</t>
  </si>
  <si>
    <t>愛知県犬山市</t>
  </si>
  <si>
    <t>愛知県常滑市</t>
  </si>
  <si>
    <t>愛知県江南市</t>
  </si>
  <si>
    <t>愛知県小牧市</t>
  </si>
  <si>
    <t>愛知県稲沢市</t>
  </si>
  <si>
    <t>愛知県新城市</t>
  </si>
  <si>
    <t>愛知県東海市</t>
  </si>
  <si>
    <t>愛知県大府市</t>
  </si>
  <si>
    <t>愛知県知多市</t>
  </si>
  <si>
    <t>愛知県知立市</t>
  </si>
  <si>
    <t>愛知県尾張旭市</t>
  </si>
  <si>
    <t>愛知県高浜市</t>
  </si>
  <si>
    <t>愛知県岩倉市</t>
  </si>
  <si>
    <t>愛知県豊明市</t>
  </si>
  <si>
    <t>愛知県日進市</t>
  </si>
  <si>
    <t>愛知県田原市</t>
  </si>
  <si>
    <t>愛知県愛西市</t>
  </si>
  <si>
    <t>愛知県清須市</t>
  </si>
  <si>
    <t>愛知県北名古屋市</t>
  </si>
  <si>
    <t>愛知県弥富市</t>
  </si>
  <si>
    <t>愛知県みよし市</t>
  </si>
  <si>
    <t>愛知県東郷町</t>
  </si>
  <si>
    <t>愛知県豊山町</t>
  </si>
  <si>
    <t>愛知県大口町</t>
  </si>
  <si>
    <t>愛知県扶桑町</t>
  </si>
  <si>
    <t>愛知県大治町</t>
  </si>
  <si>
    <t>愛知県蟹江町</t>
  </si>
  <si>
    <t>愛知県飛島村</t>
  </si>
  <si>
    <t>愛知県阿久比町</t>
  </si>
  <si>
    <t>愛知県東浦町</t>
  </si>
  <si>
    <t>愛知県南知多町</t>
  </si>
  <si>
    <t>愛知県美浜町</t>
  </si>
  <si>
    <t>愛知県武豊町</t>
  </si>
  <si>
    <t>愛知県幸田町</t>
  </si>
  <si>
    <t>愛知県設楽町</t>
  </si>
  <si>
    <t>愛知県東栄町</t>
  </si>
  <si>
    <t>愛知県豊根村</t>
  </si>
  <si>
    <t>三重県津市</t>
  </si>
  <si>
    <t>三重県四日市市</t>
  </si>
  <si>
    <t>三重県伊勢市</t>
  </si>
  <si>
    <t>三重県松阪市</t>
  </si>
  <si>
    <t>三重県桑名市</t>
  </si>
  <si>
    <t>三重県鈴鹿市</t>
  </si>
  <si>
    <t>三重県名張市</t>
  </si>
  <si>
    <t>三重県尾鷲市</t>
  </si>
  <si>
    <t>三重県亀山市</t>
  </si>
  <si>
    <t>三重県鳥羽市</t>
  </si>
  <si>
    <t>三重県熊野市</t>
  </si>
  <si>
    <t>三重県いなべ市</t>
  </si>
  <si>
    <t>三重県志摩市</t>
  </si>
  <si>
    <t>三重県伊賀市</t>
  </si>
  <si>
    <t>三重県木曽岬町</t>
  </si>
  <si>
    <t>三重県東員町</t>
  </si>
  <si>
    <t>三重県菰野町</t>
  </si>
  <si>
    <t>三重県朝日町</t>
  </si>
  <si>
    <t>三重県川越町</t>
  </si>
  <si>
    <t>三重県多気町</t>
  </si>
  <si>
    <t>三重県明和町</t>
  </si>
  <si>
    <t>三重県大台町</t>
  </si>
  <si>
    <t>三重県玉城町</t>
  </si>
  <si>
    <t>三重県度会町</t>
  </si>
  <si>
    <t>三重県大紀町</t>
  </si>
  <si>
    <t>三重県南伊勢町</t>
  </si>
  <si>
    <t>三重県紀北町</t>
  </si>
  <si>
    <t>三重県御浜町</t>
  </si>
  <si>
    <t>三重県紀宝町</t>
  </si>
  <si>
    <t>　　　　　</t>
  </si>
  <si>
    <t>田本地
面積</t>
    <phoneticPr fontId="5"/>
  </si>
  <si>
    <t>畑耕地面積</t>
    <phoneticPr fontId="5"/>
  </si>
  <si>
    <t>田耕地面積</t>
    <phoneticPr fontId="5"/>
  </si>
  <si>
    <t>耕地
面積</t>
    <phoneticPr fontId="5"/>
  </si>
  <si>
    <t>区分</t>
    <rPh sb="0" eb="2">
      <t>クブン</t>
    </rPh>
    <phoneticPr fontId="5"/>
  </si>
  <si>
    <t>耕地</t>
    <rPh sb="0" eb="2">
      <t>コウチ</t>
    </rPh>
    <phoneticPr fontId="5"/>
  </si>
  <si>
    <t>収穫量</t>
    <rPh sb="0" eb="3">
      <t>シュウカクリョウ</t>
    </rPh>
    <phoneticPr fontId="5"/>
  </si>
  <si>
    <t>10a当たり収量</t>
    <rPh sb="3" eb="4">
      <t>ア</t>
    </rPh>
    <rPh sb="6" eb="8">
      <t>シュウリョウ</t>
    </rPh>
    <phoneticPr fontId="5"/>
  </si>
  <si>
    <t>作付
面積</t>
    <rPh sb="0" eb="2">
      <t>サクツケ</t>
    </rPh>
    <rPh sb="3" eb="5">
      <t>メンセキ</t>
    </rPh>
    <phoneticPr fontId="5"/>
  </si>
  <si>
    <t>小麦</t>
    <rPh sb="0" eb="2">
      <t>コムギ</t>
    </rPh>
    <phoneticPr fontId="5"/>
  </si>
  <si>
    <t>大豆</t>
    <rPh sb="0" eb="2">
      <t>ダイズ</t>
    </rPh>
    <phoneticPr fontId="5"/>
  </si>
  <si>
    <t>田</t>
    <rPh sb="0" eb="1">
      <t>タ</t>
    </rPh>
    <phoneticPr fontId="5"/>
  </si>
  <si>
    <t>そば</t>
    <phoneticPr fontId="5"/>
  </si>
  <si>
    <t>水稲</t>
    <rPh sb="0" eb="2">
      <t>スイトウ</t>
    </rPh>
    <phoneticPr fontId="1"/>
  </si>
  <si>
    <t>小麦</t>
    <rPh sb="0" eb="2">
      <t>コムギ</t>
    </rPh>
    <phoneticPr fontId="1"/>
  </si>
  <si>
    <t>大豆</t>
    <rPh sb="0" eb="2">
      <t>ダイズ</t>
    </rPh>
    <phoneticPr fontId="1"/>
  </si>
  <si>
    <t>そば</t>
    <phoneticPr fontId="1"/>
  </si>
  <si>
    <t>x</t>
  </si>
  <si>
    <t>…</t>
  </si>
  <si>
    <t>-</t>
  </si>
  <si>
    <t>【利用上の注意】</t>
    <rPh sb="1" eb="4">
      <t>リヨウジョウ</t>
    </rPh>
    <rPh sb="5" eb="7">
      <t>チュウイ</t>
    </rPh>
    <phoneticPr fontId="1"/>
  </si>
  <si>
    <t>統計表中に用いた記号は以下のとおりです。</t>
    <rPh sb="0" eb="3">
      <t>トウケイヒョウ</t>
    </rPh>
    <rPh sb="3" eb="4">
      <t>チュウ</t>
    </rPh>
    <rPh sb="5" eb="6">
      <t>モチ</t>
    </rPh>
    <rPh sb="8" eb="10">
      <t>キゴウ</t>
    </rPh>
    <rPh sb="11" eb="13">
      <t>イカ</t>
    </rPh>
    <phoneticPr fontId="1"/>
  </si>
  <si>
    <t>｢０｣</t>
    <phoneticPr fontId="1"/>
  </si>
  <si>
    <t>｢-｣</t>
    <phoneticPr fontId="1"/>
  </si>
  <si>
    <t>｢x｣</t>
    <phoneticPr fontId="1"/>
  </si>
  <si>
    <t xml:space="preserve"> お問合せ先</t>
    <rPh sb="2" eb="3">
      <t>ト</t>
    </rPh>
    <rPh sb="3" eb="4">
      <t>ア</t>
    </rPh>
    <rPh sb="5" eb="6">
      <t>サキ</t>
    </rPh>
    <phoneticPr fontId="1"/>
  </si>
  <si>
    <t>作付
面積</t>
    <rPh sb="0" eb="2">
      <t>サクツケ</t>
    </rPh>
    <phoneticPr fontId="5"/>
  </si>
  <si>
    <t>愛知県あま市</t>
  </si>
  <si>
    <t>愛知県長久手市</t>
  </si>
  <si>
    <t>愛知県</t>
    <rPh sb="0" eb="3">
      <t>アイチケン</t>
    </rPh>
    <phoneticPr fontId="8"/>
  </si>
  <si>
    <t>名古屋市</t>
  </si>
  <si>
    <t>あま市</t>
  </si>
  <si>
    <t>長久手市</t>
  </si>
  <si>
    <t>10a当たり収量（県）</t>
    <rPh sb="3" eb="4">
      <t>ア</t>
    </rPh>
    <rPh sb="6" eb="8">
      <t>シュウリョウ</t>
    </rPh>
    <rPh sb="9" eb="10">
      <t>ケン</t>
    </rPh>
    <phoneticPr fontId="1"/>
  </si>
  <si>
    <t>市町村</t>
    <rPh sb="0" eb="3">
      <t>シチョウソン</t>
    </rPh>
    <phoneticPr fontId="1"/>
  </si>
  <si>
    <t>県</t>
    <rPh sb="0" eb="1">
      <t>ケン</t>
    </rPh>
    <phoneticPr fontId="1"/>
  </si>
  <si>
    <t>耕地面積</t>
    <rPh sb="0" eb="2">
      <t>コウチ</t>
    </rPh>
    <rPh sb="2" eb="4">
      <t>メンセキ</t>
    </rPh>
    <phoneticPr fontId="1"/>
  </si>
  <si>
    <t>六条大麦</t>
    <rPh sb="0" eb="2">
      <t>ロクジョウ</t>
    </rPh>
    <rPh sb="2" eb="4">
      <t>オオムギ</t>
    </rPh>
    <phoneticPr fontId="1"/>
  </si>
  <si>
    <t>愛知県弥富市</t>
    <phoneticPr fontId="1"/>
  </si>
  <si>
    <t>田</t>
    <rPh sb="0" eb="1">
      <t>タ</t>
    </rPh>
    <phoneticPr fontId="1"/>
  </si>
  <si>
    <t>畑</t>
    <rPh sb="0" eb="1">
      <t>ハタ</t>
    </rPh>
    <phoneticPr fontId="1"/>
  </si>
  <si>
    <t>作付面積</t>
    <rPh sb="0" eb="2">
      <t>サクツケ</t>
    </rPh>
    <rPh sb="2" eb="4">
      <t>メンセキ</t>
    </rPh>
    <phoneticPr fontId="1"/>
  </si>
  <si>
    <t>ダミーDATA</t>
    <phoneticPr fontId="1"/>
  </si>
  <si>
    <t>ダミーDATA用</t>
  </si>
  <si>
    <t>ダミーDATA用</t>
    <rPh sb="7" eb="8">
      <t>ヨウ</t>
    </rPh>
    <phoneticPr fontId="1"/>
  </si>
  <si>
    <t>ダミーDATA用</t>
    <phoneticPr fontId="1"/>
  </si>
  <si>
    <t>選択市町村なし</t>
    <rPh sb="0" eb="2">
      <t>センタク</t>
    </rPh>
    <rPh sb="2" eb="5">
      <t>シチョウソン</t>
    </rPh>
    <phoneticPr fontId="1"/>
  </si>
  <si>
    <t>単位 ： 面積（ha）、10ａ当たり収量（kg）、収穫量（ｔ）</t>
    <rPh sb="0" eb="2">
      <t>タンイ</t>
    </rPh>
    <rPh sb="5" eb="7">
      <t>メンセキ</t>
    </rPh>
    <rPh sb="15" eb="16">
      <t>ア</t>
    </rPh>
    <rPh sb="18" eb="20">
      <t>シュウリョウ</t>
    </rPh>
    <rPh sb="25" eb="27">
      <t>シュウカク</t>
    </rPh>
    <rPh sb="27" eb="28">
      <t>リョウ</t>
    </rPh>
    <phoneticPr fontId="1"/>
  </si>
  <si>
    <t xml:space="preserve"> ：単位に満たないもの（例：0.4ha→0ha）</t>
    <rPh sb="2" eb="4">
      <t>タンイ</t>
    </rPh>
    <rPh sb="5" eb="6">
      <t>ミ</t>
    </rPh>
    <rPh sb="12" eb="13">
      <t>レイ</t>
    </rPh>
    <phoneticPr fontId="1"/>
  </si>
  <si>
    <t xml:space="preserve"> ：事実のないもの</t>
    <rPh sb="2" eb="4">
      <t>ジジツ</t>
    </rPh>
    <phoneticPr fontId="1"/>
  </si>
  <si>
    <r>
      <t xml:space="preserve"> ：個人又は法人等に関する秘密を保護するため、統計数値を
 </t>
    </r>
    <r>
      <rPr>
        <sz val="9"/>
        <color indexed="9"/>
        <rFont val="ＭＳ ゴシック"/>
        <family val="3"/>
        <charset val="128"/>
      </rPr>
      <t>：</t>
    </r>
    <r>
      <rPr>
        <sz val="9"/>
        <color indexed="8"/>
        <rFont val="ＭＳ ゴシック"/>
        <family val="3"/>
        <charset val="128"/>
      </rPr>
      <t>公表しないもの。</t>
    </r>
    <rPh sb="2" eb="4">
      <t>コジン</t>
    </rPh>
    <rPh sb="4" eb="5">
      <t>マタ</t>
    </rPh>
    <rPh sb="6" eb="8">
      <t>ホウジン</t>
    </rPh>
    <rPh sb="8" eb="9">
      <t>トウ</t>
    </rPh>
    <rPh sb="10" eb="11">
      <t>カン</t>
    </rPh>
    <rPh sb="13" eb="15">
      <t>ヒミツ</t>
    </rPh>
    <rPh sb="16" eb="18">
      <t>ホゴ</t>
    </rPh>
    <rPh sb="31" eb="33">
      <t>コウヒョウ</t>
    </rPh>
    <phoneticPr fontId="1"/>
  </si>
  <si>
    <t>→使用済みの過去データ</t>
    <rPh sb="1" eb="3">
      <t>シヨウ</t>
    </rPh>
    <rPh sb="3" eb="4">
      <t>ズ</t>
    </rPh>
    <rPh sb="6" eb="8">
      <t>カコ</t>
    </rPh>
    <phoneticPr fontId="1"/>
  </si>
  <si>
    <t>資料：農林水産省統計部『耕地及び作付面積統計』、『作物統計』</t>
    <rPh sb="0" eb="2">
      <t>シリョウ</t>
    </rPh>
    <rPh sb="3" eb="5">
      <t>ノウリン</t>
    </rPh>
    <rPh sb="5" eb="8">
      <t>スイサンショウ</t>
    </rPh>
    <rPh sb="8" eb="10">
      <t>トウケイ</t>
    </rPh>
    <rPh sb="10" eb="11">
      <t>ブ</t>
    </rPh>
    <rPh sb="12" eb="14">
      <t>コウチ</t>
    </rPh>
    <rPh sb="14" eb="15">
      <t>オヨ</t>
    </rPh>
    <rPh sb="16" eb="18">
      <t>サクツケ</t>
    </rPh>
    <rPh sb="18" eb="20">
      <t>メンセキ</t>
    </rPh>
    <rPh sb="20" eb="22">
      <t>トウケイ</t>
    </rPh>
    <rPh sb="25" eb="27">
      <t>サクモツ</t>
    </rPh>
    <rPh sb="27" eb="29">
      <t>トウケイ</t>
    </rPh>
    <phoneticPr fontId="1"/>
  </si>
  <si>
    <t>21201</t>
  </si>
  <si>
    <t>21202</t>
  </si>
  <si>
    <t>21203</t>
  </si>
  <si>
    <t>21204</t>
  </si>
  <si>
    <t>21205</t>
  </si>
  <si>
    <t>21206</t>
  </si>
  <si>
    <t>21207</t>
  </si>
  <si>
    <t>21208</t>
  </si>
  <si>
    <t>21209</t>
  </si>
  <si>
    <t>21210</t>
  </si>
  <si>
    <t>21211</t>
  </si>
  <si>
    <t>21212</t>
  </si>
  <si>
    <t>21213</t>
  </si>
  <si>
    <t>21214</t>
  </si>
  <si>
    <t>21215</t>
  </si>
  <si>
    <t>21216</t>
  </si>
  <si>
    <t>21217</t>
  </si>
  <si>
    <t>21218</t>
  </si>
  <si>
    <t>21219</t>
  </si>
  <si>
    <t>21220</t>
  </si>
  <si>
    <t>21221</t>
  </si>
  <si>
    <t>21302</t>
  </si>
  <si>
    <t>21303</t>
  </si>
  <si>
    <t>21341</t>
  </si>
  <si>
    <t>21361</t>
  </si>
  <si>
    <t>21362</t>
  </si>
  <si>
    <t>21381</t>
  </si>
  <si>
    <t>21382</t>
  </si>
  <si>
    <t>21383</t>
  </si>
  <si>
    <t>21401</t>
  </si>
  <si>
    <t>21403</t>
  </si>
  <si>
    <t>21404</t>
  </si>
  <si>
    <t>21421</t>
  </si>
  <si>
    <t>21501</t>
  </si>
  <si>
    <t>21502</t>
  </si>
  <si>
    <t>21503</t>
  </si>
  <si>
    <t>21504</t>
  </si>
  <si>
    <t>21505</t>
  </si>
  <si>
    <t>21506</t>
  </si>
  <si>
    <t>21507</t>
  </si>
  <si>
    <t>21521</t>
  </si>
  <si>
    <t>21604</t>
  </si>
  <si>
    <t>23100</t>
  </si>
  <si>
    <t>24201</t>
  </si>
  <si>
    <t>24202</t>
  </si>
  <si>
    <t>24203</t>
  </si>
  <si>
    <t>24204</t>
  </si>
  <si>
    <t>24205</t>
  </si>
  <si>
    <t>24207</t>
  </si>
  <si>
    <t>24208</t>
  </si>
  <si>
    <t>24209</t>
  </si>
  <si>
    <t>24210</t>
  </si>
  <si>
    <t>24211</t>
  </si>
  <si>
    <t>24212</t>
  </si>
  <si>
    <t>24214</t>
  </si>
  <si>
    <t>24215</t>
  </si>
  <si>
    <t>24216</t>
  </si>
  <si>
    <t>24303</t>
  </si>
  <si>
    <t>24324</t>
  </si>
  <si>
    <t>24341</t>
  </si>
  <si>
    <t>24343</t>
  </si>
  <si>
    <t>24344</t>
  </si>
  <si>
    <t>24441</t>
  </si>
  <si>
    <t>24442</t>
  </si>
  <si>
    <t>24443</t>
  </si>
  <si>
    <t>24461</t>
  </si>
  <si>
    <t>24470</t>
  </si>
  <si>
    <t>24471</t>
  </si>
  <si>
    <t>24472</t>
  </si>
  <si>
    <t>24543</t>
  </si>
  <si>
    <t>24561</t>
  </si>
  <si>
    <t>24562</t>
  </si>
  <si>
    <t>23201</t>
  </si>
  <si>
    <t>23202</t>
  </si>
  <si>
    <t>23203</t>
  </si>
  <si>
    <t>23204</t>
  </si>
  <si>
    <t>23205</t>
  </si>
  <si>
    <t>23206</t>
  </si>
  <si>
    <t>23207</t>
  </si>
  <si>
    <t>23208</t>
  </si>
  <si>
    <t>23209</t>
  </si>
  <si>
    <t>23210</t>
  </si>
  <si>
    <t>23211</t>
  </si>
  <si>
    <t>23212</t>
  </si>
  <si>
    <t>23213</t>
  </si>
  <si>
    <t>23214</t>
  </si>
  <si>
    <t>23215</t>
  </si>
  <si>
    <t>23216</t>
  </si>
  <si>
    <t>23217</t>
  </si>
  <si>
    <t>23219</t>
  </si>
  <si>
    <t>23220</t>
  </si>
  <si>
    <t>23221</t>
  </si>
  <si>
    <t>23222</t>
  </si>
  <si>
    <t>23223</t>
  </si>
  <si>
    <t>23224</t>
  </si>
  <si>
    <t>23225</t>
  </si>
  <si>
    <t>23226</t>
  </si>
  <si>
    <t>23227</t>
  </si>
  <si>
    <t>23228</t>
  </si>
  <si>
    <t>23229</t>
  </si>
  <si>
    <t>23230</t>
  </si>
  <si>
    <t>23231</t>
  </si>
  <si>
    <t>23232</t>
  </si>
  <si>
    <t>23233</t>
  </si>
  <si>
    <t>23234</t>
  </si>
  <si>
    <t>23235</t>
  </si>
  <si>
    <t>23236</t>
  </si>
  <si>
    <t>23237</t>
  </si>
  <si>
    <t>23238</t>
  </si>
  <si>
    <t>23302</t>
  </si>
  <si>
    <t>23342</t>
  </si>
  <si>
    <t>23361</t>
  </si>
  <si>
    <t>23362</t>
  </si>
  <si>
    <t>23424</t>
  </si>
  <si>
    <t>23425</t>
  </si>
  <si>
    <t>23427</t>
  </si>
  <si>
    <t>23441</t>
  </si>
  <si>
    <t>23442</t>
  </si>
  <si>
    <t>23445</t>
  </si>
  <si>
    <t>23446</t>
  </si>
  <si>
    <t>23447</t>
  </si>
  <si>
    <t>23501</t>
  </si>
  <si>
    <t>23561</t>
  </si>
  <si>
    <t>23562</t>
  </si>
  <si>
    <t>23563</t>
  </si>
  <si>
    <t>19年</t>
    <rPh sb="2" eb="3">
      <t>ネン</t>
    </rPh>
    <phoneticPr fontId="1"/>
  </si>
  <si>
    <t>19年産</t>
    <rPh sb="2" eb="3">
      <t>ネン</t>
    </rPh>
    <rPh sb="3" eb="4">
      <t>サン</t>
    </rPh>
    <phoneticPr fontId="1"/>
  </si>
  <si>
    <t>19年産</t>
    <rPh sb="2" eb="4">
      <t>ネンサン</t>
    </rPh>
    <phoneticPr fontId="1"/>
  </si>
  <si>
    <t>元年産</t>
    <rPh sb="0" eb="2">
      <t>ガンネン</t>
    </rPh>
    <rPh sb="2" eb="3">
      <t>サン</t>
    </rPh>
    <phoneticPr fontId="1"/>
  </si>
  <si>
    <t>20年産</t>
    <rPh sb="2" eb="3">
      <t>ネン</t>
    </rPh>
    <rPh sb="3" eb="4">
      <t>サン</t>
    </rPh>
    <phoneticPr fontId="1"/>
  </si>
  <si>
    <t>21年産</t>
    <rPh sb="2" eb="3">
      <t>ネン</t>
    </rPh>
    <rPh sb="3" eb="4">
      <t>サン</t>
    </rPh>
    <phoneticPr fontId="1"/>
  </si>
  <si>
    <t>１ 耕地面積</t>
    <rPh sb="2" eb="4">
      <t>コウチ</t>
    </rPh>
    <rPh sb="4" eb="6">
      <t>メンセキ</t>
    </rPh>
    <phoneticPr fontId="5"/>
  </si>
  <si>
    <t>２　水稲</t>
    <rPh sb="2" eb="4">
      <t>スイトウ</t>
    </rPh>
    <phoneticPr fontId="5"/>
  </si>
  <si>
    <t>３　小麦</t>
    <rPh sb="2" eb="4">
      <t>コムギ</t>
    </rPh>
    <phoneticPr fontId="5"/>
  </si>
  <si>
    <t>４　六条大麦</t>
    <rPh sb="2" eb="4">
      <t>ロクジョウ</t>
    </rPh>
    <rPh sb="4" eb="6">
      <t>オオムギ</t>
    </rPh>
    <phoneticPr fontId="5"/>
  </si>
  <si>
    <t>５　大豆</t>
    <rPh sb="2" eb="4">
      <t>ダイズ</t>
    </rPh>
    <phoneticPr fontId="5"/>
  </si>
  <si>
    <t>６　そば</t>
    <phoneticPr fontId="5"/>
  </si>
  <si>
    <t>2年産</t>
    <rPh sb="1" eb="2">
      <t>ネン</t>
    </rPh>
    <rPh sb="2" eb="3">
      <t>サン</t>
    </rPh>
    <phoneticPr fontId="1"/>
  </si>
  <si>
    <t>22年産</t>
    <rPh sb="2" eb="3">
      <t>ネン</t>
    </rPh>
    <rPh sb="3" eb="4">
      <t>サン</t>
    </rPh>
    <phoneticPr fontId="1"/>
  </si>
  <si>
    <t xml:space="preserve">※ ｢ - ｣｢ x ｣の場合は、グラフが表示されません。 </t>
    <rPh sb="13" eb="15">
      <t>バアイ</t>
    </rPh>
    <rPh sb="21" eb="23">
      <t>ヒョウジ</t>
    </rPh>
    <phoneticPr fontId="1"/>
  </si>
  <si>
    <t>3年産</t>
    <rPh sb="1" eb="2">
      <t>ネン</t>
    </rPh>
    <rPh sb="2" eb="3">
      <t>サン</t>
    </rPh>
    <phoneticPr fontId="1"/>
  </si>
  <si>
    <t>元年産</t>
  </si>
  <si>
    <t>元年産</t>
    <rPh sb="0" eb="3">
      <t>ガンネンサン</t>
    </rPh>
    <phoneticPr fontId="1"/>
  </si>
  <si>
    <t>元年</t>
    <rPh sb="0" eb="2">
      <t>ガンネン</t>
    </rPh>
    <phoneticPr fontId="1"/>
  </si>
  <si>
    <t>元年産</t>
    <rPh sb="0" eb="1">
      <t>ガン</t>
    </rPh>
    <rPh sb="1" eb="3">
      <t>ネンサン</t>
    </rPh>
    <phoneticPr fontId="1"/>
  </si>
  <si>
    <t>令和
元年</t>
    <rPh sb="0" eb="1">
      <t>レイ</t>
    </rPh>
    <rPh sb="1" eb="2">
      <t>ワ</t>
    </rPh>
    <rPh sb="3" eb="4">
      <t>ガン</t>
    </rPh>
    <rPh sb="4" eb="5">
      <t>ネン</t>
    </rPh>
    <phoneticPr fontId="1"/>
  </si>
  <si>
    <t>11a当たり収量</t>
    <rPh sb="3" eb="4">
      <t>ア</t>
    </rPh>
    <rPh sb="6" eb="8">
      <t>シュウリョウ</t>
    </rPh>
    <phoneticPr fontId="5"/>
  </si>
  <si>
    <t>六条大麦</t>
    <rPh sb="0" eb="2">
      <t>ロクジョウ</t>
    </rPh>
    <rPh sb="2" eb="4">
      <t>オオムギ</t>
    </rPh>
    <phoneticPr fontId="5"/>
  </si>
  <si>
    <t>小麦２</t>
    <rPh sb="0" eb="2">
      <t>コムギ</t>
    </rPh>
    <phoneticPr fontId="5"/>
  </si>
  <si>
    <t>六条大麦２</t>
    <rPh sb="0" eb="2">
      <t>ロクジョウ</t>
    </rPh>
    <rPh sb="2" eb="4">
      <t>オオムギ</t>
    </rPh>
    <phoneticPr fontId="5"/>
  </si>
  <si>
    <t>大豆２</t>
    <rPh sb="0" eb="2">
      <t>ダイズ</t>
    </rPh>
    <phoneticPr fontId="5"/>
  </si>
  <si>
    <t>そば２</t>
    <phoneticPr fontId="5"/>
  </si>
  <si>
    <t>平成
27年</t>
    <rPh sb="0" eb="2">
      <t>ヘイセイ</t>
    </rPh>
    <rPh sb="5" eb="6">
      <t>ネン</t>
    </rPh>
    <phoneticPr fontId="1"/>
  </si>
  <si>
    <t>岐阜県</t>
  </si>
  <si>
    <t>平成
27年産</t>
    <rPh sb="0" eb="2">
      <t>ヘイセイ</t>
    </rPh>
    <rPh sb="5" eb="6">
      <t>ネン</t>
    </rPh>
    <rPh sb="6" eb="7">
      <t>サン</t>
    </rPh>
    <phoneticPr fontId="1"/>
  </si>
  <si>
    <t>令和
元年産</t>
    <rPh sb="0" eb="1">
      <t>レイ</t>
    </rPh>
    <rPh sb="1" eb="2">
      <t>ワ</t>
    </rPh>
    <rPh sb="3" eb="4">
      <t>ガン</t>
    </rPh>
    <rPh sb="4" eb="5">
      <t>ネン</t>
    </rPh>
    <rPh sb="5" eb="6">
      <t>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</si>
</sst>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¥&quot;#,##0;[Red]&quot;¥&quot;\-#,##0"/>
    <numFmt numFmtId="176" formatCode="#,##0_ "/>
    <numFmt numFmtId="177" formatCode="0&quot;年&quot;"/>
    <numFmt numFmtId="178" formatCode="0&quot;年産&quot;"/>
    <numFmt numFmtId="179" formatCode="##,##0;\△\,0;@"/>
    <numFmt numFmtId="180" formatCode="###,###,###&quot;&quot;;&quot;△&quot;###,###,###&quot;&quot;;0&quot; &quot;;@&quot;&quot;"/>
    <numFmt numFmtId="181" formatCode="###,###,###;###,###,###;0;@"/>
    <numFmt numFmtId="182" formatCode="#,##0;&quot;△  &quot;??,??0;@"/>
  </numFmts>
  <fonts count="30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9"/>
      <color indexed="9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b/>
      <sz val="12"/>
      <color rgb="FF0066FF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b/>
      <sz val="13"/>
      <color rgb="FF0070C0"/>
      <name val="ＭＳ Ｐゴシック"/>
      <family val="3"/>
      <charset val="128"/>
      <scheme val="minor"/>
    </font>
    <font>
      <b/>
      <sz val="10"/>
      <color theme="4" tint="-0.249977111117893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9"/>
      <color rgb="FFFF000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b/>
      <sz val="20"/>
      <color theme="1"/>
      <name val="ＭＳ 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明朝"/>
      <family val="1"/>
      <charset val="128"/>
    </font>
    <font>
      <sz val="11"/>
      <color theme="1"/>
      <name val="ＭＳ 明朝"/>
      <family val="1"/>
      <charset val="128"/>
    </font>
    <font>
      <sz val="8"/>
      <color theme="1"/>
      <name val="ＭＳ Ｐゴシック"/>
      <family val="3"/>
      <charset val="128"/>
    </font>
  </fonts>
  <fills count="1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0.599963377788628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3">
    <xf numFmtId="0" fontId="0" fillId="0" borderId="0">
      <alignment vertical="center"/>
    </xf>
    <xf numFmtId="38" fontId="4" fillId="0" borderId="0" applyFont="0" applyFill="0" applyBorder="0" applyAlignment="0" applyProtection="0"/>
    <xf numFmtId="0" fontId="10" fillId="0" borderId="0">
      <alignment vertical="center"/>
    </xf>
    <xf numFmtId="0" fontId="3" fillId="0" borderId="0"/>
    <xf numFmtId="0" fontId="3" fillId="0" borderId="0">
      <alignment vertical="center"/>
    </xf>
    <xf numFmtId="0" fontId="4" fillId="0" borderId="0"/>
    <xf numFmtId="0" fontId="11" fillId="0" borderId="0">
      <alignment vertical="center"/>
    </xf>
    <xf numFmtId="0" fontId="3" fillId="0" borderId="0"/>
    <xf numFmtId="0" fontId="4" fillId="0" borderId="0"/>
    <xf numFmtId="0" fontId="16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38" fontId="26" fillId="0" borderId="0" applyFont="0" applyFill="0" applyBorder="0" applyAlignment="0" applyProtection="0"/>
    <xf numFmtId="38" fontId="25" fillId="0" borderId="0" applyFont="0" applyFill="0" applyBorder="0" applyAlignment="0" applyProtection="0"/>
    <xf numFmtId="38" fontId="24" fillId="0" borderId="0" applyFont="0" applyFill="0" applyBorder="0" applyAlignment="0" applyProtection="0"/>
    <xf numFmtId="0" fontId="24" fillId="0" borderId="0"/>
    <xf numFmtId="6" fontId="24" fillId="0" borderId="0" applyFont="0" applyFill="0" applyBorder="0" applyAlignment="0" applyProtection="0"/>
    <xf numFmtId="0" fontId="25" fillId="0" borderId="0"/>
    <xf numFmtId="0" fontId="24" fillId="0" borderId="0"/>
    <xf numFmtId="0" fontId="10" fillId="0" borderId="0">
      <alignment vertical="center"/>
    </xf>
    <xf numFmtId="0" fontId="26" fillId="0" borderId="0"/>
    <xf numFmtId="0" fontId="27" fillId="0" borderId="0"/>
    <xf numFmtId="6" fontId="24" fillId="0" borderId="0" applyFont="0" applyFill="0" applyBorder="0" applyAlignment="0" applyProtection="0"/>
    <xf numFmtId="0" fontId="28" fillId="0" borderId="0">
      <alignment vertical="center"/>
    </xf>
  </cellStyleXfs>
  <cellXfs count="156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0" xfId="6">
      <alignment vertical="center"/>
    </xf>
    <xf numFmtId="0" fontId="11" fillId="3" borderId="0" xfId="6" applyFill="1">
      <alignment vertical="center"/>
    </xf>
    <xf numFmtId="176" fontId="6" fillId="0" borderId="0" xfId="8" applyNumberFormat="1" applyFont="1" applyAlignment="1">
      <alignment horizontal="right" vertical="center"/>
    </xf>
    <xf numFmtId="176" fontId="6" fillId="0" borderId="0" xfId="5" applyNumberFormat="1" applyFont="1" applyAlignment="1">
      <alignment horizontal="right" vertical="center"/>
    </xf>
    <xf numFmtId="0" fontId="6" fillId="0" borderId="1" xfId="7" applyFont="1" applyBorder="1" applyAlignment="1">
      <alignment horizontal="center" wrapText="1"/>
    </xf>
    <xf numFmtId="0" fontId="11" fillId="0" borderId="2" xfId="6" applyBorder="1">
      <alignment vertical="center"/>
    </xf>
    <xf numFmtId="0" fontId="11" fillId="0" borderId="3" xfId="6" applyBorder="1">
      <alignment vertical="center"/>
    </xf>
    <xf numFmtId="0" fontId="6" fillId="4" borderId="0" xfId="7" applyFont="1" applyFill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3" fontId="7" fillId="0" borderId="0" xfId="5" applyNumberFormat="1" applyFont="1" applyAlignment="1">
      <alignment horizontal="right" vertical="center"/>
    </xf>
    <xf numFmtId="3" fontId="7" fillId="0" borderId="0" xfId="8" applyNumberFormat="1" applyFont="1" applyAlignment="1">
      <alignment horizontal="right" vertical="center"/>
    </xf>
    <xf numFmtId="3" fontId="12" fillId="0" borderId="0" xfId="6" applyNumberFormat="1" applyFont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12" fillId="0" borderId="0" xfId="6" applyFont="1">
      <alignment vertical="center"/>
    </xf>
    <xf numFmtId="3" fontId="12" fillId="0" borderId="0" xfId="6" applyNumberFormat="1" applyFont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right" vertical="center"/>
    </xf>
    <xf numFmtId="3" fontId="7" fillId="6" borderId="0" xfId="5" applyNumberFormat="1" applyFont="1" applyFill="1" applyAlignment="1">
      <alignment horizontal="right" vertical="center"/>
    </xf>
    <xf numFmtId="3" fontId="7" fillId="6" borderId="0" xfId="8" applyNumberFormat="1" applyFont="1" applyFill="1" applyAlignment="1">
      <alignment horizontal="right" vertical="center"/>
    </xf>
    <xf numFmtId="0" fontId="0" fillId="1" borderId="1" xfId="0" applyFill="1" applyBorder="1">
      <alignment vertical="center"/>
    </xf>
    <xf numFmtId="0" fontId="0" fillId="7" borderId="1" xfId="0" applyFill="1" applyBorder="1" applyAlignment="1">
      <alignment horizontal="center" vertical="center"/>
    </xf>
    <xf numFmtId="3" fontId="0" fillId="7" borderId="1" xfId="0" applyNumberFormat="1" applyFill="1" applyBorder="1">
      <alignment vertical="center"/>
    </xf>
    <xf numFmtId="0" fontId="0" fillId="7" borderId="1" xfId="0" applyFill="1" applyBorder="1" applyAlignment="1">
      <alignment horizontal="right" vertical="center"/>
    </xf>
    <xf numFmtId="0" fontId="0" fillId="8" borderId="0" xfId="0" applyFill="1">
      <alignment vertical="center"/>
    </xf>
    <xf numFmtId="0" fontId="0" fillId="7" borderId="0" xfId="0" applyFill="1">
      <alignment vertical="center"/>
    </xf>
    <xf numFmtId="0" fontId="0" fillId="5" borderId="0" xfId="0" applyFill="1">
      <alignment vertical="center"/>
    </xf>
    <xf numFmtId="0" fontId="0" fillId="5" borderId="1" xfId="0" applyFill="1" applyBorder="1" applyAlignment="1">
      <alignment horizontal="center" vertical="center" wrapText="1"/>
    </xf>
    <xf numFmtId="0" fontId="6" fillId="0" borderId="4" xfId="7" applyFont="1" applyBorder="1" applyAlignment="1">
      <alignment horizontal="center" vertical="center" shrinkToFit="1"/>
    </xf>
    <xf numFmtId="0" fontId="6" fillId="0" borderId="5" xfId="7" applyFont="1" applyBorder="1" applyAlignment="1">
      <alignment horizontal="center" vertical="center" shrinkToFit="1"/>
    </xf>
    <xf numFmtId="0" fontId="6" fillId="0" borderId="6" xfId="7" applyFont="1" applyBorder="1" applyAlignment="1">
      <alignment horizontal="center" vertical="center" shrinkToFit="1"/>
    </xf>
    <xf numFmtId="178" fontId="13" fillId="0" borderId="1" xfId="6" applyNumberFormat="1" applyFont="1" applyBorder="1" applyAlignment="1">
      <alignment horizontal="center" vertical="center" shrinkToFit="1"/>
    </xf>
    <xf numFmtId="0" fontId="11" fillId="3" borderId="0" xfId="6" applyFill="1" applyProtection="1">
      <alignment vertical="center"/>
      <protection hidden="1"/>
    </xf>
    <xf numFmtId="0" fontId="14" fillId="3" borderId="0" xfId="6" applyFont="1" applyFill="1" applyAlignment="1" applyProtection="1">
      <alignment vertical="center" wrapText="1"/>
      <protection hidden="1"/>
    </xf>
    <xf numFmtId="0" fontId="0" fillId="3" borderId="0" xfId="0" applyFill="1" applyProtection="1">
      <alignment vertical="center"/>
      <protection hidden="1"/>
    </xf>
    <xf numFmtId="0" fontId="11" fillId="0" borderId="0" xfId="6" applyProtection="1">
      <alignment vertical="center"/>
      <protection hidden="1"/>
    </xf>
    <xf numFmtId="0" fontId="13" fillId="3" borderId="0" xfId="6" applyFont="1" applyFill="1" applyAlignment="1" applyProtection="1">
      <alignment horizontal="center" vertical="center"/>
      <protection hidden="1"/>
    </xf>
    <xf numFmtId="0" fontId="13" fillId="3" borderId="0" xfId="6" applyFont="1" applyFill="1" applyAlignment="1" applyProtection="1">
      <alignment vertical="center" wrapText="1"/>
      <protection hidden="1"/>
    </xf>
    <xf numFmtId="0" fontId="15" fillId="9" borderId="0" xfId="6" applyFont="1" applyFill="1" applyAlignment="1" applyProtection="1">
      <alignment vertical="top"/>
      <protection hidden="1"/>
    </xf>
    <xf numFmtId="0" fontId="13" fillId="9" borderId="0" xfId="6" applyFont="1" applyFill="1" applyAlignment="1" applyProtection="1">
      <alignment horizontal="center" vertical="center"/>
      <protection hidden="1"/>
    </xf>
    <xf numFmtId="0" fontId="11" fillId="9" borderId="0" xfId="6" applyFill="1" applyProtection="1">
      <alignment vertical="center"/>
      <protection hidden="1"/>
    </xf>
    <xf numFmtId="177" fontId="16" fillId="5" borderId="1" xfId="6" applyNumberFormat="1" applyFont="1" applyFill="1" applyBorder="1" applyAlignment="1" applyProtection="1">
      <alignment horizontal="center" vertical="center"/>
      <protection hidden="1"/>
    </xf>
    <xf numFmtId="0" fontId="16" fillId="5" borderId="1" xfId="6" applyFont="1" applyFill="1" applyBorder="1" applyAlignment="1" applyProtection="1">
      <alignment horizontal="center" vertical="center"/>
      <protection hidden="1"/>
    </xf>
    <xf numFmtId="178" fontId="16" fillId="5" borderId="1" xfId="6" applyNumberFormat="1" applyFont="1" applyFill="1" applyBorder="1" applyAlignment="1" applyProtection="1">
      <alignment horizontal="center" vertical="center" shrinkToFit="1"/>
      <protection hidden="1"/>
    </xf>
    <xf numFmtId="0" fontId="13" fillId="3" borderId="0" xfId="6" applyFont="1" applyFill="1" applyProtection="1">
      <alignment vertical="center"/>
      <protection hidden="1"/>
    </xf>
    <xf numFmtId="0" fontId="14" fillId="3" borderId="0" xfId="6" applyFont="1" applyFill="1" applyProtection="1">
      <alignment vertical="center"/>
      <protection hidden="1"/>
    </xf>
    <xf numFmtId="0" fontId="14" fillId="3" borderId="0" xfId="6" applyFont="1" applyFill="1" applyAlignment="1" applyProtection="1">
      <alignment horizontal="distributed" vertical="center"/>
      <protection hidden="1"/>
    </xf>
    <xf numFmtId="0" fontId="14" fillId="3" borderId="0" xfId="6" applyFont="1" applyFill="1" applyAlignment="1" applyProtection="1">
      <alignment horizontal="distributed" vertical="top"/>
      <protection hidden="1"/>
    </xf>
    <xf numFmtId="0" fontId="11" fillId="10" borderId="0" xfId="6" applyFill="1" applyProtection="1">
      <alignment vertical="center"/>
      <protection hidden="1"/>
    </xf>
    <xf numFmtId="0" fontId="11" fillId="11" borderId="0" xfId="6" applyFill="1" applyProtection="1">
      <alignment vertical="center"/>
      <protection hidden="1"/>
    </xf>
    <xf numFmtId="0" fontId="11" fillId="3" borderId="7" xfId="6" applyFill="1" applyBorder="1" applyProtection="1">
      <alignment vertical="center"/>
      <protection hidden="1"/>
    </xf>
    <xf numFmtId="3" fontId="7" fillId="12" borderId="0" xfId="8" applyNumberFormat="1" applyFont="1" applyFill="1" applyAlignment="1">
      <alignment horizontal="right" vertical="center"/>
    </xf>
    <xf numFmtId="0" fontId="6" fillId="0" borderId="1" xfId="7" applyFont="1" applyBorder="1" applyAlignment="1">
      <alignment horizontal="center" vertical="center" wrapText="1"/>
    </xf>
    <xf numFmtId="178" fontId="11" fillId="0" borderId="0" xfId="6" applyNumberFormat="1" applyAlignment="1">
      <alignment horizontal="center" vertical="center"/>
    </xf>
    <xf numFmtId="177" fontId="11" fillId="0" borderId="8" xfId="6" applyNumberFormat="1" applyBorder="1" applyAlignment="1">
      <alignment horizontal="center" vertical="center"/>
    </xf>
    <xf numFmtId="177" fontId="11" fillId="0" borderId="3" xfId="6" applyNumberFormat="1" applyBorder="1" applyAlignment="1">
      <alignment horizontal="center" vertical="center"/>
    </xf>
    <xf numFmtId="177" fontId="11" fillId="0" borderId="2" xfId="6" applyNumberFormat="1" applyBorder="1" applyAlignment="1">
      <alignment horizontal="center" vertical="center"/>
    </xf>
    <xf numFmtId="0" fontId="6" fillId="0" borderId="6" xfId="7" applyFont="1" applyBorder="1" applyAlignment="1">
      <alignment horizontal="center" vertical="center" wrapText="1"/>
    </xf>
    <xf numFmtId="0" fontId="6" fillId="0" borderId="4" xfId="7" applyFont="1" applyBorder="1" applyAlignment="1">
      <alignment horizontal="center" vertical="center" wrapText="1"/>
    </xf>
    <xf numFmtId="0" fontId="6" fillId="0" borderId="5" xfId="7" applyFont="1" applyBorder="1" applyAlignment="1">
      <alignment horizontal="center" vertical="center" wrapText="1"/>
    </xf>
    <xf numFmtId="0" fontId="6" fillId="0" borderId="11" xfId="7" applyFont="1" applyBorder="1" applyAlignment="1">
      <alignment horizontal="center" vertical="center" wrapText="1"/>
    </xf>
    <xf numFmtId="0" fontId="6" fillId="0" borderId="8" xfId="7" applyFont="1" applyBorder="1" applyAlignment="1">
      <alignment horizontal="center" vertical="center" wrapText="1"/>
    </xf>
    <xf numFmtId="178" fontId="11" fillId="0" borderId="1" xfId="6" applyNumberFormat="1" applyBorder="1" applyAlignment="1">
      <alignment horizontal="center" vertical="center"/>
    </xf>
    <xf numFmtId="0" fontId="12" fillId="0" borderId="1" xfId="6" applyFont="1" applyBorder="1" applyAlignment="1">
      <alignment horizontal="center" vertical="center"/>
    </xf>
    <xf numFmtId="178" fontId="12" fillId="0" borderId="1" xfId="6" applyNumberFormat="1" applyFont="1" applyBorder="1" applyAlignment="1">
      <alignment horizontal="center" vertical="center"/>
    </xf>
    <xf numFmtId="178" fontId="11" fillId="0" borderId="8" xfId="6" applyNumberFormat="1" applyBorder="1" applyAlignment="1">
      <alignment horizontal="center" vertical="center"/>
    </xf>
    <xf numFmtId="178" fontId="11" fillId="0" borderId="3" xfId="6" applyNumberFormat="1" applyBorder="1" applyAlignment="1">
      <alignment horizontal="center" vertical="center"/>
    </xf>
    <xf numFmtId="178" fontId="11" fillId="0" borderId="2" xfId="6" applyNumberFormat="1" applyBorder="1" applyAlignment="1">
      <alignment horizontal="center" vertical="center"/>
    </xf>
    <xf numFmtId="177" fontId="12" fillId="0" borderId="6" xfId="6" applyNumberFormat="1" applyFont="1" applyBorder="1" applyAlignment="1">
      <alignment horizontal="center" vertical="center"/>
    </xf>
    <xf numFmtId="177" fontId="12" fillId="0" borderId="4" xfId="6" applyNumberFormat="1" applyFont="1" applyBorder="1" applyAlignment="1">
      <alignment horizontal="center" vertical="center"/>
    </xf>
    <xf numFmtId="178" fontId="12" fillId="0" borderId="6" xfId="6" applyNumberFormat="1" applyFont="1" applyBorder="1" applyAlignment="1">
      <alignment horizontal="center" vertical="center"/>
    </xf>
    <xf numFmtId="178" fontId="12" fillId="0" borderId="4" xfId="6" applyNumberFormat="1" applyFont="1" applyBorder="1" applyAlignment="1">
      <alignment horizontal="center" vertical="center"/>
    </xf>
    <xf numFmtId="179" fontId="6" fillId="0" borderId="0" xfId="8" applyNumberFormat="1" applyFont="1" applyAlignment="1">
      <alignment horizontal="right" vertical="center"/>
    </xf>
    <xf numFmtId="178" fontId="13" fillId="0" borderId="8" xfId="6" applyNumberFormat="1" applyFont="1" applyBorder="1" applyAlignment="1">
      <alignment horizontal="center" vertical="center"/>
    </xf>
    <xf numFmtId="178" fontId="13" fillId="0" borderId="1" xfId="6" applyNumberFormat="1" applyFont="1" applyBorder="1" applyAlignment="1">
      <alignment horizontal="center" vertical="center"/>
    </xf>
    <xf numFmtId="177" fontId="0" fillId="5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8" fontId="12" fillId="0" borderId="0" xfId="10" applyFont="1">
      <alignment vertical="center"/>
    </xf>
    <xf numFmtId="179" fontId="7" fillId="0" borderId="0" xfId="8" applyNumberFormat="1" applyFont="1" applyAlignment="1">
      <alignment horizontal="right" vertical="center"/>
    </xf>
    <xf numFmtId="0" fontId="21" fillId="0" borderId="0" xfId="0" applyFont="1">
      <alignment vertical="center"/>
    </xf>
    <xf numFmtId="0" fontId="21" fillId="0" borderId="0" xfId="6" applyFont="1">
      <alignment vertical="center"/>
    </xf>
    <xf numFmtId="3" fontId="22" fillId="0" borderId="0" xfId="8" applyNumberFormat="1" applyFont="1" applyAlignment="1">
      <alignment horizontal="right" vertical="center"/>
    </xf>
    <xf numFmtId="0" fontId="19" fillId="0" borderId="0" xfId="6" applyFont="1">
      <alignment vertical="center"/>
    </xf>
    <xf numFmtId="179" fontId="7" fillId="0" borderId="0" xfId="4" applyNumberFormat="1" applyFont="1" applyAlignment="1">
      <alignment horizontal="right" vertical="center"/>
    </xf>
    <xf numFmtId="0" fontId="23" fillId="0" borderId="0" xfId="6" applyFont="1">
      <alignment vertical="center"/>
    </xf>
    <xf numFmtId="3" fontId="7" fillId="0" borderId="0" xfId="14" applyNumberFormat="1" applyFont="1" applyAlignment="1" applyProtection="1">
      <alignment horizontal="right" vertical="center"/>
      <protection locked="0"/>
    </xf>
    <xf numFmtId="3" fontId="7" fillId="0" borderId="0" xfId="17" applyNumberFormat="1" applyFont="1" applyAlignment="1" applyProtection="1">
      <alignment horizontal="right" vertical="center"/>
      <protection locked="0"/>
    </xf>
    <xf numFmtId="0" fontId="12" fillId="0" borderId="0" xfId="6" applyFont="1" applyAlignment="1">
      <alignment horizontal="right"/>
    </xf>
    <xf numFmtId="181" fontId="12" fillId="0" borderId="0" xfId="17" applyNumberFormat="1" applyFont="1" applyAlignment="1" applyProtection="1">
      <alignment horizontal="right"/>
      <protection locked="0"/>
    </xf>
    <xf numFmtId="182" fontId="7" fillId="0" borderId="0" xfId="17" applyNumberFormat="1" applyFont="1" applyAlignment="1" applyProtection="1">
      <alignment horizontal="right"/>
      <protection locked="0"/>
    </xf>
    <xf numFmtId="180" fontId="7" fillId="0" borderId="0" xfId="17" applyNumberFormat="1" applyFont="1" applyAlignment="1" applyProtection="1">
      <alignment horizontal="right" vertical="center"/>
      <protection locked="0"/>
    </xf>
    <xf numFmtId="181" fontId="12" fillId="0" borderId="0" xfId="17" applyNumberFormat="1" applyFont="1" applyAlignment="1" applyProtection="1">
      <alignment horizontal="right" vertical="center"/>
      <protection locked="0"/>
    </xf>
    <xf numFmtId="182" fontId="7" fillId="0" borderId="0" xfId="17" applyNumberFormat="1" applyFont="1" applyAlignment="1" applyProtection="1">
      <alignment horizontal="right" vertical="center"/>
      <protection locked="0"/>
    </xf>
    <xf numFmtId="0" fontId="29" fillId="5" borderId="1" xfId="6" applyFont="1" applyFill="1" applyBorder="1" applyAlignment="1" applyProtection="1">
      <alignment horizontal="center" vertical="center"/>
      <protection hidden="1"/>
    </xf>
    <xf numFmtId="0" fontId="17" fillId="3" borderId="0" xfId="6" applyFont="1" applyFill="1" applyProtection="1">
      <alignment vertical="center"/>
      <protection hidden="1"/>
    </xf>
    <xf numFmtId="3" fontId="16" fillId="3" borderId="1" xfId="6" applyNumberFormat="1" applyFont="1" applyFill="1" applyBorder="1" applyAlignment="1" applyProtection="1">
      <alignment horizontal="right" vertical="center"/>
      <protection hidden="1"/>
    </xf>
    <xf numFmtId="0" fontId="18" fillId="3" borderId="9" xfId="6" applyFont="1" applyFill="1" applyBorder="1" applyAlignment="1" applyProtection="1">
      <alignment horizontal="center"/>
      <protection hidden="1"/>
    </xf>
    <xf numFmtId="0" fontId="19" fillId="3" borderId="8" xfId="6" applyFont="1" applyFill="1" applyBorder="1" applyAlignment="1" applyProtection="1">
      <alignment horizontal="center" vertical="center"/>
      <protection locked="0" hidden="1"/>
    </xf>
    <xf numFmtId="0" fontId="19" fillId="3" borderId="3" xfId="6" applyFont="1" applyFill="1" applyBorder="1" applyAlignment="1" applyProtection="1">
      <alignment horizontal="center" vertical="center"/>
      <protection locked="0" hidden="1"/>
    </xf>
    <xf numFmtId="0" fontId="19" fillId="3" borderId="2" xfId="6" applyFont="1" applyFill="1" applyBorder="1" applyAlignment="1" applyProtection="1">
      <alignment horizontal="center" vertical="center"/>
      <protection locked="0" hidden="1"/>
    </xf>
    <xf numFmtId="0" fontId="11" fillId="3" borderId="8" xfId="6" applyFill="1" applyBorder="1" applyAlignment="1" applyProtection="1">
      <alignment horizontal="center" vertical="center"/>
      <protection locked="0" hidden="1"/>
    </xf>
    <xf numFmtId="0" fontId="11" fillId="3" borderId="3" xfId="6" applyFill="1" applyBorder="1" applyAlignment="1" applyProtection="1">
      <alignment horizontal="center" vertical="center"/>
      <protection locked="0" hidden="1"/>
    </xf>
    <xf numFmtId="0" fontId="11" fillId="3" borderId="2" xfId="6" applyFill="1" applyBorder="1" applyAlignment="1" applyProtection="1">
      <alignment horizontal="center" vertical="center"/>
      <protection locked="0" hidden="1"/>
    </xf>
    <xf numFmtId="0" fontId="20" fillId="3" borderId="0" xfId="6" applyFont="1" applyFill="1" applyAlignment="1" applyProtection="1">
      <alignment vertical="center" wrapText="1"/>
      <protection hidden="1"/>
    </xf>
    <xf numFmtId="0" fontId="11" fillId="3" borderId="0" xfId="6" applyFill="1" applyAlignment="1" applyProtection="1">
      <alignment horizontal="center" vertical="center"/>
      <protection hidden="1"/>
    </xf>
    <xf numFmtId="0" fontId="16" fillId="5" borderId="1" xfId="6" applyFont="1" applyFill="1" applyBorder="1" applyAlignment="1" applyProtection="1">
      <alignment horizontal="center" vertical="center"/>
      <protection hidden="1"/>
    </xf>
    <xf numFmtId="0" fontId="16" fillId="5" borderId="1" xfId="6" applyFont="1" applyFill="1" applyBorder="1" applyProtection="1">
      <alignment vertical="center"/>
      <protection hidden="1"/>
    </xf>
    <xf numFmtId="0" fontId="16" fillId="5" borderId="8" xfId="6" applyFont="1" applyFill="1" applyBorder="1" applyAlignment="1" applyProtection="1">
      <alignment horizontal="center" vertical="center"/>
      <protection hidden="1"/>
    </xf>
    <xf numFmtId="0" fontId="16" fillId="5" borderId="3" xfId="6" applyFont="1" applyFill="1" applyBorder="1" applyAlignment="1" applyProtection="1">
      <alignment horizontal="center" vertical="center"/>
      <protection hidden="1"/>
    </xf>
    <xf numFmtId="0" fontId="16" fillId="5" borderId="2" xfId="6" applyFont="1" applyFill="1" applyBorder="1" applyAlignment="1" applyProtection="1">
      <alignment horizontal="center" vertical="center"/>
      <protection hidden="1"/>
    </xf>
    <xf numFmtId="0" fontId="16" fillId="3" borderId="0" xfId="6" applyFont="1" applyFill="1" applyAlignment="1" applyProtection="1">
      <alignment horizontal="right" vertical="center" wrapText="1"/>
      <protection hidden="1"/>
    </xf>
    <xf numFmtId="3" fontId="16" fillId="3" borderId="8" xfId="6" applyNumberFormat="1" applyFont="1" applyFill="1" applyBorder="1" applyAlignment="1" applyProtection="1">
      <alignment horizontal="right" vertical="center"/>
      <protection hidden="1"/>
    </xf>
    <xf numFmtId="3" fontId="16" fillId="3" borderId="3" xfId="6" applyNumberFormat="1" applyFont="1" applyFill="1" applyBorder="1" applyAlignment="1" applyProtection="1">
      <alignment horizontal="right" vertical="center"/>
      <protection hidden="1"/>
    </xf>
    <xf numFmtId="3" fontId="16" fillId="3" borderId="2" xfId="6" applyNumberFormat="1" applyFont="1" applyFill="1" applyBorder="1" applyAlignment="1" applyProtection="1">
      <alignment horizontal="right" vertical="center"/>
      <protection hidden="1"/>
    </xf>
    <xf numFmtId="0" fontId="14" fillId="3" borderId="0" xfId="6" applyFont="1" applyFill="1" applyAlignment="1" applyProtection="1">
      <alignment vertical="top" wrapText="1"/>
      <protection hidden="1"/>
    </xf>
    <xf numFmtId="0" fontId="16" fillId="5" borderId="1" xfId="6" applyFont="1" applyFill="1" applyBorder="1" applyAlignment="1" applyProtection="1">
      <alignment horizontal="center" vertical="center" wrapText="1"/>
      <protection hidden="1"/>
    </xf>
    <xf numFmtId="0" fontId="16" fillId="5" borderId="5" xfId="6" applyFont="1" applyFill="1" applyBorder="1" applyAlignment="1" applyProtection="1">
      <alignment horizontal="center" vertical="center" wrapText="1"/>
      <protection hidden="1"/>
    </xf>
    <xf numFmtId="0" fontId="16" fillId="5" borderId="10" xfId="6" applyFont="1" applyFill="1" applyBorder="1" applyAlignment="1" applyProtection="1">
      <alignment horizontal="center" vertical="center" wrapText="1"/>
      <protection hidden="1"/>
    </xf>
    <xf numFmtId="0" fontId="16" fillId="5" borderId="3" xfId="6" applyFont="1" applyFill="1" applyBorder="1" applyAlignment="1" applyProtection="1">
      <alignment horizontal="center" vertical="center" wrapText="1"/>
      <protection hidden="1"/>
    </xf>
    <xf numFmtId="0" fontId="16" fillId="5" borderId="2" xfId="6" applyFont="1" applyFill="1" applyBorder="1" applyAlignment="1" applyProtection="1">
      <alignment horizontal="center" vertical="center" wrapText="1"/>
      <protection hidden="1"/>
    </xf>
    <xf numFmtId="0" fontId="16" fillId="5" borderId="11" xfId="6" applyFont="1" applyFill="1" applyBorder="1" applyAlignment="1" applyProtection="1">
      <alignment horizontal="center" vertical="center"/>
      <protection hidden="1"/>
    </xf>
    <xf numFmtId="0" fontId="16" fillId="5" borderId="9" xfId="6" applyFont="1" applyFill="1" applyBorder="1" applyAlignment="1" applyProtection="1">
      <alignment horizontal="center" vertical="center"/>
      <protection hidden="1"/>
    </xf>
    <xf numFmtId="0" fontId="16" fillId="5" borderId="12" xfId="6" applyFont="1" applyFill="1" applyBorder="1" applyAlignment="1" applyProtection="1">
      <alignment horizontal="center" vertical="center"/>
      <protection hidden="1"/>
    </xf>
    <xf numFmtId="0" fontId="0" fillId="5" borderId="6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6" fillId="0" borderId="6" xfId="7" applyFont="1" applyBorder="1" applyAlignment="1">
      <alignment horizontal="center" vertical="center" wrapText="1"/>
    </xf>
    <xf numFmtId="0" fontId="6" fillId="0" borderId="4" xfId="7" applyFont="1" applyBorder="1" applyAlignment="1">
      <alignment horizontal="center" vertical="center" wrapText="1"/>
    </xf>
    <xf numFmtId="0" fontId="6" fillId="0" borderId="5" xfId="7" applyFont="1" applyBorder="1" applyAlignment="1">
      <alignment horizontal="center" vertical="center" wrapText="1"/>
    </xf>
    <xf numFmtId="0" fontId="6" fillId="0" borderId="11" xfId="7" applyFont="1" applyBorder="1" applyAlignment="1">
      <alignment horizontal="center" vertical="center" wrapText="1"/>
    </xf>
    <xf numFmtId="177" fontId="11" fillId="0" borderId="8" xfId="6" applyNumberFormat="1" applyBorder="1" applyAlignment="1">
      <alignment horizontal="center" vertical="center"/>
    </xf>
    <xf numFmtId="177" fontId="11" fillId="0" borderId="3" xfId="6" applyNumberFormat="1" applyBorder="1" applyAlignment="1">
      <alignment horizontal="center" vertical="center"/>
    </xf>
    <xf numFmtId="177" fontId="11" fillId="0" borderId="2" xfId="6" applyNumberFormat="1" applyBorder="1" applyAlignment="1">
      <alignment horizontal="center" vertical="center"/>
    </xf>
    <xf numFmtId="0" fontId="6" fillId="0" borderId="1" xfId="7" applyFont="1" applyBorder="1" applyAlignment="1">
      <alignment horizontal="center" vertical="center" wrapText="1"/>
    </xf>
    <xf numFmtId="0" fontId="6" fillId="0" borderId="8" xfId="7" applyFont="1" applyBorder="1" applyAlignment="1">
      <alignment horizontal="center" vertical="center" wrapText="1"/>
    </xf>
    <xf numFmtId="0" fontId="11" fillId="0" borderId="13" xfId="6" applyBorder="1" applyAlignment="1">
      <alignment horizontal="center" vertical="center"/>
    </xf>
    <xf numFmtId="0" fontId="11" fillId="0" borderId="7" xfId="6" applyBorder="1" applyAlignment="1">
      <alignment horizontal="center" vertical="center"/>
    </xf>
    <xf numFmtId="0" fontId="11" fillId="0" borderId="12" xfId="6" applyBorder="1" applyAlignment="1">
      <alignment horizontal="center" vertical="center"/>
    </xf>
    <xf numFmtId="178" fontId="11" fillId="0" borderId="1" xfId="6" applyNumberFormat="1" applyBorder="1" applyAlignment="1">
      <alignment horizontal="center" vertical="center"/>
    </xf>
    <xf numFmtId="0" fontId="12" fillId="0" borderId="8" xfId="6" applyFont="1" applyBorder="1" applyAlignment="1">
      <alignment horizontal="center" vertical="center"/>
    </xf>
    <xf numFmtId="0" fontId="12" fillId="0" borderId="3" xfId="6" applyFont="1" applyBorder="1" applyAlignment="1">
      <alignment horizontal="center" vertical="center"/>
    </xf>
    <xf numFmtId="0" fontId="12" fillId="0" borderId="2" xfId="6" applyFont="1" applyBorder="1" applyAlignment="1">
      <alignment horizontal="center" vertical="center"/>
    </xf>
    <xf numFmtId="177" fontId="12" fillId="0" borderId="1" xfId="6" applyNumberFormat="1" applyFont="1" applyBorder="1" applyAlignment="1">
      <alignment horizontal="center" vertical="center"/>
    </xf>
    <xf numFmtId="0" fontId="12" fillId="0" borderId="1" xfId="6" applyFont="1" applyBorder="1" applyAlignment="1">
      <alignment horizontal="center" vertical="center"/>
    </xf>
    <xf numFmtId="178" fontId="12" fillId="0" borderId="6" xfId="6" applyNumberFormat="1" applyFont="1" applyBorder="1" applyAlignment="1">
      <alignment horizontal="center" vertical="center"/>
    </xf>
    <xf numFmtId="178" fontId="12" fillId="0" borderId="4" xfId="6" applyNumberFormat="1" applyFont="1" applyBorder="1" applyAlignment="1">
      <alignment horizontal="center" vertical="center"/>
    </xf>
    <xf numFmtId="178" fontId="11" fillId="0" borderId="8" xfId="6" applyNumberFormat="1" applyBorder="1" applyAlignment="1">
      <alignment horizontal="left" vertical="center"/>
    </xf>
    <xf numFmtId="178" fontId="11" fillId="0" borderId="3" xfId="6" applyNumberFormat="1" applyBorder="1" applyAlignment="1">
      <alignment horizontal="left" vertical="center"/>
    </xf>
    <xf numFmtId="178" fontId="11" fillId="0" borderId="2" xfId="6" applyNumberFormat="1" applyBorder="1" applyAlignment="1">
      <alignment horizontal="left" vertical="center"/>
    </xf>
    <xf numFmtId="178" fontId="11" fillId="0" borderId="8" xfId="6" applyNumberFormat="1" applyBorder="1" applyAlignment="1">
      <alignment horizontal="center" vertical="center"/>
    </xf>
    <xf numFmtId="178" fontId="11" fillId="0" borderId="3" xfId="6" applyNumberFormat="1" applyBorder="1" applyAlignment="1">
      <alignment horizontal="center" vertical="center"/>
    </xf>
    <xf numFmtId="178" fontId="11" fillId="0" borderId="2" xfId="6" applyNumberFormat="1" applyBorder="1" applyAlignment="1">
      <alignment horizontal="center" vertical="center"/>
    </xf>
    <xf numFmtId="178" fontId="12" fillId="0" borderId="1" xfId="6" applyNumberFormat="1" applyFont="1" applyBorder="1" applyAlignment="1">
      <alignment horizontal="center" vertical="center"/>
    </xf>
  </cellXfs>
  <cellStyles count="23">
    <cellStyle name="桁区切り" xfId="10" builtinId="6"/>
    <cellStyle name="桁区切り 2" xfId="1" xr:uid="{00000000-0005-0000-0000-000000000000}"/>
    <cellStyle name="桁区切り 2 2" xfId="12" xr:uid="{6CF43E25-3FCF-452D-9D1F-8850EB7490D9}"/>
    <cellStyle name="桁区切り 3" xfId="11" xr:uid="{65B6E873-69DF-4686-8F53-DCFCEFBD37F1}"/>
    <cellStyle name="桁区切り 4" xfId="13" xr:uid="{E3D3E8A2-4474-45C7-925E-468B2876ED75}"/>
    <cellStyle name="通貨 2" xfId="15" xr:uid="{A8BD4CB3-C27D-43F4-B971-E24AF469FA25}"/>
    <cellStyle name="通貨 2 2" xfId="21" xr:uid="{D8B07E38-4DB4-4300-933A-010DF76C1A69}"/>
    <cellStyle name="標準" xfId="0" builtinId="0"/>
    <cellStyle name="標準 2" xfId="2" xr:uid="{00000000-0005-0000-0000-000003000000}"/>
    <cellStyle name="標準 2 2" xfId="3" xr:uid="{00000000-0005-0000-0000-000004000000}"/>
    <cellStyle name="標準 2 2 2" xfId="17" xr:uid="{6150D28D-A691-43E9-8B2F-72C4E6A5281E}"/>
    <cellStyle name="標準 2 3" xfId="4" xr:uid="{00000000-0005-0000-0000-000005000000}"/>
    <cellStyle name="標準 2 4" xfId="5" xr:uid="{00000000-0005-0000-0000-000006000000}"/>
    <cellStyle name="標準 2 5" xfId="16" xr:uid="{844438B8-66F5-4CD9-9DE3-838EB1247400}"/>
    <cellStyle name="標準 3" xfId="6" xr:uid="{00000000-0005-0000-0000-000007000000}"/>
    <cellStyle name="標準 3 2" xfId="18" xr:uid="{EA600902-30ED-4C6F-ABA1-273B4D4BC333}"/>
    <cellStyle name="標準 4" xfId="9" xr:uid="{E1672F99-0882-4B3C-97E1-2C00D75972C5}"/>
    <cellStyle name="標準 4 2" xfId="19" xr:uid="{9351E8E5-31A4-4BD7-82D3-8BF83805D7B9}"/>
    <cellStyle name="標準 5" xfId="20" xr:uid="{2C2F38E2-00F3-48BB-A09E-A949EDCE9BDD}"/>
    <cellStyle name="標準 6" xfId="14" xr:uid="{A3344605-4830-4C17-973A-E49BAB5FB6BE}"/>
    <cellStyle name="標準 7" xfId="22" xr:uid="{FCF2FAA4-257B-4E8F-A541-996281326473}"/>
    <cellStyle name="標準_01-H15年１月報告入力用（耕地面積）" xfId="7" xr:uid="{00000000-0005-0000-0000-000008000000}"/>
    <cellStyle name="標準_茨城県（耕地面積、水陸稲、麦類）" xfId="8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59136848493335"/>
          <c:y val="2.9900462962962962E-2"/>
          <c:w val="0.87060219872557953"/>
          <c:h val="0.83828402228724397"/>
        </c:manualLayout>
      </c:layout>
      <c:barChart>
        <c:barDir val="col"/>
        <c:grouping val="stacked"/>
        <c:varyColors val="0"/>
        <c:ser>
          <c:idx val="2"/>
          <c:order val="0"/>
          <c:tx>
            <c:strRef>
              <c:f>GRAPHDATA!$H$17</c:f>
              <c:strCache>
                <c:ptCount val="1"/>
                <c:pt idx="0">
                  <c:v>作付
面積</c:v>
                </c:pt>
              </c:strCache>
            </c:strRef>
          </c:tx>
          <c:spPr>
            <a:solidFill>
              <a:srgbClr val="92D050"/>
            </a:solidFill>
            <a:scene3d>
              <a:camera prst="orthographicFront"/>
              <a:lightRig rig="threePt" dir="t"/>
            </a:scene3d>
            <a:sp3d>
              <a:bevelT w="19050" h="19050"/>
            </a:sp3d>
          </c:spPr>
          <c:invertIfNegative val="0"/>
          <c:dPt>
            <c:idx val="10"/>
            <c:invertIfNegative val="0"/>
            <c:bubble3D val="0"/>
            <c:spPr>
              <a:noFill/>
              <a:scene3d>
                <a:camera prst="orthographicFront"/>
                <a:lightRig rig="threePt" dir="t"/>
              </a:scene3d>
              <a:sp3d>
                <a:bevelT w="19050" h="19050"/>
              </a:sp3d>
            </c:spPr>
            <c:extLst>
              <c:ext xmlns:c16="http://schemas.microsoft.com/office/drawing/2014/chart" uri="{C3380CC4-5D6E-409C-BE32-E72D297353CC}">
                <c16:uniqueId val="{00000001-2B2E-48C5-BF4F-94236E877047}"/>
              </c:ext>
            </c:extLst>
          </c:dPt>
          <c:cat>
            <c:strRef>
              <c:f>GRAPHDATA!$G$19:$G$28</c:f>
              <c:strCache>
                <c:ptCount val="10"/>
                <c:pt idx="0">
                  <c:v>平成
27年産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令和
元年産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</c:strCache>
            </c:strRef>
          </c:cat>
          <c:val>
            <c:numRef>
              <c:f>GRAPHDATA!$H$19:$H$29</c:f>
              <c:numCache>
                <c:formatCode>#,##0</c:formatCode>
                <c:ptCount val="11"/>
                <c:pt idx="0">
                  <c:v>53</c:v>
                </c:pt>
                <c:pt idx="1">
                  <c:v>57</c:v>
                </c:pt>
                <c:pt idx="2">
                  <c:v>67</c:v>
                </c:pt>
                <c:pt idx="3">
                  <c:v>65</c:v>
                </c:pt>
                <c:pt idx="4">
                  <c:v>61</c:v>
                </c:pt>
                <c:pt idx="5">
                  <c:v>55</c:v>
                </c:pt>
                <c:pt idx="6">
                  <c:v>74</c:v>
                </c:pt>
                <c:pt idx="7">
                  <c:v>59</c:v>
                </c:pt>
                <c:pt idx="8">
                  <c:v>76</c:v>
                </c:pt>
                <c:pt idx="9">
                  <c:v>90</c:v>
                </c:pt>
                <c:pt idx="10" formatCode="General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B2E-48C5-BF4F-94236E8770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72107080"/>
        <c:axId val="72108256"/>
      </c:barChart>
      <c:catAx>
        <c:axId val="72107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one"/>
        <c:spPr>
          <a:ln>
            <a:noFill/>
          </a:ln>
        </c:spPr>
        <c:txPr>
          <a:bodyPr/>
          <a:lstStyle/>
          <a:p>
            <a:pPr>
              <a:defRPr sz="900"/>
            </a:pPr>
            <a:endParaRPr lang="ja-JP"/>
          </a:p>
        </c:txPr>
        <c:crossAx val="72108256"/>
        <c:crosses val="autoZero"/>
        <c:auto val="1"/>
        <c:lblAlgn val="ctr"/>
        <c:lblOffset val="100"/>
        <c:noMultiLvlLbl val="0"/>
      </c:catAx>
      <c:valAx>
        <c:axId val="72108256"/>
        <c:scaling>
          <c:orientation val="minMax"/>
          <c:min val="0"/>
        </c:scaling>
        <c:delete val="0"/>
        <c:axPos val="l"/>
        <c:numFmt formatCode="#,##0" sourceLinked="1"/>
        <c:majorTickMark val="in"/>
        <c:minorTickMark val="none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900"/>
            </a:pPr>
            <a:endParaRPr lang="ja-JP"/>
          </a:p>
        </c:txPr>
        <c:crossAx val="72107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000000000000089" l="0.70000000000000062" r="0.70000000000000062" t="0.75000000000000089" header="0.30000000000000032" footer="0.30000000000000032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847896807235907"/>
          <c:y val="5.3524353467358433E-2"/>
          <c:w val="0.79427937408097249"/>
          <c:h val="0.77977264491877452"/>
        </c:manualLayout>
      </c:layout>
      <c:barChart>
        <c:barDir val="col"/>
        <c:grouping val="stacked"/>
        <c:varyColors val="0"/>
        <c:ser>
          <c:idx val="2"/>
          <c:order val="0"/>
          <c:tx>
            <c:strRef>
              <c:f>GRAPHDATA!$H$17</c:f>
              <c:strCache>
                <c:ptCount val="1"/>
                <c:pt idx="0">
                  <c:v>作付
面積</c:v>
                </c:pt>
              </c:strCache>
            </c:strRef>
          </c:tx>
          <c:spPr>
            <a:noFill/>
            <a:scene3d>
              <a:camera prst="orthographicFront"/>
              <a:lightRig rig="threePt" dir="t"/>
            </a:scene3d>
            <a:sp3d>
              <a:bevelT w="19050" h="19050"/>
            </a:sp3d>
          </c:spPr>
          <c:invertIfNegative val="0"/>
          <c:cat>
            <c:strRef>
              <c:f>GRAPHDATA!$G$19:$G$28</c:f>
              <c:strCache>
                <c:ptCount val="10"/>
                <c:pt idx="0">
                  <c:v>平成
27年産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令和
元年産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</c:strCache>
            </c:strRef>
          </c:cat>
          <c:val>
            <c:numRef>
              <c:f>GRAPHDATA!$H$19:$H$28</c:f>
              <c:numCache>
                <c:formatCode>#,##0</c:formatCode>
                <c:ptCount val="10"/>
                <c:pt idx="0">
                  <c:v>53</c:v>
                </c:pt>
                <c:pt idx="1">
                  <c:v>57</c:v>
                </c:pt>
                <c:pt idx="2">
                  <c:v>67</c:v>
                </c:pt>
                <c:pt idx="3">
                  <c:v>65</c:v>
                </c:pt>
                <c:pt idx="4">
                  <c:v>61</c:v>
                </c:pt>
                <c:pt idx="5">
                  <c:v>55</c:v>
                </c:pt>
                <c:pt idx="6">
                  <c:v>74</c:v>
                </c:pt>
                <c:pt idx="7">
                  <c:v>59</c:v>
                </c:pt>
                <c:pt idx="8">
                  <c:v>76</c:v>
                </c:pt>
                <c:pt idx="9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25-46CA-A497-5975745F88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72109040"/>
        <c:axId val="72105512"/>
      </c:barChart>
      <c:lineChart>
        <c:grouping val="standard"/>
        <c:varyColors val="0"/>
        <c:ser>
          <c:idx val="0"/>
          <c:order val="1"/>
          <c:tx>
            <c:strRef>
              <c:f>GRAPHDATA!$J$18</c:f>
              <c:strCache>
                <c:ptCount val="1"/>
                <c:pt idx="0">
                  <c:v>県</c:v>
                </c:pt>
              </c:strCache>
            </c:strRef>
          </c:tx>
          <c:spPr>
            <a:ln>
              <a:solidFill>
                <a:srgbClr val="646464"/>
              </a:solidFill>
              <a:prstDash val="sysDot"/>
            </a:ln>
          </c:spPr>
          <c:marker>
            <c:symbol val="triangle"/>
            <c:size val="5"/>
            <c:spPr>
              <a:solidFill>
                <a:srgbClr val="646464"/>
              </a:solidFill>
              <a:ln>
                <a:noFill/>
              </a:ln>
            </c:spPr>
          </c:marker>
          <c:cat>
            <c:strRef>
              <c:f>GRAPHDATA!$G$19:$G$28</c:f>
              <c:strCache>
                <c:ptCount val="10"/>
                <c:pt idx="0">
                  <c:v>平成
27年産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令和
元年産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</c:strCache>
            </c:strRef>
          </c:cat>
          <c:val>
            <c:numRef>
              <c:f>GRAPHDATA!$J$19:$J$28</c:f>
              <c:numCache>
                <c:formatCode>General</c:formatCode>
                <c:ptCount val="10"/>
                <c:pt idx="0">
                  <c:v>103</c:v>
                </c:pt>
                <c:pt idx="1">
                  <c:v>104</c:v>
                </c:pt>
                <c:pt idx="2">
                  <c:v>117</c:v>
                </c:pt>
                <c:pt idx="3">
                  <c:v>50</c:v>
                </c:pt>
                <c:pt idx="4">
                  <c:v>113</c:v>
                </c:pt>
                <c:pt idx="5">
                  <c:v>99</c:v>
                </c:pt>
                <c:pt idx="6">
                  <c:v>102</c:v>
                </c:pt>
                <c:pt idx="7">
                  <c:v>115</c:v>
                </c:pt>
                <c:pt idx="8">
                  <c:v>122</c:v>
                </c:pt>
                <c:pt idx="9">
                  <c:v>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725-46CA-A497-5975745F88F3}"/>
            </c:ext>
          </c:extLst>
        </c:ser>
        <c:ser>
          <c:idx val="1"/>
          <c:order val="2"/>
          <c:tx>
            <c:strRef>
              <c:f>GRAPHDATA!$I$17</c:f>
              <c:strCache>
                <c:ptCount val="1"/>
                <c:pt idx="0">
                  <c:v>10ａ当たり
収量</c:v>
                </c:pt>
              </c:strCache>
            </c:strRef>
          </c:tx>
          <c:spPr>
            <a:ln w="25400">
              <a:solidFill>
                <a:schemeClr val="accent5">
                  <a:lumMod val="75000"/>
                </a:schemeClr>
              </a:solidFill>
              <a:prstDash val="solid"/>
            </a:ln>
          </c:spPr>
          <c:marker>
            <c:symbol val="circle"/>
            <c:size val="5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</c:spPr>
          </c:marker>
          <c:cat>
            <c:strRef>
              <c:f>GRAPHDATA!$G$19:$G$28</c:f>
              <c:strCache>
                <c:ptCount val="10"/>
                <c:pt idx="0">
                  <c:v>平成
27年産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令和
元年産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</c:strCache>
            </c:strRef>
          </c:cat>
          <c:val>
            <c:numRef>
              <c:f>[0]!大豆</c:f>
              <c:numCache>
                <c:formatCode>#,##0</c:formatCode>
                <c:ptCount val="10"/>
                <c:pt idx="0">
                  <c:v>100</c:v>
                </c:pt>
                <c:pt idx="1">
                  <c:v>100</c:v>
                </c:pt>
                <c:pt idx="2">
                  <c:v>78</c:v>
                </c:pt>
                <c:pt idx="3">
                  <c:v>47</c:v>
                </c:pt>
                <c:pt idx="4">
                  <c:v>94</c:v>
                </c:pt>
                <c:pt idx="5">
                  <c:v>94</c:v>
                </c:pt>
                <c:pt idx="6">
                  <c:v>122</c:v>
                </c:pt>
                <c:pt idx="7">
                  <c:v>129</c:v>
                </c:pt>
                <c:pt idx="8">
                  <c:v>142</c:v>
                </c:pt>
                <c:pt idx="9" formatCode="General">
                  <c:v>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725-46CA-A497-5975745F88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106296"/>
        <c:axId val="389758728"/>
      </c:lineChart>
      <c:catAx>
        <c:axId val="72109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>
            <a:solidFill>
              <a:sysClr val="windowText" lastClr="000000"/>
            </a:solidFill>
          </a:ln>
        </c:spPr>
        <c:txPr>
          <a:bodyPr/>
          <a:lstStyle/>
          <a:p>
            <a:pPr>
              <a:defRPr sz="800">
                <a:latin typeface="ＭＳ Ｐゴシック" panose="020B0600070205080204" pitchFamily="50" charset="-128"/>
                <a:ea typeface="ＭＳ Ｐゴシック" panose="020B0600070205080204" pitchFamily="50" charset="-128"/>
              </a:defRPr>
            </a:pPr>
            <a:endParaRPr lang="ja-JP"/>
          </a:p>
        </c:txPr>
        <c:crossAx val="72105512"/>
        <c:crosses val="autoZero"/>
        <c:auto val="1"/>
        <c:lblAlgn val="ctr"/>
        <c:lblOffset val="0"/>
        <c:noMultiLvlLbl val="0"/>
      </c:catAx>
      <c:valAx>
        <c:axId val="72105512"/>
        <c:scaling>
          <c:orientation val="minMax"/>
          <c:min val="0"/>
        </c:scaling>
        <c:delete val="0"/>
        <c:axPos val="l"/>
        <c:numFmt formatCode="#,##0" sourceLinked="1"/>
        <c:majorTickMark val="none"/>
        <c:minorTickMark val="none"/>
        <c:tickLblPos val="none"/>
        <c:spPr>
          <a:ln>
            <a:noFill/>
          </a:ln>
        </c:spPr>
        <c:crossAx val="72109040"/>
        <c:crosses val="autoZero"/>
        <c:crossBetween val="between"/>
      </c:valAx>
      <c:catAx>
        <c:axId val="721062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89758728"/>
        <c:crosses val="autoZero"/>
        <c:auto val="1"/>
        <c:lblAlgn val="ctr"/>
        <c:lblOffset val="100"/>
        <c:noMultiLvlLbl val="0"/>
      </c:catAx>
      <c:valAx>
        <c:axId val="389758728"/>
        <c:scaling>
          <c:orientation val="minMax"/>
          <c:max val="250"/>
          <c:min val="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>
            <a:solidFill>
              <a:sysClr val="windowText" lastClr="000000"/>
            </a:solidFill>
          </a:ln>
        </c:spPr>
        <c:txPr>
          <a:bodyPr/>
          <a:lstStyle/>
          <a:p>
            <a:pPr>
              <a:defRPr sz="900"/>
            </a:pPr>
            <a:endParaRPr lang="ja-JP"/>
          </a:p>
        </c:txPr>
        <c:crossAx val="72106296"/>
        <c:crosses val="max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000000000000089" l="0.70000000000000062" r="0.70000000000000062" t="0.75000000000000089" header="0.30000000000000032" footer="0.30000000000000032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774412102233951"/>
          <c:y val="2.5190991543846145E-2"/>
          <c:w val="0.87038901848668149"/>
          <c:h val="0.8069722451606401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GRAPHDATA!$H$2</c:f>
              <c:strCache>
                <c:ptCount val="1"/>
                <c:pt idx="0">
                  <c:v>作付
面積</c:v>
                </c:pt>
              </c:strCache>
            </c:strRef>
          </c:tx>
          <c:spPr>
            <a:noFill/>
            <a:scene3d>
              <a:camera prst="orthographicFront"/>
              <a:lightRig rig="threePt" dir="t"/>
            </a:scene3d>
            <a:sp3d>
              <a:bevelT w="19050" h="19050"/>
            </a:sp3d>
          </c:spPr>
          <c:invertIfNegative val="0"/>
          <c:cat>
            <c:strRef>
              <c:f>GRAPHDATA!$G$4:$G$13</c:f>
              <c:strCache>
                <c:ptCount val="10"/>
                <c:pt idx="0">
                  <c:v>平成
27年産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令和
元年産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</c:strCache>
            </c:strRef>
          </c:cat>
          <c:val>
            <c:numRef>
              <c:f>GRAPHDATA!$H$4:$H$14</c:f>
              <c:numCache>
                <c:formatCode>#,##0</c:formatCode>
                <c:ptCount val="11"/>
                <c:pt idx="0">
                  <c:v>1580</c:v>
                </c:pt>
                <c:pt idx="1">
                  <c:v>1500</c:v>
                </c:pt>
                <c:pt idx="2">
                  <c:v>1470</c:v>
                </c:pt>
                <c:pt idx="3">
                  <c:v>1490</c:v>
                </c:pt>
                <c:pt idx="4">
                  <c:v>1550</c:v>
                </c:pt>
                <c:pt idx="5">
                  <c:v>1550</c:v>
                </c:pt>
                <c:pt idx="6">
                  <c:v>1560</c:v>
                </c:pt>
                <c:pt idx="7">
                  <c:v>1460</c:v>
                </c:pt>
                <c:pt idx="8">
                  <c:v>1580</c:v>
                </c:pt>
                <c:pt idx="9">
                  <c:v>1540</c:v>
                </c:pt>
                <c:pt idx="10" formatCode="General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1E-457F-8B0F-7A6E7F8B6E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389761080"/>
        <c:axId val="389765000"/>
      </c:barChart>
      <c:catAx>
        <c:axId val="38976108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>
            <a:noFill/>
          </a:ln>
        </c:spPr>
        <c:txPr>
          <a:bodyPr/>
          <a:lstStyle/>
          <a:p>
            <a:pPr>
              <a:defRPr sz="800">
                <a:latin typeface="ＭＳ Ｐゴシック" panose="020B0600070205080204" pitchFamily="50" charset="-128"/>
                <a:ea typeface="ＭＳ Ｐゴシック" panose="020B0600070205080204" pitchFamily="50" charset="-128"/>
              </a:defRPr>
            </a:pPr>
            <a:endParaRPr lang="ja-JP"/>
          </a:p>
        </c:txPr>
        <c:crossAx val="389765000"/>
        <c:crosses val="autoZero"/>
        <c:auto val="1"/>
        <c:lblAlgn val="ctr"/>
        <c:lblOffset val="0"/>
        <c:noMultiLvlLbl val="0"/>
      </c:catAx>
      <c:valAx>
        <c:axId val="389765000"/>
        <c:scaling>
          <c:orientation val="minMax"/>
          <c:min val="0"/>
        </c:scaling>
        <c:delete val="0"/>
        <c:axPos val="l"/>
        <c:numFmt formatCode="#,##0" sourceLinked="1"/>
        <c:majorTickMark val="in"/>
        <c:minorTickMark val="none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900"/>
            </a:pPr>
            <a:endParaRPr lang="ja-JP"/>
          </a:p>
        </c:txPr>
        <c:crossAx val="389761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766342592592593"/>
          <c:y val="4.4549041248769718E-2"/>
          <c:w val="0.8792206018518518"/>
          <c:h val="0.83702115426264523"/>
        </c:manualLayout>
      </c:layout>
      <c:barChart>
        <c:barDir val="col"/>
        <c:grouping val="stacked"/>
        <c:varyColors val="0"/>
        <c:ser>
          <c:idx val="2"/>
          <c:order val="0"/>
          <c:tx>
            <c:strRef>
              <c:f>GRAPHDATA!$N$2</c:f>
              <c:strCache>
                <c:ptCount val="1"/>
                <c:pt idx="0">
                  <c:v>作付
面積</c:v>
                </c:pt>
              </c:strCache>
            </c:strRef>
          </c:tx>
          <c:spPr>
            <a:solidFill>
              <a:srgbClr val="92D050"/>
            </a:solidFill>
            <a:scene3d>
              <a:camera prst="orthographicFront"/>
              <a:lightRig rig="threePt" dir="t"/>
            </a:scene3d>
            <a:sp3d>
              <a:bevelT w="19050" h="19050"/>
            </a:sp3d>
          </c:spPr>
          <c:invertIfNegative val="0"/>
          <c:dPt>
            <c:idx val="10"/>
            <c:invertIfNegative val="0"/>
            <c:bubble3D val="0"/>
            <c:spPr>
              <a:noFill/>
              <a:scene3d>
                <a:camera prst="orthographicFront"/>
                <a:lightRig rig="threePt" dir="t"/>
              </a:scene3d>
              <a:sp3d>
                <a:bevelT w="19050" h="19050"/>
              </a:sp3d>
            </c:spPr>
            <c:extLst>
              <c:ext xmlns:c16="http://schemas.microsoft.com/office/drawing/2014/chart" uri="{C3380CC4-5D6E-409C-BE32-E72D297353CC}">
                <c16:uniqueId val="{00000001-DB68-4D13-9E48-F9723CB01664}"/>
              </c:ext>
            </c:extLst>
          </c:dPt>
          <c:cat>
            <c:strRef>
              <c:f>GRAPHDATA!$M$4:$M$13</c:f>
              <c:strCache>
                <c:ptCount val="10"/>
                <c:pt idx="0">
                  <c:v>平成
27年産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令和
元年産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</c:strCache>
            </c:strRef>
          </c:cat>
          <c:val>
            <c:numRef>
              <c:f>GRAPHDATA!$N$4:$N$14</c:f>
              <c:numCache>
                <c:formatCode>#,##0</c:formatCode>
                <c:ptCount val="11"/>
                <c:pt idx="0">
                  <c:v>96</c:v>
                </c:pt>
                <c:pt idx="1">
                  <c:v>106</c:v>
                </c:pt>
                <c:pt idx="2">
                  <c:v>114</c:v>
                </c:pt>
                <c:pt idx="3">
                  <c:v>127</c:v>
                </c:pt>
                <c:pt idx="4">
                  <c:v>133</c:v>
                </c:pt>
                <c:pt idx="5">
                  <c:v>140</c:v>
                </c:pt>
                <c:pt idx="6">
                  <c:v>158</c:v>
                </c:pt>
                <c:pt idx="7">
                  <c:v>159</c:v>
                </c:pt>
                <c:pt idx="8">
                  <c:v>176</c:v>
                </c:pt>
                <c:pt idx="9">
                  <c:v>187</c:v>
                </c:pt>
                <c:pt idx="10" formatCode="General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B68-4D13-9E48-F9723CB016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389763432"/>
        <c:axId val="389761472"/>
      </c:barChart>
      <c:catAx>
        <c:axId val="3897634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one"/>
        <c:spPr>
          <a:ln>
            <a:noFill/>
          </a:ln>
        </c:spPr>
        <c:txPr>
          <a:bodyPr/>
          <a:lstStyle/>
          <a:p>
            <a:pPr>
              <a:defRPr sz="900"/>
            </a:pPr>
            <a:endParaRPr lang="ja-JP"/>
          </a:p>
        </c:txPr>
        <c:crossAx val="389761472"/>
        <c:crosses val="autoZero"/>
        <c:auto val="1"/>
        <c:lblAlgn val="ctr"/>
        <c:lblOffset val="100"/>
        <c:noMultiLvlLbl val="0"/>
      </c:catAx>
      <c:valAx>
        <c:axId val="389761472"/>
        <c:scaling>
          <c:orientation val="minMax"/>
          <c:min val="0"/>
        </c:scaling>
        <c:delete val="0"/>
        <c:axPos val="l"/>
        <c:numFmt formatCode="#,##0" sourceLinked="0"/>
        <c:majorTickMark val="in"/>
        <c:minorTickMark val="none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900"/>
            </a:pPr>
            <a:endParaRPr lang="ja-JP"/>
          </a:p>
        </c:txPr>
        <c:crossAx val="389763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118680555555555"/>
          <c:y val="2.9900462962962962E-2"/>
          <c:w val="0.87685023148148133"/>
          <c:h val="0.8383063271604938"/>
        </c:manualLayout>
      </c:layout>
      <c:barChart>
        <c:barDir val="col"/>
        <c:grouping val="stacked"/>
        <c:varyColors val="0"/>
        <c:ser>
          <c:idx val="2"/>
          <c:order val="0"/>
          <c:tx>
            <c:strRef>
              <c:f>GRAPHDATA!$B$17</c:f>
              <c:strCache>
                <c:ptCount val="1"/>
                <c:pt idx="0">
                  <c:v>作付
面積</c:v>
                </c:pt>
              </c:strCache>
            </c:strRef>
          </c:tx>
          <c:spPr>
            <a:solidFill>
              <a:srgbClr val="92D050"/>
            </a:solidFill>
            <a:scene3d>
              <a:camera prst="orthographicFront"/>
              <a:lightRig rig="threePt" dir="t"/>
            </a:scene3d>
            <a:sp3d>
              <a:bevelT w="19050" h="19050"/>
            </a:sp3d>
          </c:spPr>
          <c:invertIfNegative val="0"/>
          <c:dPt>
            <c:idx val="10"/>
            <c:invertIfNegative val="0"/>
            <c:bubble3D val="0"/>
            <c:spPr>
              <a:noFill/>
              <a:scene3d>
                <a:camera prst="orthographicFront"/>
                <a:lightRig rig="threePt" dir="t"/>
              </a:scene3d>
              <a:sp3d>
                <a:bevelT w="19050" h="19050"/>
              </a:sp3d>
            </c:spPr>
            <c:extLst>
              <c:ext xmlns:c16="http://schemas.microsoft.com/office/drawing/2014/chart" uri="{C3380CC4-5D6E-409C-BE32-E72D297353CC}">
                <c16:uniqueId val="{00000001-F482-4640-B83F-6EEF7752287B}"/>
              </c:ext>
            </c:extLst>
          </c:dPt>
          <c:cat>
            <c:strRef>
              <c:f>GRAPHDATA!$A$19:$A$28</c:f>
              <c:strCache>
                <c:ptCount val="10"/>
                <c:pt idx="0">
                  <c:v>平成
27年産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令和
元年産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</c:strCache>
            </c:strRef>
          </c:cat>
          <c:val>
            <c:numRef>
              <c:f>GRAPHDATA!$B$19:$B$29</c:f>
              <c:numCache>
                <c:formatCode>#,##0</c:formatCode>
                <c:ptCount val="11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 formatCode="General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82-4640-B83F-6EEF775228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389765784"/>
        <c:axId val="389766176"/>
      </c:barChart>
      <c:catAx>
        <c:axId val="389765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one"/>
        <c:spPr>
          <a:ln>
            <a:noFill/>
          </a:ln>
        </c:spPr>
        <c:txPr>
          <a:bodyPr/>
          <a:lstStyle/>
          <a:p>
            <a:pPr>
              <a:defRPr sz="900"/>
            </a:pPr>
            <a:endParaRPr lang="ja-JP"/>
          </a:p>
        </c:txPr>
        <c:crossAx val="389766176"/>
        <c:crosses val="autoZero"/>
        <c:auto val="1"/>
        <c:lblAlgn val="ctr"/>
        <c:lblOffset val="100"/>
        <c:noMultiLvlLbl val="0"/>
      </c:catAx>
      <c:valAx>
        <c:axId val="389766176"/>
        <c:scaling>
          <c:orientation val="minMax"/>
          <c:min val="0"/>
        </c:scaling>
        <c:delete val="0"/>
        <c:axPos val="l"/>
        <c:numFmt formatCode="#,##0" sourceLinked="1"/>
        <c:majorTickMark val="in"/>
        <c:minorTickMark val="none"/>
        <c:tickLblPos val="nextTo"/>
        <c:spPr>
          <a:ln>
            <a:solidFill>
              <a:schemeClr val="tx1"/>
            </a:solidFill>
          </a:ln>
        </c:spPr>
        <c:crossAx val="389765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976736111111111"/>
          <c:y val="2.9900462962962962E-2"/>
          <c:w val="0.87326597222222213"/>
          <c:h val="0.8383063271604938"/>
        </c:manualLayout>
      </c:layout>
      <c:barChart>
        <c:barDir val="col"/>
        <c:grouping val="stacked"/>
        <c:varyColors val="0"/>
        <c:ser>
          <c:idx val="2"/>
          <c:order val="0"/>
          <c:tx>
            <c:strRef>
              <c:f>GRAPHDATA!$N$17</c:f>
              <c:strCache>
                <c:ptCount val="1"/>
                <c:pt idx="0">
                  <c:v>作付
面積</c:v>
                </c:pt>
              </c:strCache>
            </c:strRef>
          </c:tx>
          <c:spPr>
            <a:solidFill>
              <a:srgbClr val="92D050"/>
            </a:solidFill>
            <a:scene3d>
              <a:camera prst="orthographicFront"/>
              <a:lightRig rig="threePt" dir="t"/>
            </a:scene3d>
            <a:sp3d>
              <a:bevelT w="19050" h="19050"/>
            </a:sp3d>
          </c:spPr>
          <c:invertIfNegative val="0"/>
          <c:dPt>
            <c:idx val="10"/>
            <c:invertIfNegative val="0"/>
            <c:bubble3D val="0"/>
            <c:spPr>
              <a:noFill/>
              <a:scene3d>
                <a:camera prst="orthographicFront"/>
                <a:lightRig rig="threePt" dir="t"/>
              </a:scene3d>
              <a:sp3d>
                <a:bevelT w="19050" h="19050"/>
              </a:sp3d>
            </c:spPr>
            <c:extLst>
              <c:ext xmlns:c16="http://schemas.microsoft.com/office/drawing/2014/chart" uri="{C3380CC4-5D6E-409C-BE32-E72D297353CC}">
                <c16:uniqueId val="{00000001-F06F-419B-A237-D4D43963C364}"/>
              </c:ext>
            </c:extLst>
          </c:dPt>
          <c:cat>
            <c:strRef>
              <c:f>GRAPHDATA!$M$19:$M$28</c:f>
              <c:strCache>
                <c:ptCount val="10"/>
                <c:pt idx="0">
                  <c:v>平成
27年産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令和
元年産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</c:strCache>
            </c:strRef>
          </c:cat>
          <c:val>
            <c:numRef>
              <c:f>GRAPHDATA!$N$19:$N$29</c:f>
              <c:numCache>
                <c:formatCode>#,##0</c:formatCode>
                <c:ptCount val="11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 formatCode="General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06F-419B-A237-D4D43963C3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389764216"/>
        <c:axId val="389759120"/>
      </c:barChart>
      <c:catAx>
        <c:axId val="389764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one"/>
        <c:spPr>
          <a:ln>
            <a:noFill/>
          </a:ln>
        </c:spPr>
        <c:txPr>
          <a:bodyPr/>
          <a:lstStyle/>
          <a:p>
            <a:pPr>
              <a:defRPr sz="900"/>
            </a:pPr>
            <a:endParaRPr lang="ja-JP"/>
          </a:p>
        </c:txPr>
        <c:crossAx val="389759120"/>
        <c:crosses val="autoZero"/>
        <c:auto val="1"/>
        <c:lblAlgn val="ctr"/>
        <c:lblOffset val="100"/>
        <c:noMultiLvlLbl val="0"/>
      </c:catAx>
      <c:valAx>
        <c:axId val="389759120"/>
        <c:scaling>
          <c:orientation val="minMax"/>
          <c:min val="0"/>
        </c:scaling>
        <c:delete val="0"/>
        <c:axPos val="l"/>
        <c:numFmt formatCode="#,##0" sourceLinked="0"/>
        <c:majorTickMark val="in"/>
        <c:minorTickMark val="none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900"/>
            </a:pPr>
            <a:endParaRPr lang="ja-JP"/>
          </a:p>
        </c:txPr>
        <c:crossAx val="389764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970397145748804"/>
          <c:y val="2.9900462962962962E-2"/>
          <c:w val="0.79395437030985627"/>
          <c:h val="0.8383063271604938"/>
        </c:manualLayout>
      </c:layout>
      <c:barChart>
        <c:barDir val="col"/>
        <c:grouping val="stacked"/>
        <c:varyColors val="0"/>
        <c:ser>
          <c:idx val="2"/>
          <c:order val="0"/>
          <c:tx>
            <c:strRef>
              <c:f>GRAPHDATA!$N$17</c:f>
              <c:strCache>
                <c:ptCount val="1"/>
                <c:pt idx="0">
                  <c:v>作付
面積</c:v>
                </c:pt>
              </c:strCache>
            </c:strRef>
          </c:tx>
          <c:spPr>
            <a:noFill/>
            <a:scene3d>
              <a:camera prst="orthographicFront"/>
              <a:lightRig rig="threePt" dir="t"/>
            </a:scene3d>
            <a:sp3d>
              <a:bevelT w="19050" h="19050"/>
            </a:sp3d>
          </c:spPr>
          <c:invertIfNegative val="0"/>
          <c:cat>
            <c:strRef>
              <c:f>GRAPHDATA!$M$19:$M$28</c:f>
              <c:strCache>
                <c:ptCount val="10"/>
                <c:pt idx="0">
                  <c:v>平成
27年産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令和
元年産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</c:strCache>
            </c:strRef>
          </c:cat>
          <c:val>
            <c:numRef>
              <c:f>GRAPHDATA!$N$19:$N$28</c:f>
              <c:numCache>
                <c:formatCode>#,##0</c:formatCode>
                <c:ptCount val="1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60-4390-AD2C-150520E92C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389759904"/>
        <c:axId val="390332872"/>
      </c:barChart>
      <c:lineChart>
        <c:grouping val="standard"/>
        <c:varyColors val="0"/>
        <c:ser>
          <c:idx val="0"/>
          <c:order val="1"/>
          <c:tx>
            <c:strRef>
              <c:f>GRAPHDATA!$P$18</c:f>
              <c:strCache>
                <c:ptCount val="1"/>
                <c:pt idx="0">
                  <c:v>県</c:v>
                </c:pt>
              </c:strCache>
            </c:strRef>
          </c:tx>
          <c:spPr>
            <a:ln>
              <a:solidFill>
                <a:srgbClr val="646464"/>
              </a:solidFill>
              <a:prstDash val="sysDot"/>
            </a:ln>
          </c:spPr>
          <c:marker>
            <c:symbol val="triangle"/>
            <c:size val="5"/>
            <c:spPr>
              <a:solidFill>
                <a:srgbClr val="646464"/>
              </a:solidFill>
              <a:ln>
                <a:noFill/>
              </a:ln>
            </c:spPr>
          </c:marker>
          <c:cat>
            <c:strRef>
              <c:f>GRAPHDATA!$M$19:$M$28</c:f>
              <c:strCache>
                <c:ptCount val="10"/>
                <c:pt idx="0">
                  <c:v>平成
27年産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令和
元年産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</c:strCache>
            </c:strRef>
          </c:cat>
          <c:val>
            <c:numRef>
              <c:f>GRAPHDATA!$P$19:$P$28</c:f>
              <c:numCache>
                <c:formatCode>General</c:formatCode>
                <c:ptCount val="10"/>
                <c:pt idx="0">
                  <c:v>35</c:v>
                </c:pt>
                <c:pt idx="1">
                  <c:v>36</c:v>
                </c:pt>
                <c:pt idx="2">
                  <c:v>30</c:v>
                </c:pt>
                <c:pt idx="3">
                  <c:v>29</c:v>
                </c:pt>
                <c:pt idx="4">
                  <c:v>48</c:v>
                </c:pt>
                <c:pt idx="5">
                  <c:v>63</c:v>
                </c:pt>
                <c:pt idx="6">
                  <c:v>36</c:v>
                </c:pt>
                <c:pt idx="7">
                  <c:v>34</c:v>
                </c:pt>
                <c:pt idx="8">
                  <c:v>45</c:v>
                </c:pt>
                <c:pt idx="9">
                  <c:v>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460-4390-AD2C-150520E92C14}"/>
            </c:ext>
          </c:extLst>
        </c:ser>
        <c:ser>
          <c:idx val="1"/>
          <c:order val="2"/>
          <c:tx>
            <c:strRef>
              <c:f>GRAPHDATA!$O$17</c:f>
              <c:strCache>
                <c:ptCount val="1"/>
                <c:pt idx="0">
                  <c:v>10ａ当たり
収量</c:v>
                </c:pt>
              </c:strCache>
            </c:strRef>
          </c:tx>
          <c:spPr>
            <a:ln w="25400">
              <a:solidFill>
                <a:schemeClr val="accent5">
                  <a:lumMod val="75000"/>
                </a:schemeClr>
              </a:solidFill>
              <a:prstDash val="solid"/>
            </a:ln>
          </c:spPr>
          <c:marker>
            <c:symbol val="circle"/>
            <c:size val="5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</c:spPr>
          </c:marker>
          <c:cat>
            <c:strRef>
              <c:f>GRAPHDATA!$M$19:$M$28</c:f>
              <c:strCache>
                <c:ptCount val="10"/>
                <c:pt idx="0">
                  <c:v>平成
27年産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令和
元年産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</c:strCache>
            </c:strRef>
          </c:cat>
          <c:val>
            <c:numRef>
              <c:f>[0]!そば</c:f>
              <c:numCache>
                <c:formatCode>#,##0</c:formatCode>
                <c:ptCount val="10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460-4390-AD2C-150520E92C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90328168"/>
        <c:axId val="390333656"/>
      </c:lineChart>
      <c:catAx>
        <c:axId val="389759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>
            <a:solidFill>
              <a:sysClr val="windowText" lastClr="000000"/>
            </a:solidFill>
          </a:ln>
        </c:spPr>
        <c:txPr>
          <a:bodyPr/>
          <a:lstStyle/>
          <a:p>
            <a:pPr>
              <a:defRPr sz="800">
                <a:latin typeface="ＭＳ Ｐゴシック" panose="020B0600070205080204" pitchFamily="50" charset="-128"/>
                <a:ea typeface="ＭＳ Ｐゴシック" panose="020B0600070205080204" pitchFamily="50" charset="-128"/>
              </a:defRPr>
            </a:pPr>
            <a:endParaRPr lang="ja-JP"/>
          </a:p>
        </c:txPr>
        <c:crossAx val="390332872"/>
        <c:crosses val="autoZero"/>
        <c:auto val="1"/>
        <c:lblAlgn val="ctr"/>
        <c:lblOffset val="0"/>
        <c:noMultiLvlLbl val="0"/>
      </c:catAx>
      <c:valAx>
        <c:axId val="390332872"/>
        <c:scaling>
          <c:orientation val="minMax"/>
          <c:min val="0"/>
        </c:scaling>
        <c:delete val="1"/>
        <c:axPos val="l"/>
        <c:numFmt formatCode="#,##0" sourceLinked="1"/>
        <c:majorTickMark val="out"/>
        <c:minorTickMark val="none"/>
        <c:tickLblPos val="nextTo"/>
        <c:crossAx val="389759904"/>
        <c:crosses val="autoZero"/>
        <c:crossBetween val="between"/>
      </c:valAx>
      <c:catAx>
        <c:axId val="3903281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90333656"/>
        <c:crosses val="autoZero"/>
        <c:auto val="1"/>
        <c:lblAlgn val="ctr"/>
        <c:lblOffset val="100"/>
        <c:noMultiLvlLbl val="0"/>
      </c:catAx>
      <c:valAx>
        <c:axId val="390333656"/>
        <c:scaling>
          <c:orientation val="minMax"/>
          <c:max val="100"/>
          <c:min val="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>
            <a:solidFill>
              <a:sysClr val="windowText" lastClr="000000"/>
            </a:solidFill>
          </a:ln>
        </c:spPr>
        <c:txPr>
          <a:bodyPr/>
          <a:lstStyle/>
          <a:p>
            <a:pPr>
              <a:defRPr sz="900"/>
            </a:pPr>
            <a:endParaRPr lang="ja-JP"/>
          </a:p>
        </c:txPr>
        <c:crossAx val="390328168"/>
        <c:crosses val="max"/>
        <c:crossBetween val="between"/>
        <c:majorUnit val="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127015758720742"/>
          <c:y val="2.9900462962962962E-2"/>
          <c:w val="0.79739182192686997"/>
          <c:h val="0.8383063271604938"/>
        </c:manualLayout>
      </c:layout>
      <c:barChart>
        <c:barDir val="col"/>
        <c:grouping val="stacked"/>
        <c:varyColors val="0"/>
        <c:ser>
          <c:idx val="2"/>
          <c:order val="0"/>
          <c:tx>
            <c:strRef>
              <c:f>GRAPHDATA!$B$17</c:f>
              <c:strCache>
                <c:ptCount val="1"/>
                <c:pt idx="0">
                  <c:v>作付
面積</c:v>
                </c:pt>
              </c:strCache>
            </c:strRef>
          </c:tx>
          <c:spPr>
            <a:noFill/>
            <a:scene3d>
              <a:camera prst="orthographicFront"/>
              <a:lightRig rig="threePt" dir="t"/>
            </a:scene3d>
            <a:sp3d>
              <a:bevelT w="19050" h="19050"/>
            </a:sp3d>
          </c:spPr>
          <c:invertIfNegative val="0"/>
          <c:cat>
            <c:strRef>
              <c:f>GRAPHDATA!$A$19:$A$28</c:f>
              <c:strCache>
                <c:ptCount val="10"/>
                <c:pt idx="0">
                  <c:v>平成
27年産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令和
元年産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</c:strCache>
            </c:strRef>
          </c:cat>
          <c:val>
            <c:numRef>
              <c:f>GRAPHDATA!$B$19:$B$28</c:f>
              <c:numCache>
                <c:formatCode>#,##0</c:formatCode>
                <c:ptCount val="1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D3-4A32-9922-EB525408FB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390331696"/>
        <c:axId val="390329736"/>
      </c:barChart>
      <c:lineChart>
        <c:grouping val="standard"/>
        <c:varyColors val="0"/>
        <c:ser>
          <c:idx val="0"/>
          <c:order val="1"/>
          <c:tx>
            <c:strRef>
              <c:f>GRAPHDATA!$D$18</c:f>
              <c:strCache>
                <c:ptCount val="1"/>
                <c:pt idx="0">
                  <c:v>県</c:v>
                </c:pt>
              </c:strCache>
            </c:strRef>
          </c:tx>
          <c:spPr>
            <a:ln>
              <a:solidFill>
                <a:srgbClr val="646464"/>
              </a:solidFill>
              <a:prstDash val="sysDot"/>
            </a:ln>
          </c:spPr>
          <c:marker>
            <c:symbol val="triangle"/>
            <c:size val="5"/>
            <c:spPr>
              <a:solidFill>
                <a:srgbClr val="646464"/>
              </a:solidFill>
              <a:ln>
                <a:noFill/>
              </a:ln>
            </c:spPr>
          </c:marker>
          <c:cat>
            <c:strRef>
              <c:f>GRAPHDATA!$A$19:$A$28</c:f>
              <c:strCache>
                <c:ptCount val="10"/>
                <c:pt idx="0">
                  <c:v>平成
27年産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令和
元年産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</c:strCache>
            </c:strRef>
          </c:cat>
          <c:val>
            <c:numRef>
              <c:f>GRAPHDATA!$D$19:$D$28</c:f>
              <c:numCache>
                <c:formatCode>#,##0</c:formatCode>
                <c:ptCount val="10"/>
                <c:pt idx="0">
                  <c:v>126</c:v>
                </c:pt>
                <c:pt idx="1">
                  <c:v>173</c:v>
                </c:pt>
                <c:pt idx="2">
                  <c:v>161</c:v>
                </c:pt>
                <c:pt idx="3">
                  <c:v>163</c:v>
                </c:pt>
                <c:pt idx="4">
                  <c:v>214</c:v>
                </c:pt>
                <c:pt idx="5">
                  <c:v>243</c:v>
                </c:pt>
                <c:pt idx="6">
                  <c:v>175</c:v>
                </c:pt>
                <c:pt idx="7">
                  <c:v>232</c:v>
                </c:pt>
                <c:pt idx="8">
                  <c:v>190</c:v>
                </c:pt>
                <c:pt idx="9">
                  <c:v>136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7D3-4A32-9922-EB525408FB18}"/>
            </c:ext>
          </c:extLst>
        </c:ser>
        <c:ser>
          <c:idx val="1"/>
          <c:order val="2"/>
          <c:tx>
            <c:strRef>
              <c:f>GRAPHDATA!$C$18</c:f>
              <c:strCache>
                <c:ptCount val="1"/>
                <c:pt idx="0">
                  <c:v>市町村</c:v>
                </c:pt>
              </c:strCache>
            </c:strRef>
          </c:tx>
          <c:spPr>
            <a:ln w="25400">
              <a:solidFill>
                <a:schemeClr val="accent5">
                  <a:lumMod val="75000"/>
                </a:schemeClr>
              </a:solidFill>
              <a:prstDash val="solid"/>
            </a:ln>
          </c:spPr>
          <c:marker>
            <c:symbol val="circle"/>
            <c:size val="5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</c:spPr>
          </c:marker>
          <c:cat>
            <c:strRef>
              <c:f>GRAPHDATA!$A$19:$A$28</c:f>
              <c:strCache>
                <c:ptCount val="10"/>
                <c:pt idx="0">
                  <c:v>平成
27年産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令和
元年産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</c:strCache>
            </c:strRef>
          </c:cat>
          <c:val>
            <c:numRef>
              <c:f>[0]!六条</c:f>
              <c:numCache>
                <c:formatCode>#,##0</c:formatCode>
                <c:ptCount val="10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7D3-4A32-9922-EB525408FB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90335224"/>
        <c:axId val="390330128"/>
      </c:lineChart>
      <c:catAx>
        <c:axId val="39033169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>
            <a:solidFill>
              <a:sysClr val="windowText" lastClr="000000"/>
            </a:solidFill>
          </a:ln>
        </c:spPr>
        <c:txPr>
          <a:bodyPr/>
          <a:lstStyle/>
          <a:p>
            <a:pPr>
              <a:defRPr sz="800"/>
            </a:pPr>
            <a:endParaRPr lang="ja-JP"/>
          </a:p>
        </c:txPr>
        <c:crossAx val="390329736"/>
        <c:crosses val="autoZero"/>
        <c:auto val="1"/>
        <c:lblAlgn val="ctr"/>
        <c:lblOffset val="0"/>
        <c:noMultiLvlLbl val="0"/>
      </c:catAx>
      <c:valAx>
        <c:axId val="390329736"/>
        <c:scaling>
          <c:orientation val="minMax"/>
          <c:min val="0"/>
        </c:scaling>
        <c:delete val="0"/>
        <c:axPos val="l"/>
        <c:numFmt formatCode="#,##0" sourceLinked="1"/>
        <c:majorTickMark val="none"/>
        <c:minorTickMark val="none"/>
        <c:tickLblPos val="none"/>
        <c:spPr>
          <a:ln>
            <a:noFill/>
          </a:ln>
        </c:spPr>
        <c:crossAx val="390331696"/>
        <c:crosses val="autoZero"/>
        <c:crossBetween val="between"/>
      </c:valAx>
      <c:catAx>
        <c:axId val="3903352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90330128"/>
        <c:crosses val="autoZero"/>
        <c:auto val="1"/>
        <c:lblAlgn val="ctr"/>
        <c:lblOffset val="100"/>
        <c:noMultiLvlLbl val="0"/>
      </c:catAx>
      <c:valAx>
        <c:axId val="390330128"/>
        <c:scaling>
          <c:orientation val="minMax"/>
          <c:max val="500"/>
          <c:min val="0"/>
        </c:scaling>
        <c:delete val="0"/>
        <c:axPos val="r"/>
        <c:numFmt formatCode="#,##0" sourceLinked="1"/>
        <c:majorTickMark val="in"/>
        <c:minorTickMark val="none"/>
        <c:tickLblPos val="nextTo"/>
        <c:spPr>
          <a:ln>
            <a:solidFill>
              <a:sysClr val="windowText" lastClr="000000"/>
            </a:solidFill>
          </a:ln>
        </c:spPr>
        <c:crossAx val="390335224"/>
        <c:crosses val="max"/>
        <c:crossBetween val="between"/>
        <c:majorUnit val="10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76357163275382"/>
          <c:y val="4.9250525026737213E-2"/>
          <c:w val="0.79974552563824586"/>
          <c:h val="0.77432328554476726"/>
        </c:manualLayout>
      </c:layout>
      <c:barChart>
        <c:barDir val="col"/>
        <c:grouping val="stacked"/>
        <c:varyColors val="0"/>
        <c:ser>
          <c:idx val="2"/>
          <c:order val="0"/>
          <c:tx>
            <c:strRef>
              <c:f>GRAPHDATA!$N$2</c:f>
              <c:strCache>
                <c:ptCount val="1"/>
                <c:pt idx="0">
                  <c:v>作付
面積</c:v>
                </c:pt>
              </c:strCache>
            </c:strRef>
          </c:tx>
          <c:spPr>
            <a:noFill/>
            <a:scene3d>
              <a:camera prst="orthographicFront"/>
              <a:lightRig rig="threePt" dir="t"/>
            </a:scene3d>
            <a:sp3d>
              <a:bevelT w="19050" h="19050"/>
            </a:sp3d>
          </c:spPr>
          <c:invertIfNegative val="0"/>
          <c:cat>
            <c:strRef>
              <c:f>GRAPHDATA!$M$4:$M$13</c:f>
              <c:strCache>
                <c:ptCount val="10"/>
                <c:pt idx="0">
                  <c:v>平成
27年産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令和
元年産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</c:strCache>
            </c:strRef>
          </c:cat>
          <c:val>
            <c:numRef>
              <c:f>GRAPHDATA!$N$4:$N$13</c:f>
              <c:numCache>
                <c:formatCode>#,##0</c:formatCode>
                <c:ptCount val="10"/>
                <c:pt idx="0">
                  <c:v>96</c:v>
                </c:pt>
                <c:pt idx="1">
                  <c:v>106</c:v>
                </c:pt>
                <c:pt idx="2">
                  <c:v>114</c:v>
                </c:pt>
                <c:pt idx="3">
                  <c:v>127</c:v>
                </c:pt>
                <c:pt idx="4">
                  <c:v>133</c:v>
                </c:pt>
                <c:pt idx="5">
                  <c:v>140</c:v>
                </c:pt>
                <c:pt idx="6">
                  <c:v>158</c:v>
                </c:pt>
                <c:pt idx="7">
                  <c:v>159</c:v>
                </c:pt>
                <c:pt idx="8">
                  <c:v>176</c:v>
                </c:pt>
                <c:pt idx="9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CD-4740-BB56-1B975315AC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390328952"/>
        <c:axId val="390329344"/>
      </c:barChart>
      <c:lineChart>
        <c:grouping val="standard"/>
        <c:varyColors val="0"/>
        <c:ser>
          <c:idx val="0"/>
          <c:order val="1"/>
          <c:tx>
            <c:strRef>
              <c:f>GRAPHDATA!$P$3</c:f>
              <c:strCache>
                <c:ptCount val="1"/>
                <c:pt idx="0">
                  <c:v>県</c:v>
                </c:pt>
              </c:strCache>
            </c:strRef>
          </c:tx>
          <c:spPr>
            <a:ln>
              <a:solidFill>
                <a:srgbClr val="646464"/>
              </a:solidFill>
              <a:prstDash val="sysDot"/>
            </a:ln>
          </c:spPr>
          <c:marker>
            <c:symbol val="triangle"/>
            <c:size val="5"/>
            <c:spPr>
              <a:solidFill>
                <a:srgbClr val="646464"/>
              </a:solidFill>
              <a:ln>
                <a:noFill/>
              </a:ln>
            </c:spPr>
          </c:marker>
          <c:val>
            <c:numRef>
              <c:f>GRAPHDATA!$P$4:$P$13</c:f>
              <c:numCache>
                <c:formatCode>General</c:formatCode>
                <c:ptCount val="10"/>
                <c:pt idx="0">
                  <c:v>275</c:v>
                </c:pt>
                <c:pt idx="1">
                  <c:v>275</c:v>
                </c:pt>
                <c:pt idx="2">
                  <c:v>312</c:v>
                </c:pt>
                <c:pt idx="3">
                  <c:v>292</c:v>
                </c:pt>
                <c:pt idx="4">
                  <c:v>355</c:v>
                </c:pt>
                <c:pt idx="5">
                  <c:v>341</c:v>
                </c:pt>
                <c:pt idx="6">
                  <c:v>318</c:v>
                </c:pt>
                <c:pt idx="7">
                  <c:v>358</c:v>
                </c:pt>
                <c:pt idx="8">
                  <c:v>353</c:v>
                </c:pt>
                <c:pt idx="9">
                  <c:v>296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CCD-4740-BB56-1B975315AC56}"/>
            </c:ext>
          </c:extLst>
        </c:ser>
        <c:ser>
          <c:idx val="1"/>
          <c:order val="2"/>
          <c:tx>
            <c:strRef>
              <c:f>GRAPHDATA!$O$2</c:f>
              <c:strCache>
                <c:ptCount val="1"/>
                <c:pt idx="0">
                  <c:v>10ａ当たり
収量</c:v>
                </c:pt>
              </c:strCache>
            </c:strRef>
          </c:tx>
          <c:spPr>
            <a:ln w="25400">
              <a:solidFill>
                <a:schemeClr val="accent5">
                  <a:lumMod val="75000"/>
                </a:schemeClr>
              </a:solidFill>
              <a:prstDash val="solid"/>
            </a:ln>
          </c:spPr>
          <c:marker>
            <c:symbol val="circle"/>
            <c:size val="5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</c:spPr>
          </c:marker>
          <c:val>
            <c:numRef>
              <c:f>[0]!小麦</c:f>
              <c:numCache>
                <c:formatCode>#,##0</c:formatCode>
                <c:ptCount val="10"/>
                <c:pt idx="0">
                  <c:v>190</c:v>
                </c:pt>
                <c:pt idx="1">
                  <c:v>221</c:v>
                </c:pt>
                <c:pt idx="2">
                  <c:v>292</c:v>
                </c:pt>
                <c:pt idx="3">
                  <c:v>295</c:v>
                </c:pt>
                <c:pt idx="4">
                  <c:v>363</c:v>
                </c:pt>
                <c:pt idx="5">
                  <c:v>318</c:v>
                </c:pt>
                <c:pt idx="6">
                  <c:v>277</c:v>
                </c:pt>
                <c:pt idx="7">
                  <c:v>321</c:v>
                </c:pt>
                <c:pt idx="8">
                  <c:v>310</c:v>
                </c:pt>
                <c:pt idx="9" formatCode="General">
                  <c:v>222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CCD-4740-BB56-1B975315AC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90330520"/>
        <c:axId val="390328560"/>
      </c:lineChart>
      <c:catAx>
        <c:axId val="39032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>
            <a:solidFill>
              <a:sysClr val="windowText" lastClr="000000"/>
            </a:solidFill>
          </a:ln>
        </c:spPr>
        <c:txPr>
          <a:bodyPr/>
          <a:lstStyle/>
          <a:p>
            <a:pPr>
              <a:defRPr sz="800">
                <a:latin typeface="+mj-ea"/>
                <a:ea typeface="+mj-ea"/>
              </a:defRPr>
            </a:pPr>
            <a:endParaRPr lang="ja-JP"/>
          </a:p>
        </c:txPr>
        <c:crossAx val="390329344"/>
        <c:crosses val="autoZero"/>
        <c:auto val="1"/>
        <c:lblAlgn val="ctr"/>
        <c:lblOffset val="0"/>
        <c:noMultiLvlLbl val="0"/>
      </c:catAx>
      <c:valAx>
        <c:axId val="390329344"/>
        <c:scaling>
          <c:orientation val="minMax"/>
          <c:min val="0"/>
        </c:scaling>
        <c:delete val="1"/>
        <c:axPos val="l"/>
        <c:numFmt formatCode="#,##0" sourceLinked="1"/>
        <c:majorTickMark val="out"/>
        <c:minorTickMark val="none"/>
        <c:tickLblPos val="nextTo"/>
        <c:crossAx val="390328952"/>
        <c:crosses val="autoZero"/>
        <c:crossBetween val="between"/>
      </c:valAx>
      <c:catAx>
        <c:axId val="390330520"/>
        <c:scaling>
          <c:orientation val="minMax"/>
        </c:scaling>
        <c:delete val="1"/>
        <c:axPos val="b"/>
        <c:majorTickMark val="out"/>
        <c:minorTickMark val="none"/>
        <c:tickLblPos val="nextTo"/>
        <c:crossAx val="390328560"/>
        <c:crosses val="autoZero"/>
        <c:auto val="1"/>
        <c:lblAlgn val="ctr"/>
        <c:lblOffset val="100"/>
        <c:noMultiLvlLbl val="0"/>
      </c:catAx>
      <c:valAx>
        <c:axId val="390328560"/>
        <c:scaling>
          <c:orientation val="minMax"/>
          <c:max val="700"/>
          <c:min val="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>
            <a:solidFill>
              <a:sysClr val="windowText" lastClr="000000"/>
            </a:solidFill>
          </a:ln>
        </c:spPr>
        <c:txPr>
          <a:bodyPr/>
          <a:lstStyle/>
          <a:p>
            <a:pPr>
              <a:defRPr sz="900"/>
            </a:pPr>
            <a:endParaRPr lang="ja-JP"/>
          </a:p>
        </c:txPr>
        <c:crossAx val="390330520"/>
        <c:crosses val="max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 orientation="portrait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667291105052875"/>
          <c:y val="5.5940579741581876E-2"/>
          <c:w val="0.79547256786325304"/>
          <c:h val="0.78344504457603958"/>
        </c:manualLayout>
      </c:layout>
      <c:barChart>
        <c:barDir val="col"/>
        <c:grouping val="stacked"/>
        <c:varyColors val="0"/>
        <c:ser>
          <c:idx val="12"/>
          <c:order val="0"/>
          <c:tx>
            <c:strRef>
              <c:f>GRAPHDATA!$B$2</c:f>
              <c:strCache>
                <c:ptCount val="1"/>
                <c:pt idx="0">
                  <c:v>田</c:v>
                </c:pt>
              </c:strCache>
            </c:strRef>
          </c:tx>
          <c:spPr>
            <a:solidFill>
              <a:srgbClr val="5DD5FF"/>
            </a:solidFill>
            <a:scene3d>
              <a:camera prst="orthographicFront"/>
              <a:lightRig rig="threePt" dir="t"/>
            </a:scene3d>
            <a:sp3d>
              <a:bevelT w="19050" h="19050"/>
            </a:sp3d>
          </c:spPr>
          <c:invertIfNegative val="0"/>
          <c:cat>
            <c:strRef>
              <c:f>GRAPHDATA!$A$4:$A$13</c:f>
              <c:strCache>
                <c:ptCount val="10"/>
                <c:pt idx="0">
                  <c:v>平成
27年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令和
元年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</c:strCache>
            </c:strRef>
          </c:cat>
          <c:val>
            <c:numRef>
              <c:f>GRAPHDATA!$B$4:$B$13</c:f>
              <c:numCache>
                <c:formatCode>#,##0</c:formatCode>
                <c:ptCount val="10"/>
                <c:pt idx="0">
                  <c:v>2990</c:v>
                </c:pt>
                <c:pt idx="1">
                  <c:v>2950</c:v>
                </c:pt>
                <c:pt idx="2">
                  <c:v>2900</c:v>
                </c:pt>
                <c:pt idx="3">
                  <c:v>2880</c:v>
                </c:pt>
                <c:pt idx="4">
                  <c:v>2860</c:v>
                </c:pt>
                <c:pt idx="5">
                  <c:v>2850</c:v>
                </c:pt>
                <c:pt idx="6">
                  <c:v>2850</c:v>
                </c:pt>
                <c:pt idx="7">
                  <c:v>2830</c:v>
                </c:pt>
                <c:pt idx="8">
                  <c:v>2810</c:v>
                </c:pt>
                <c:pt idx="9">
                  <c:v>2720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D7-4A21-ADB4-5DA46D00CB41}"/>
            </c:ext>
          </c:extLst>
        </c:ser>
        <c:ser>
          <c:idx val="0"/>
          <c:order val="1"/>
          <c:tx>
            <c:strRef>
              <c:f>GRAPHDATA!$C$2</c:f>
              <c:strCache>
                <c:ptCount val="1"/>
                <c:pt idx="0">
                  <c:v>畑</c:v>
                </c:pt>
              </c:strCache>
            </c:strRef>
          </c:tx>
          <c:spPr>
            <a:solidFill>
              <a:srgbClr val="FFCC29"/>
            </a:solidFill>
            <a:scene3d>
              <a:camera prst="orthographicFront"/>
              <a:lightRig rig="threePt" dir="t"/>
            </a:scene3d>
            <a:sp3d>
              <a:bevelT w="19050" h="19050"/>
            </a:sp3d>
          </c:spPr>
          <c:invertIfNegative val="0"/>
          <c:cat>
            <c:strRef>
              <c:f>GRAPHDATA!$A$4:$A$13</c:f>
              <c:strCache>
                <c:ptCount val="10"/>
                <c:pt idx="0">
                  <c:v>平成
27年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令和
元年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</c:strCache>
            </c:strRef>
          </c:cat>
          <c:val>
            <c:numRef>
              <c:f>GRAPHDATA!$C$4:$C$13</c:f>
              <c:numCache>
                <c:formatCode>#,##0</c:formatCode>
                <c:ptCount val="10"/>
                <c:pt idx="0">
                  <c:v>1040</c:v>
                </c:pt>
                <c:pt idx="1">
                  <c:v>1060</c:v>
                </c:pt>
                <c:pt idx="2">
                  <c:v>1060</c:v>
                </c:pt>
                <c:pt idx="3">
                  <c:v>1070</c:v>
                </c:pt>
                <c:pt idx="4">
                  <c:v>1070</c:v>
                </c:pt>
                <c:pt idx="5">
                  <c:v>1080</c:v>
                </c:pt>
                <c:pt idx="6">
                  <c:v>1080</c:v>
                </c:pt>
                <c:pt idx="7">
                  <c:v>1070</c:v>
                </c:pt>
                <c:pt idx="8">
                  <c:v>1070</c:v>
                </c:pt>
                <c:pt idx="9">
                  <c:v>1060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1D7-4A21-ADB4-5DA46D00CB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390334832"/>
        <c:axId val="390332480"/>
      </c:barChart>
      <c:catAx>
        <c:axId val="390334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>
            <a:solidFill>
              <a:sysClr val="windowText" lastClr="000000"/>
            </a:solidFill>
          </a:ln>
        </c:spPr>
        <c:txPr>
          <a:bodyPr/>
          <a:lstStyle/>
          <a:p>
            <a:pPr>
              <a:defRPr sz="900"/>
            </a:pPr>
            <a:endParaRPr lang="ja-JP"/>
          </a:p>
        </c:txPr>
        <c:crossAx val="390332480"/>
        <c:crosses val="autoZero"/>
        <c:auto val="1"/>
        <c:lblAlgn val="ctr"/>
        <c:lblOffset val="0"/>
        <c:noMultiLvlLbl val="0"/>
      </c:catAx>
      <c:valAx>
        <c:axId val="390332480"/>
        <c:scaling>
          <c:orientation val="minMax"/>
        </c:scaling>
        <c:delete val="0"/>
        <c:axPos val="l"/>
        <c:numFmt formatCode="#,##0_);[Red]\(#,##0\)" sourceLinked="0"/>
        <c:majorTickMark val="in"/>
        <c:minorTickMark val="none"/>
        <c:tickLblPos val="low"/>
        <c:spPr>
          <a:noFill/>
          <a:ln>
            <a:solidFill>
              <a:schemeClr val="tx1"/>
            </a:solidFill>
          </a:ln>
        </c:spPr>
        <c:txPr>
          <a:bodyPr/>
          <a:lstStyle/>
          <a:p>
            <a:pPr>
              <a:defRPr sz="900" b="0">
                <a:ln>
                  <a:noFill/>
                </a:ln>
                <a:solidFill>
                  <a:schemeClr val="tx1"/>
                </a:solidFill>
                <a:latin typeface="+mn-lt"/>
                <a:ea typeface="+mj-ea"/>
              </a:defRPr>
            </a:pPr>
            <a:endParaRPr lang="ja-JP"/>
          </a:p>
        </c:txPr>
        <c:crossAx val="390334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65993952986349"/>
          <c:y val="2.5190991543846145E-2"/>
          <c:w val="0.7821590426520163"/>
          <c:h val="0.8383063271604938"/>
        </c:manualLayout>
      </c:layout>
      <c:barChart>
        <c:barDir val="col"/>
        <c:grouping val="clustered"/>
        <c:varyColors val="0"/>
        <c:ser>
          <c:idx val="1"/>
          <c:order val="0"/>
          <c:spPr>
            <a:solidFill>
              <a:srgbClr val="92D050"/>
            </a:solidFill>
            <a:scene3d>
              <a:camera prst="orthographicFront"/>
              <a:lightRig rig="threePt" dir="t"/>
            </a:scene3d>
            <a:sp3d>
              <a:bevelT w="19050" h="19050"/>
            </a:sp3d>
          </c:spPr>
          <c:invertIfNegative val="0"/>
          <c:cat>
            <c:strRef>
              <c:f>GRAPHDATA!$G$4:$G$13</c:f>
              <c:strCache>
                <c:ptCount val="10"/>
                <c:pt idx="0">
                  <c:v>平成
27年産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令和
元年産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</c:strCache>
            </c:strRef>
          </c:cat>
          <c:val>
            <c:numRef>
              <c:f>GRAPHDATA!$H$4:$H$13</c:f>
              <c:numCache>
                <c:formatCode>#,##0</c:formatCode>
                <c:ptCount val="10"/>
                <c:pt idx="0">
                  <c:v>1580</c:v>
                </c:pt>
                <c:pt idx="1">
                  <c:v>1500</c:v>
                </c:pt>
                <c:pt idx="2">
                  <c:v>1470</c:v>
                </c:pt>
                <c:pt idx="3">
                  <c:v>1490</c:v>
                </c:pt>
                <c:pt idx="4">
                  <c:v>1550</c:v>
                </c:pt>
                <c:pt idx="5">
                  <c:v>1550</c:v>
                </c:pt>
                <c:pt idx="6">
                  <c:v>1560</c:v>
                </c:pt>
                <c:pt idx="7">
                  <c:v>1460</c:v>
                </c:pt>
                <c:pt idx="8">
                  <c:v>1580</c:v>
                </c:pt>
                <c:pt idx="9">
                  <c:v>1540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14-4029-A2E8-6F2827856F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389761864"/>
        <c:axId val="389762256"/>
      </c:barChart>
      <c:lineChart>
        <c:grouping val="standard"/>
        <c:varyColors val="0"/>
        <c:ser>
          <c:idx val="2"/>
          <c:order val="1"/>
          <c:tx>
            <c:strRef>
              <c:f>GRAPHDATA!$J$3</c:f>
              <c:strCache>
                <c:ptCount val="1"/>
                <c:pt idx="0">
                  <c:v>県</c:v>
                </c:pt>
              </c:strCache>
            </c:strRef>
          </c:tx>
          <c:spPr>
            <a:ln>
              <a:solidFill>
                <a:srgbClr val="646464"/>
              </a:solidFill>
              <a:prstDash val="sysDot"/>
            </a:ln>
          </c:spPr>
          <c:marker>
            <c:symbol val="triangle"/>
            <c:size val="5"/>
            <c:spPr>
              <a:solidFill>
                <a:srgbClr val="646464"/>
              </a:solidFill>
              <a:ln>
                <a:noFill/>
                <a:prstDash val="sysDot"/>
              </a:ln>
            </c:spPr>
          </c:marker>
          <c:cat>
            <c:strRef>
              <c:f>GRAPHDATA!$G$4:$G$13</c:f>
              <c:strCache>
                <c:ptCount val="10"/>
                <c:pt idx="0">
                  <c:v>平成
27年産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令和
元年産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</c:strCache>
            </c:strRef>
          </c:cat>
          <c:val>
            <c:numRef>
              <c:f>GRAPHDATA!$J$4:$J$13</c:f>
              <c:numCache>
                <c:formatCode>General</c:formatCode>
                <c:ptCount val="10"/>
                <c:pt idx="0">
                  <c:v>490</c:v>
                </c:pt>
                <c:pt idx="1">
                  <c:v>460</c:v>
                </c:pt>
                <c:pt idx="2">
                  <c:v>475</c:v>
                </c:pt>
                <c:pt idx="3">
                  <c:v>485</c:v>
                </c:pt>
                <c:pt idx="4">
                  <c:v>492</c:v>
                </c:pt>
                <c:pt idx="5">
                  <c:v>495</c:v>
                </c:pt>
                <c:pt idx="6">
                  <c:v>478</c:v>
                </c:pt>
                <c:pt idx="7">
                  <c:v>487</c:v>
                </c:pt>
                <c:pt idx="8">
                  <c:v>484</c:v>
                </c:pt>
                <c:pt idx="9">
                  <c:v>483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414-4029-A2E8-6F2827856FE5}"/>
            </c:ext>
          </c:extLst>
        </c:ser>
        <c:ser>
          <c:idx val="0"/>
          <c:order val="2"/>
          <c:tx>
            <c:strRef>
              <c:f>GRAPHDATA!$I$3</c:f>
              <c:strCache>
                <c:ptCount val="1"/>
                <c:pt idx="0">
                  <c:v>市町村</c:v>
                </c:pt>
              </c:strCache>
            </c:strRef>
          </c:tx>
          <c:spPr>
            <a:ln w="25400">
              <a:solidFill>
                <a:schemeClr val="accent5">
                  <a:lumMod val="75000"/>
                </a:schemeClr>
              </a:solidFill>
              <a:prstDash val="solid"/>
            </a:ln>
          </c:spPr>
          <c:marker>
            <c:symbol val="circle"/>
            <c:size val="5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</c:spPr>
          </c:marker>
          <c:cat>
            <c:strRef>
              <c:f>GRAPHDATA!$G$4:$G$13</c:f>
              <c:strCache>
                <c:ptCount val="10"/>
                <c:pt idx="0">
                  <c:v>平成
27年産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令和
元年産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6</c:v>
                </c:pt>
              </c:strCache>
            </c:strRef>
          </c:cat>
          <c:val>
            <c:numRef>
              <c:f>GRAPHDATA!$I$4:$I$13</c:f>
              <c:numCache>
                <c:formatCode>#,##0</c:formatCode>
                <c:ptCount val="10"/>
                <c:pt idx="0">
                  <c:v>469</c:v>
                </c:pt>
                <c:pt idx="1">
                  <c:v>475</c:v>
                </c:pt>
                <c:pt idx="2">
                  <c:v>475</c:v>
                </c:pt>
                <c:pt idx="3">
                  <c:v>461</c:v>
                </c:pt>
                <c:pt idx="4">
                  <c:v>468</c:v>
                </c:pt>
                <c:pt idx="5">
                  <c:v>451</c:v>
                </c:pt>
                <c:pt idx="6">
                  <c:v>467</c:v>
                </c:pt>
                <c:pt idx="7">
                  <c:v>481</c:v>
                </c:pt>
                <c:pt idx="8">
                  <c:v>475</c:v>
                </c:pt>
                <c:pt idx="9">
                  <c:v>474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414-4029-A2E8-6F2827856F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9762648"/>
        <c:axId val="389763040"/>
      </c:lineChart>
      <c:catAx>
        <c:axId val="389761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one"/>
        <c:spPr>
          <a:ln>
            <a:solidFill>
              <a:sysClr val="windowText" lastClr="000000"/>
            </a:solidFill>
          </a:ln>
        </c:spPr>
        <c:crossAx val="389762256"/>
        <c:crosses val="autoZero"/>
        <c:auto val="1"/>
        <c:lblAlgn val="ctr"/>
        <c:lblOffset val="100"/>
        <c:noMultiLvlLbl val="0"/>
      </c:catAx>
      <c:valAx>
        <c:axId val="389762256"/>
        <c:scaling>
          <c:orientation val="minMax"/>
          <c:min val="0"/>
        </c:scaling>
        <c:delete val="0"/>
        <c:axPos val="l"/>
        <c:numFmt formatCode="#,##0" sourceLinked="1"/>
        <c:majorTickMark val="none"/>
        <c:minorTickMark val="none"/>
        <c:tickLblPos val="none"/>
        <c:spPr>
          <a:ln>
            <a:noFill/>
          </a:ln>
        </c:spPr>
        <c:crossAx val="389761864"/>
        <c:crosses val="autoZero"/>
        <c:crossBetween val="between"/>
      </c:valAx>
      <c:catAx>
        <c:axId val="3897626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89763040"/>
        <c:crosses val="autoZero"/>
        <c:auto val="1"/>
        <c:lblAlgn val="ctr"/>
        <c:lblOffset val="100"/>
        <c:noMultiLvlLbl val="0"/>
      </c:catAx>
      <c:valAx>
        <c:axId val="389763040"/>
        <c:scaling>
          <c:orientation val="minMax"/>
          <c:max val="600"/>
          <c:min val="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>
            <a:solidFill>
              <a:sysClr val="windowText" lastClr="000000"/>
            </a:solidFill>
          </a:ln>
        </c:spPr>
        <c:txPr>
          <a:bodyPr/>
          <a:lstStyle/>
          <a:p>
            <a:pPr>
              <a:defRPr sz="900">
                <a:latin typeface="+mn-lt"/>
              </a:defRPr>
            </a:pPr>
            <a:endParaRPr lang="ja-JP"/>
          </a:p>
        </c:txPr>
        <c:crossAx val="389762648"/>
        <c:crosses val="max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>
          <a:latin typeface="+mj-ea"/>
          <a:ea typeface="+mj-ea"/>
        </a:defRPr>
      </a:pPr>
      <a:endParaRPr lang="ja-JP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95251</xdr:colOff>
      <xdr:row>78</xdr:row>
      <xdr:rowOff>134778</xdr:rowOff>
    </xdr:from>
    <xdr:to>
      <xdr:col>15</xdr:col>
      <xdr:colOff>23812</xdr:colOff>
      <xdr:row>91</xdr:row>
      <xdr:rowOff>73818</xdr:rowOff>
    </xdr:to>
    <xdr:grpSp>
      <xdr:nvGrpSpPr>
        <xdr:cNvPr id="271669" name="グループ化 164">
          <a:extLst>
            <a:ext uri="{FF2B5EF4-FFF2-40B4-BE49-F238E27FC236}">
              <a16:creationId xmlns:a16="http://schemas.microsoft.com/office/drawing/2014/main" id="{00000000-0008-0000-0000-000035250400}"/>
            </a:ext>
          </a:extLst>
        </xdr:cNvPr>
        <xdr:cNvGrpSpPr>
          <a:grpSpLocks/>
        </xdr:cNvGrpSpPr>
      </xdr:nvGrpSpPr>
      <xdr:grpSpPr bwMode="auto">
        <a:xfrm>
          <a:off x="139066" y="14770893"/>
          <a:ext cx="3986211" cy="2781300"/>
          <a:chOff x="190499" y="14787563"/>
          <a:chExt cx="4382548" cy="2796787"/>
        </a:xfrm>
      </xdr:grpSpPr>
      <xdr:grpSp>
        <xdr:nvGrpSpPr>
          <xdr:cNvPr id="271763" name="グループ化 154">
            <a:extLst>
              <a:ext uri="{FF2B5EF4-FFF2-40B4-BE49-F238E27FC236}">
                <a16:creationId xmlns:a16="http://schemas.microsoft.com/office/drawing/2014/main" id="{00000000-0008-0000-0000-000093250400}"/>
              </a:ext>
            </a:extLst>
          </xdr:cNvPr>
          <xdr:cNvGrpSpPr>
            <a:grpSpLocks/>
          </xdr:cNvGrpSpPr>
        </xdr:nvGrpSpPr>
        <xdr:grpSpPr bwMode="auto">
          <a:xfrm>
            <a:off x="223838" y="14787563"/>
            <a:ext cx="4349209" cy="181505"/>
            <a:chOff x="204788" y="4710113"/>
            <a:chExt cx="4349209" cy="181505"/>
          </a:xfrm>
        </xdr:grpSpPr>
        <xdr:sp macro="" textlink="">
          <xdr:nvSpPr>
            <xdr:cNvPr id="156" name="テキスト ボックス 1">
              <a:extLst>
                <a:ext uri="{FF2B5EF4-FFF2-40B4-BE49-F238E27FC236}">
                  <a16:creationId xmlns:a16="http://schemas.microsoft.com/office/drawing/2014/main" id="{00000000-0008-0000-0000-00009C000000}"/>
                </a:ext>
              </a:extLst>
            </xdr:cNvPr>
            <xdr:cNvSpPr txBox="1"/>
          </xdr:nvSpPr>
          <xdr:spPr>
            <a:xfrm>
              <a:off x="200031" y="4710113"/>
              <a:ext cx="504946" cy="181362"/>
            </a:xfrm>
            <a:prstGeom prst="rect">
              <a:avLst/>
            </a:prstGeom>
          </xdr:spPr>
          <xdr:txBody>
            <a:bodyPr wrap="square" lIns="0" tIns="0" rIns="0" bIns="0" rtlCol="0" anchor="ctr"/>
            <a:lstStyle>
              <a:lvl1pPr marL="0" indent="0">
                <a:defRPr sz="1100"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ja-JP" altLang="en-US" sz="1000"/>
                <a:t>（</a:t>
              </a:r>
              <a:r>
                <a:rPr lang="en-US" altLang="ja-JP" sz="1000"/>
                <a:t>ha</a:t>
              </a:r>
              <a:r>
                <a:rPr lang="ja-JP" altLang="en-US" sz="1000"/>
                <a:t>）</a:t>
              </a:r>
            </a:p>
          </xdr:txBody>
        </xdr:sp>
        <xdr:sp macro="" textlink="">
          <xdr:nvSpPr>
            <xdr:cNvPr id="157" name="テキスト ボックス 1">
              <a:extLst>
                <a:ext uri="{FF2B5EF4-FFF2-40B4-BE49-F238E27FC236}">
                  <a16:creationId xmlns:a16="http://schemas.microsoft.com/office/drawing/2014/main" id="{00000000-0008-0000-0000-00009D000000}"/>
                </a:ext>
              </a:extLst>
            </xdr:cNvPr>
            <xdr:cNvSpPr txBox="1"/>
          </xdr:nvSpPr>
          <xdr:spPr>
            <a:xfrm>
              <a:off x="4106215" y="4719658"/>
              <a:ext cx="447782" cy="171816"/>
            </a:xfrm>
            <a:prstGeom prst="rect">
              <a:avLst/>
            </a:prstGeom>
          </xdr:spPr>
          <xdr:txBody>
            <a:bodyPr wrap="square" lIns="0" tIns="0" rIns="0" bIns="0" rtlCol="0" anchor="ctr"/>
            <a:lstStyle>
              <a:lvl1pPr marL="0" indent="0">
                <a:defRPr sz="1100"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ja-JP" altLang="en-US" sz="1000"/>
                <a:t>（</a:t>
              </a:r>
              <a:r>
                <a:rPr lang="en-US" altLang="ja-JP" sz="1000"/>
                <a:t>kg</a:t>
              </a:r>
              <a:r>
                <a:rPr lang="ja-JP" altLang="en-US" sz="1000"/>
                <a:t>）</a:t>
              </a:r>
            </a:p>
          </xdr:txBody>
        </xdr:sp>
      </xdr:grpSp>
      <xdr:graphicFrame macro="">
        <xdr:nvGraphicFramePr>
          <xdr:cNvPr id="271764" name="グラフ 4">
            <a:extLst>
              <a:ext uri="{FF2B5EF4-FFF2-40B4-BE49-F238E27FC236}">
                <a16:creationId xmlns:a16="http://schemas.microsoft.com/office/drawing/2014/main" id="{00000000-0008-0000-0000-000094250400}"/>
              </a:ext>
            </a:extLst>
          </xdr:cNvPr>
          <xdr:cNvGraphicFramePr>
            <a:graphicFrameLocks/>
          </xdr:cNvGraphicFramePr>
        </xdr:nvGraphicFramePr>
        <xdr:xfrm>
          <a:off x="190499" y="14992350"/>
          <a:ext cx="4320000" cy="259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</xdr:grpSp>
    <xdr:clientData/>
  </xdr:twoCellAnchor>
  <xdr:twoCellAnchor>
    <xdr:from>
      <xdr:col>1</xdr:col>
      <xdr:colOff>113147</xdr:colOff>
      <xdr:row>79</xdr:row>
      <xdr:rowOff>96127</xdr:rowOff>
    </xdr:from>
    <xdr:to>
      <xdr:col>14</xdr:col>
      <xdr:colOff>14087</xdr:colOff>
      <xdr:row>92</xdr:row>
      <xdr:rowOff>94697</xdr:rowOff>
    </xdr:to>
    <xdr:graphicFrame macro="">
      <xdr:nvGraphicFramePr>
        <xdr:cNvPr id="271670" name="グラフ 112">
          <a:extLst>
            <a:ext uri="{FF2B5EF4-FFF2-40B4-BE49-F238E27FC236}">
              <a16:creationId xmlns:a16="http://schemas.microsoft.com/office/drawing/2014/main" id="{00000000-0008-0000-0000-0000362504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38098</xdr:colOff>
      <xdr:row>28</xdr:row>
      <xdr:rowOff>114299</xdr:rowOff>
    </xdr:from>
    <xdr:to>
      <xdr:col>15</xdr:col>
      <xdr:colOff>11905</xdr:colOff>
      <xdr:row>41</xdr:row>
      <xdr:rowOff>130968</xdr:rowOff>
    </xdr:to>
    <xdr:graphicFrame macro="">
      <xdr:nvGraphicFramePr>
        <xdr:cNvPr id="271671" name="グラフ 115">
          <a:extLst>
            <a:ext uri="{FF2B5EF4-FFF2-40B4-BE49-F238E27FC236}">
              <a16:creationId xmlns:a16="http://schemas.microsoft.com/office/drawing/2014/main" id="{00000000-0008-0000-0000-0000372504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47625</xdr:colOff>
      <xdr:row>44</xdr:row>
      <xdr:rowOff>95250</xdr:rowOff>
    </xdr:from>
    <xdr:to>
      <xdr:col>14</xdr:col>
      <xdr:colOff>66675</xdr:colOff>
      <xdr:row>57</xdr:row>
      <xdr:rowOff>9525</xdr:rowOff>
    </xdr:to>
    <xdr:grpSp>
      <xdr:nvGrpSpPr>
        <xdr:cNvPr id="271672" name="グループ化 166">
          <a:extLst>
            <a:ext uri="{FF2B5EF4-FFF2-40B4-BE49-F238E27FC236}">
              <a16:creationId xmlns:a16="http://schemas.microsoft.com/office/drawing/2014/main" id="{00000000-0008-0000-0000-000038250400}"/>
            </a:ext>
          </a:extLst>
        </xdr:cNvPr>
        <xdr:cNvGrpSpPr>
          <a:grpSpLocks/>
        </xdr:cNvGrpSpPr>
      </xdr:nvGrpSpPr>
      <xdr:grpSpPr bwMode="auto">
        <a:xfrm>
          <a:off x="211455" y="8178165"/>
          <a:ext cx="3891915" cy="2758440"/>
          <a:chOff x="190498" y="8148638"/>
          <a:chExt cx="4368262" cy="2768212"/>
        </a:xfrm>
      </xdr:grpSpPr>
      <xdr:graphicFrame macro="">
        <xdr:nvGraphicFramePr>
          <xdr:cNvPr id="271759" name="グラフ 3">
            <a:extLst>
              <a:ext uri="{FF2B5EF4-FFF2-40B4-BE49-F238E27FC236}">
                <a16:creationId xmlns:a16="http://schemas.microsoft.com/office/drawing/2014/main" id="{00000000-0008-0000-0000-00008F250400}"/>
              </a:ext>
            </a:extLst>
          </xdr:cNvPr>
          <xdr:cNvGraphicFramePr>
            <a:graphicFrameLocks/>
          </xdr:cNvGraphicFramePr>
        </xdr:nvGraphicFramePr>
        <xdr:xfrm>
          <a:off x="190498" y="8324850"/>
          <a:ext cx="4320000" cy="259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pSp>
        <xdr:nvGrpSpPr>
          <xdr:cNvPr id="271760" name="グループ化 151">
            <a:extLst>
              <a:ext uri="{FF2B5EF4-FFF2-40B4-BE49-F238E27FC236}">
                <a16:creationId xmlns:a16="http://schemas.microsoft.com/office/drawing/2014/main" id="{00000000-0008-0000-0000-000090250400}"/>
              </a:ext>
            </a:extLst>
          </xdr:cNvPr>
          <xdr:cNvGrpSpPr>
            <a:grpSpLocks/>
          </xdr:cNvGrpSpPr>
        </xdr:nvGrpSpPr>
        <xdr:grpSpPr bwMode="auto">
          <a:xfrm>
            <a:off x="190500" y="8148638"/>
            <a:ext cx="4368260" cy="184762"/>
            <a:chOff x="180975" y="4757738"/>
            <a:chExt cx="4368260" cy="184762"/>
          </a:xfrm>
        </xdr:grpSpPr>
        <xdr:sp macro="" textlink="">
          <xdr:nvSpPr>
            <xdr:cNvPr id="153" name="テキスト ボックス 1">
              <a:extLst>
                <a:ext uri="{FF2B5EF4-FFF2-40B4-BE49-F238E27FC236}">
                  <a16:creationId xmlns:a16="http://schemas.microsoft.com/office/drawing/2014/main" id="{00000000-0008-0000-0000-000099000000}"/>
                </a:ext>
              </a:extLst>
            </xdr:cNvPr>
            <xdr:cNvSpPr txBox="1"/>
          </xdr:nvSpPr>
          <xdr:spPr>
            <a:xfrm>
              <a:off x="180973" y="4757738"/>
              <a:ext cx="505498" cy="181366"/>
            </a:xfrm>
            <a:prstGeom prst="rect">
              <a:avLst/>
            </a:prstGeom>
          </xdr:spPr>
          <xdr:txBody>
            <a:bodyPr wrap="square" lIns="0" tIns="0" rIns="0" bIns="0" rtlCol="0" anchor="ctr"/>
            <a:lstStyle>
              <a:lvl1pPr marL="0" indent="0">
                <a:defRPr sz="1100"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ja-JP" altLang="en-US" sz="1000"/>
                <a:t>（</a:t>
              </a:r>
              <a:r>
                <a:rPr lang="en-US" altLang="ja-JP" sz="1000"/>
                <a:t>ha</a:t>
              </a:r>
              <a:r>
                <a:rPr lang="ja-JP" altLang="en-US" sz="1000"/>
                <a:t>）</a:t>
              </a:r>
            </a:p>
          </xdr:txBody>
        </xdr:sp>
        <xdr:sp macro="" textlink="">
          <xdr:nvSpPr>
            <xdr:cNvPr id="154" name="テキスト ボックス 1">
              <a:extLst>
                <a:ext uri="{FF2B5EF4-FFF2-40B4-BE49-F238E27FC236}">
                  <a16:creationId xmlns:a16="http://schemas.microsoft.com/office/drawing/2014/main" id="{00000000-0008-0000-0000-00009A000000}"/>
                </a:ext>
              </a:extLst>
            </xdr:cNvPr>
            <xdr:cNvSpPr txBox="1"/>
          </xdr:nvSpPr>
          <xdr:spPr>
            <a:xfrm>
              <a:off x="4100964" y="4757738"/>
              <a:ext cx="448271" cy="171820"/>
            </a:xfrm>
            <a:prstGeom prst="rect">
              <a:avLst/>
            </a:prstGeom>
          </xdr:spPr>
          <xdr:txBody>
            <a:bodyPr wrap="square" lIns="0" tIns="0" rIns="0" bIns="0" rtlCol="0" anchor="ctr"/>
            <a:lstStyle>
              <a:lvl1pPr marL="0" indent="0">
                <a:defRPr sz="1100"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ja-JP" altLang="en-US" sz="1000"/>
                <a:t>（</a:t>
              </a:r>
              <a:r>
                <a:rPr lang="en-US" altLang="ja-JP" sz="1000"/>
                <a:t>kg</a:t>
              </a:r>
              <a:r>
                <a:rPr lang="ja-JP" altLang="en-US" sz="1000"/>
                <a:t>）</a:t>
              </a:r>
            </a:p>
          </xdr:txBody>
        </xdr:sp>
      </xdr:grpSp>
    </xdr:grpSp>
    <xdr:clientData/>
  </xdr:twoCellAnchor>
  <xdr:twoCellAnchor>
    <xdr:from>
      <xdr:col>2</xdr:col>
      <xdr:colOff>47625</xdr:colOff>
      <xdr:row>61</xdr:row>
      <xdr:rowOff>85725</xdr:rowOff>
    </xdr:from>
    <xdr:to>
      <xdr:col>14</xdr:col>
      <xdr:colOff>76200</xdr:colOff>
      <xdr:row>74</xdr:row>
      <xdr:rowOff>38100</xdr:rowOff>
    </xdr:to>
    <xdr:grpSp>
      <xdr:nvGrpSpPr>
        <xdr:cNvPr id="271673" name="グループ化 165">
          <a:extLst>
            <a:ext uri="{FF2B5EF4-FFF2-40B4-BE49-F238E27FC236}">
              <a16:creationId xmlns:a16="http://schemas.microsoft.com/office/drawing/2014/main" id="{00000000-0008-0000-0000-000039250400}"/>
            </a:ext>
          </a:extLst>
        </xdr:cNvPr>
        <xdr:cNvGrpSpPr>
          <a:grpSpLocks/>
        </xdr:cNvGrpSpPr>
      </xdr:nvGrpSpPr>
      <xdr:grpSpPr bwMode="auto">
        <a:xfrm>
          <a:off x="211455" y="11450955"/>
          <a:ext cx="3893820" cy="2788920"/>
          <a:chOff x="183481" y="11449050"/>
          <a:chExt cx="4380041" cy="2801550"/>
        </a:xfrm>
      </xdr:grpSpPr>
      <xdr:graphicFrame macro="">
        <xdr:nvGraphicFramePr>
          <xdr:cNvPr id="271755" name="グラフ 6">
            <a:extLst>
              <a:ext uri="{FF2B5EF4-FFF2-40B4-BE49-F238E27FC236}">
                <a16:creationId xmlns:a16="http://schemas.microsoft.com/office/drawing/2014/main" id="{00000000-0008-0000-0000-00008B250400}"/>
              </a:ext>
            </a:extLst>
          </xdr:cNvPr>
          <xdr:cNvGraphicFramePr>
            <a:graphicFrameLocks/>
          </xdr:cNvGraphicFramePr>
        </xdr:nvGraphicFramePr>
        <xdr:xfrm>
          <a:off x="183481" y="11658600"/>
          <a:ext cx="4320000" cy="259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pSp>
        <xdr:nvGrpSpPr>
          <xdr:cNvPr id="271756" name="グループ化 145">
            <a:extLst>
              <a:ext uri="{FF2B5EF4-FFF2-40B4-BE49-F238E27FC236}">
                <a16:creationId xmlns:a16="http://schemas.microsoft.com/office/drawing/2014/main" id="{00000000-0008-0000-0000-00008C250400}"/>
              </a:ext>
            </a:extLst>
          </xdr:cNvPr>
          <xdr:cNvGrpSpPr>
            <a:grpSpLocks/>
          </xdr:cNvGrpSpPr>
        </xdr:nvGrpSpPr>
        <xdr:grpSpPr bwMode="auto">
          <a:xfrm>
            <a:off x="200025" y="11449050"/>
            <a:ext cx="4363497" cy="186270"/>
            <a:chOff x="190500" y="4705350"/>
            <a:chExt cx="4363497" cy="186270"/>
          </a:xfrm>
        </xdr:grpSpPr>
        <xdr:sp macro="" textlink="">
          <xdr:nvSpPr>
            <xdr:cNvPr id="147" name="テキスト ボックス 1">
              <a:extLst>
                <a:ext uri="{FF2B5EF4-FFF2-40B4-BE49-F238E27FC236}">
                  <a16:creationId xmlns:a16="http://schemas.microsoft.com/office/drawing/2014/main" id="{00000000-0008-0000-0000-000093000000}"/>
                </a:ext>
              </a:extLst>
            </xdr:cNvPr>
            <xdr:cNvSpPr txBox="1"/>
          </xdr:nvSpPr>
          <xdr:spPr>
            <a:xfrm>
              <a:off x="193041" y="4705350"/>
              <a:ext cx="505756" cy="181053"/>
            </a:xfrm>
            <a:prstGeom prst="rect">
              <a:avLst/>
            </a:prstGeom>
          </xdr:spPr>
          <xdr:txBody>
            <a:bodyPr wrap="square" lIns="0" tIns="0" rIns="0" bIns="0" rtlCol="0" anchor="ctr"/>
            <a:lstStyle>
              <a:lvl1pPr marL="0" indent="0">
                <a:defRPr sz="1100"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ja-JP" altLang="en-US" sz="1000"/>
                <a:t>（</a:t>
              </a:r>
              <a:r>
                <a:rPr lang="en-US" altLang="ja-JP" sz="1000"/>
                <a:t>ha</a:t>
              </a:r>
              <a:r>
                <a:rPr lang="ja-JP" altLang="en-US" sz="1000"/>
                <a:t>）</a:t>
              </a:r>
            </a:p>
          </xdr:txBody>
        </xdr:sp>
        <xdr:sp macro="" textlink="">
          <xdr:nvSpPr>
            <xdr:cNvPr id="148" name="テキスト ボックス 1">
              <a:extLst>
                <a:ext uri="{FF2B5EF4-FFF2-40B4-BE49-F238E27FC236}">
                  <a16:creationId xmlns:a16="http://schemas.microsoft.com/office/drawing/2014/main" id="{00000000-0008-0000-0000-000094000000}"/>
                </a:ext>
              </a:extLst>
            </xdr:cNvPr>
            <xdr:cNvSpPr txBox="1"/>
          </xdr:nvSpPr>
          <xdr:spPr>
            <a:xfrm>
              <a:off x="4105496" y="4724408"/>
              <a:ext cx="448501" cy="171524"/>
            </a:xfrm>
            <a:prstGeom prst="rect">
              <a:avLst/>
            </a:prstGeom>
          </xdr:spPr>
          <xdr:txBody>
            <a:bodyPr wrap="square" lIns="0" tIns="0" rIns="0" bIns="0" rtlCol="0" anchor="ctr"/>
            <a:lstStyle>
              <a:lvl1pPr marL="0" indent="0">
                <a:defRPr sz="1100"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ja-JP" altLang="en-US" sz="1000"/>
                <a:t>（</a:t>
              </a:r>
              <a:r>
                <a:rPr lang="en-US" altLang="ja-JP" sz="1000"/>
                <a:t>kg</a:t>
              </a:r>
              <a:r>
                <a:rPr lang="ja-JP" altLang="en-US" sz="1000"/>
                <a:t>）</a:t>
              </a:r>
            </a:p>
          </xdr:txBody>
        </xdr:sp>
      </xdr:grpSp>
    </xdr:grpSp>
    <xdr:clientData/>
  </xdr:twoCellAnchor>
  <xdr:twoCellAnchor>
    <xdr:from>
      <xdr:col>1</xdr:col>
      <xdr:colOff>110490</xdr:colOff>
      <xdr:row>95</xdr:row>
      <xdr:rowOff>53340</xdr:rowOff>
    </xdr:from>
    <xdr:to>
      <xdr:col>15</xdr:col>
      <xdr:colOff>20955</xdr:colOff>
      <xdr:row>108</xdr:row>
      <xdr:rowOff>28575</xdr:rowOff>
    </xdr:to>
    <xdr:grpSp>
      <xdr:nvGrpSpPr>
        <xdr:cNvPr id="271674" name="グループ化 163">
          <a:extLst>
            <a:ext uri="{FF2B5EF4-FFF2-40B4-BE49-F238E27FC236}">
              <a16:creationId xmlns:a16="http://schemas.microsoft.com/office/drawing/2014/main" id="{00000000-0008-0000-0000-00003A250400}"/>
            </a:ext>
          </a:extLst>
        </xdr:cNvPr>
        <xdr:cNvGrpSpPr>
          <a:grpSpLocks/>
        </xdr:cNvGrpSpPr>
      </xdr:nvGrpSpPr>
      <xdr:grpSpPr bwMode="auto">
        <a:xfrm>
          <a:off x="158115" y="17973675"/>
          <a:ext cx="3964305" cy="2788920"/>
          <a:chOff x="128802" y="18097500"/>
          <a:chExt cx="4453770" cy="2801550"/>
        </a:xfrm>
      </xdr:grpSpPr>
      <xdr:graphicFrame macro="">
        <xdr:nvGraphicFramePr>
          <xdr:cNvPr id="271751" name="グラフ 5">
            <a:extLst>
              <a:ext uri="{FF2B5EF4-FFF2-40B4-BE49-F238E27FC236}">
                <a16:creationId xmlns:a16="http://schemas.microsoft.com/office/drawing/2014/main" id="{00000000-0008-0000-0000-000087250400}"/>
              </a:ext>
            </a:extLst>
          </xdr:cNvPr>
          <xdr:cNvGraphicFramePr>
            <a:graphicFrameLocks/>
          </xdr:cNvGraphicFramePr>
        </xdr:nvGraphicFramePr>
        <xdr:xfrm>
          <a:off x="128802" y="18307050"/>
          <a:ext cx="4320000" cy="259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pSp>
        <xdr:nvGrpSpPr>
          <xdr:cNvPr id="271752" name="グループ化 160">
            <a:extLst>
              <a:ext uri="{FF2B5EF4-FFF2-40B4-BE49-F238E27FC236}">
                <a16:creationId xmlns:a16="http://schemas.microsoft.com/office/drawing/2014/main" id="{00000000-0008-0000-0000-000088250400}"/>
              </a:ext>
            </a:extLst>
          </xdr:cNvPr>
          <xdr:cNvGrpSpPr>
            <a:grpSpLocks/>
          </xdr:cNvGrpSpPr>
        </xdr:nvGrpSpPr>
        <xdr:grpSpPr bwMode="auto">
          <a:xfrm>
            <a:off x="247650" y="18097500"/>
            <a:ext cx="4334922" cy="200557"/>
            <a:chOff x="219075" y="4686300"/>
            <a:chExt cx="4334922" cy="200557"/>
          </a:xfrm>
        </xdr:grpSpPr>
        <xdr:sp macro="" textlink="">
          <xdr:nvSpPr>
            <xdr:cNvPr id="162" name="テキスト ボックス 1">
              <a:extLst>
                <a:ext uri="{FF2B5EF4-FFF2-40B4-BE49-F238E27FC236}">
                  <a16:creationId xmlns:a16="http://schemas.microsoft.com/office/drawing/2014/main" id="{00000000-0008-0000-0000-0000A2000000}"/>
                </a:ext>
              </a:extLst>
            </xdr:cNvPr>
            <xdr:cNvSpPr txBox="1"/>
          </xdr:nvSpPr>
          <xdr:spPr>
            <a:xfrm>
              <a:off x="221564" y="4686300"/>
              <a:ext cx="504657" cy="181053"/>
            </a:xfrm>
            <a:prstGeom prst="rect">
              <a:avLst/>
            </a:prstGeom>
          </xdr:spPr>
          <xdr:txBody>
            <a:bodyPr wrap="square" lIns="0" tIns="0" rIns="0" bIns="0" rtlCol="0" anchor="ctr"/>
            <a:lstStyle>
              <a:lvl1pPr marL="0" indent="0">
                <a:defRPr sz="1100"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ja-JP" altLang="en-US" sz="1000"/>
                <a:t>（</a:t>
              </a:r>
              <a:r>
                <a:rPr lang="en-US" altLang="ja-JP" sz="1000"/>
                <a:t>ha</a:t>
              </a:r>
              <a:r>
                <a:rPr lang="ja-JP" altLang="en-US" sz="1000"/>
                <a:t>）</a:t>
              </a:r>
            </a:p>
          </xdr:txBody>
        </xdr:sp>
        <xdr:sp macro="" textlink="">
          <xdr:nvSpPr>
            <xdr:cNvPr id="163" name="テキスト ボックス 1">
              <a:extLst>
                <a:ext uri="{FF2B5EF4-FFF2-40B4-BE49-F238E27FC236}">
                  <a16:creationId xmlns:a16="http://schemas.microsoft.com/office/drawing/2014/main" id="{00000000-0008-0000-0000-0000A3000000}"/>
                </a:ext>
              </a:extLst>
            </xdr:cNvPr>
            <xdr:cNvSpPr txBox="1"/>
          </xdr:nvSpPr>
          <xdr:spPr>
            <a:xfrm>
              <a:off x="4106471" y="4714887"/>
              <a:ext cx="447526" cy="171524"/>
            </a:xfrm>
            <a:prstGeom prst="rect">
              <a:avLst/>
            </a:prstGeom>
          </xdr:spPr>
          <xdr:txBody>
            <a:bodyPr wrap="square" lIns="0" tIns="0" rIns="0" bIns="0" rtlCol="0" anchor="ctr"/>
            <a:lstStyle>
              <a:lvl1pPr marL="0" indent="0">
                <a:defRPr sz="1100"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ja-JP" altLang="en-US" sz="1000"/>
                <a:t>（</a:t>
              </a:r>
              <a:r>
                <a:rPr lang="en-US" altLang="ja-JP" sz="1000"/>
                <a:t>kg</a:t>
              </a:r>
              <a:r>
                <a:rPr lang="ja-JP" altLang="en-US" sz="1000"/>
                <a:t>）</a:t>
              </a:r>
            </a:p>
          </xdr:txBody>
        </xdr:sp>
      </xdr:grpSp>
    </xdr:grpSp>
    <xdr:clientData/>
  </xdr:twoCellAnchor>
  <xdr:twoCellAnchor>
    <xdr:from>
      <xdr:col>2</xdr:col>
      <xdr:colOff>9525</xdr:colOff>
      <xdr:row>96</xdr:row>
      <xdr:rowOff>49330</xdr:rowOff>
    </xdr:from>
    <xdr:to>
      <xdr:col>13</xdr:col>
      <xdr:colOff>314325</xdr:colOff>
      <xdr:row>108</xdr:row>
      <xdr:rowOff>32185</xdr:rowOff>
    </xdr:to>
    <xdr:graphicFrame macro="">
      <xdr:nvGraphicFramePr>
        <xdr:cNvPr id="271675" name="グラフ 113">
          <a:extLst>
            <a:ext uri="{FF2B5EF4-FFF2-40B4-BE49-F238E27FC236}">
              <a16:creationId xmlns:a16="http://schemas.microsoft.com/office/drawing/2014/main" id="{00000000-0008-0000-0000-00003B2504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69582</xdr:colOff>
      <xdr:row>62</xdr:row>
      <xdr:rowOff>79609</xdr:rowOff>
    </xdr:from>
    <xdr:to>
      <xdr:col>14</xdr:col>
      <xdr:colOff>35292</xdr:colOff>
      <xdr:row>74</xdr:row>
      <xdr:rowOff>41509</xdr:rowOff>
    </xdr:to>
    <xdr:graphicFrame macro="">
      <xdr:nvGraphicFramePr>
        <xdr:cNvPr id="271676" name="グラフ 98">
          <a:extLst>
            <a:ext uri="{FF2B5EF4-FFF2-40B4-BE49-F238E27FC236}">
              <a16:creationId xmlns:a16="http://schemas.microsoft.com/office/drawing/2014/main" id="{00000000-0008-0000-0000-00003C2504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67152</xdr:colOff>
      <xdr:row>45</xdr:row>
      <xdr:rowOff>109538</xdr:rowOff>
    </xdr:from>
    <xdr:to>
      <xdr:col>14</xdr:col>
      <xdr:colOff>29052</xdr:colOff>
      <xdr:row>58</xdr:row>
      <xdr:rowOff>86679</xdr:rowOff>
    </xdr:to>
    <xdr:graphicFrame macro="">
      <xdr:nvGraphicFramePr>
        <xdr:cNvPr id="271677" name="グラフ 96">
          <a:extLst>
            <a:ext uri="{FF2B5EF4-FFF2-40B4-BE49-F238E27FC236}">
              <a16:creationId xmlns:a16="http://schemas.microsoft.com/office/drawing/2014/main" id="{00000000-0008-0000-0000-00003D2504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absolute">
    <xdr:from>
      <xdr:col>2</xdr:col>
      <xdr:colOff>38101</xdr:colOff>
      <xdr:row>10</xdr:row>
      <xdr:rowOff>167640</xdr:rowOff>
    </xdr:from>
    <xdr:to>
      <xdr:col>15</xdr:col>
      <xdr:colOff>34291</xdr:colOff>
      <xdr:row>24</xdr:row>
      <xdr:rowOff>0</xdr:rowOff>
    </xdr:to>
    <xdr:graphicFrame macro="">
      <xdr:nvGraphicFramePr>
        <xdr:cNvPr id="271678" name="グラフ 1">
          <a:extLst>
            <a:ext uri="{FF2B5EF4-FFF2-40B4-BE49-F238E27FC236}">
              <a16:creationId xmlns:a16="http://schemas.microsoft.com/office/drawing/2014/main" id="{00000000-0008-0000-0000-00003E2504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 editAs="absolute">
    <xdr:from>
      <xdr:col>2</xdr:col>
      <xdr:colOff>22477</xdr:colOff>
      <xdr:row>27</xdr:row>
      <xdr:rowOff>168971</xdr:rowOff>
    </xdr:from>
    <xdr:to>
      <xdr:col>14</xdr:col>
      <xdr:colOff>17623</xdr:colOff>
      <xdr:row>41</xdr:row>
      <xdr:rowOff>21030</xdr:rowOff>
    </xdr:to>
    <xdr:grpSp>
      <xdr:nvGrpSpPr>
        <xdr:cNvPr id="271680" name="グループ化 167">
          <a:extLst>
            <a:ext uri="{FF2B5EF4-FFF2-40B4-BE49-F238E27FC236}">
              <a16:creationId xmlns:a16="http://schemas.microsoft.com/office/drawing/2014/main" id="{00000000-0008-0000-0000-000040250400}"/>
            </a:ext>
          </a:extLst>
        </xdr:cNvPr>
        <xdr:cNvGrpSpPr>
          <a:grpSpLocks/>
        </xdr:cNvGrpSpPr>
      </xdr:nvGrpSpPr>
      <xdr:grpSpPr bwMode="auto">
        <a:xfrm>
          <a:off x="180592" y="4982906"/>
          <a:ext cx="3888966" cy="2778139"/>
          <a:chOff x="205157" y="4706070"/>
          <a:chExt cx="5799056" cy="2750125"/>
        </a:xfrm>
      </xdr:grpSpPr>
      <xdr:graphicFrame macro="">
        <xdr:nvGraphicFramePr>
          <xdr:cNvPr id="271747" name="グラフ 2">
            <a:extLst>
              <a:ext uri="{FF2B5EF4-FFF2-40B4-BE49-F238E27FC236}">
                <a16:creationId xmlns:a16="http://schemas.microsoft.com/office/drawing/2014/main" id="{00000000-0008-0000-0000-000083250400}"/>
              </a:ext>
            </a:extLst>
          </xdr:cNvPr>
          <xdr:cNvGraphicFramePr>
            <a:graphicFrameLocks/>
          </xdr:cNvGraphicFramePr>
        </xdr:nvGraphicFramePr>
        <xdr:xfrm>
          <a:off x="205157" y="4864195"/>
          <a:ext cx="5799056" cy="259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1"/>
          </a:graphicData>
        </a:graphic>
      </xdr:graphicFrame>
      <xdr:grpSp>
        <xdr:nvGrpSpPr>
          <xdr:cNvPr id="271748" name="グループ化 148">
            <a:extLst>
              <a:ext uri="{FF2B5EF4-FFF2-40B4-BE49-F238E27FC236}">
                <a16:creationId xmlns:a16="http://schemas.microsoft.com/office/drawing/2014/main" id="{00000000-0008-0000-0000-000084250400}"/>
              </a:ext>
            </a:extLst>
          </xdr:cNvPr>
          <xdr:cNvGrpSpPr>
            <a:grpSpLocks/>
          </xdr:cNvGrpSpPr>
        </xdr:nvGrpSpPr>
        <xdr:grpSpPr bwMode="auto">
          <a:xfrm>
            <a:off x="313263" y="4706070"/>
            <a:ext cx="5646053" cy="181097"/>
            <a:chOff x="313263" y="4667970"/>
            <a:chExt cx="5646053" cy="181097"/>
          </a:xfrm>
        </xdr:grpSpPr>
        <xdr:sp macro="" textlink="">
          <xdr:nvSpPr>
            <xdr:cNvPr id="150" name="テキスト ボックス 1">
              <a:extLst>
                <a:ext uri="{FF2B5EF4-FFF2-40B4-BE49-F238E27FC236}">
                  <a16:creationId xmlns:a16="http://schemas.microsoft.com/office/drawing/2014/main" id="{00000000-0008-0000-0000-000096000000}"/>
                </a:ext>
              </a:extLst>
            </xdr:cNvPr>
            <xdr:cNvSpPr txBox="1"/>
          </xdr:nvSpPr>
          <xdr:spPr>
            <a:xfrm>
              <a:off x="313263" y="4668015"/>
              <a:ext cx="504946" cy="181052"/>
            </a:xfrm>
            <a:prstGeom prst="rect">
              <a:avLst/>
            </a:prstGeom>
          </xdr:spPr>
          <xdr:txBody>
            <a:bodyPr wrap="square" lIns="0" tIns="0" rIns="0" bIns="0" rtlCol="0" anchor="ctr"/>
            <a:lstStyle>
              <a:lvl1pPr marL="0" indent="0">
                <a:defRPr sz="1100"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ja-JP" altLang="en-US" sz="1000"/>
                <a:t>（</a:t>
              </a:r>
              <a:r>
                <a:rPr lang="en-US" altLang="ja-JP" sz="1000"/>
                <a:t>ha</a:t>
              </a:r>
              <a:r>
                <a:rPr lang="ja-JP" altLang="en-US" sz="1000"/>
                <a:t>）</a:t>
              </a:r>
            </a:p>
          </xdr:txBody>
        </xdr:sp>
        <xdr:sp macro="" textlink="">
          <xdr:nvSpPr>
            <xdr:cNvPr id="151" name="テキスト ボックス 1">
              <a:extLst>
                <a:ext uri="{FF2B5EF4-FFF2-40B4-BE49-F238E27FC236}">
                  <a16:creationId xmlns:a16="http://schemas.microsoft.com/office/drawing/2014/main" id="{00000000-0008-0000-0000-000097000000}"/>
                </a:ext>
              </a:extLst>
            </xdr:cNvPr>
            <xdr:cNvSpPr txBox="1"/>
          </xdr:nvSpPr>
          <xdr:spPr>
            <a:xfrm>
              <a:off x="5511533" y="4667970"/>
              <a:ext cx="447783" cy="171523"/>
            </a:xfrm>
            <a:prstGeom prst="rect">
              <a:avLst/>
            </a:prstGeom>
          </xdr:spPr>
          <xdr:txBody>
            <a:bodyPr wrap="square" lIns="0" tIns="0" rIns="0" bIns="0" rtlCol="0" anchor="ctr"/>
            <a:lstStyle>
              <a:lvl1pPr marL="0" indent="0">
                <a:defRPr sz="1100"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lang="ja-JP" altLang="en-US" sz="1000"/>
                <a:t>（</a:t>
              </a:r>
              <a:r>
                <a:rPr lang="en-US" altLang="ja-JP" sz="1000"/>
                <a:t>kg</a:t>
              </a:r>
              <a:r>
                <a:rPr lang="ja-JP" altLang="en-US" sz="1000"/>
                <a:t>）</a:t>
              </a:r>
            </a:p>
          </xdr:txBody>
        </xdr:sp>
      </xdr:grpSp>
    </xdr:grpSp>
    <xdr:clientData/>
  </xdr:twoCellAnchor>
  <xdr:oneCellAnchor>
    <xdr:from>
      <xdr:col>0</xdr:col>
      <xdr:colOff>24765</xdr:colOff>
      <xdr:row>0</xdr:row>
      <xdr:rowOff>24766</xdr:rowOff>
    </xdr:from>
    <xdr:ext cx="6978015" cy="299084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24765" y="24766"/>
          <a:ext cx="6978015" cy="299084"/>
        </a:xfrm>
        <a:prstGeom prst="rect">
          <a:avLst/>
        </a:prstGeom>
        <a:noFill/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kumimoji="1" lang="ja-JP" altLang="en-US" sz="1400" b="0" i="0" cap="none" spc="0">
              <a:ln w="0"/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</a:rPr>
            <a:t>市町村別統計累年ファイル</a:t>
          </a:r>
          <a:r>
            <a:rPr kumimoji="1" lang="en-US" altLang="ja-JP" sz="1400" b="0" i="0" cap="none" spc="0">
              <a:ln w="0"/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</a:rPr>
            <a:t>【</a:t>
          </a:r>
          <a:r>
            <a:rPr kumimoji="1" lang="ja-JP" altLang="en-US" sz="1400" b="0" i="0" cap="none" spc="0">
              <a:ln w="0"/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</a:rPr>
            <a:t>耕地面積、水稲、小麦、六条大麦、大豆、そば</a:t>
          </a:r>
          <a:r>
            <a:rPr kumimoji="1" lang="en-US" altLang="ja-JP" sz="1400" b="0" i="0" cap="none" spc="0">
              <a:ln w="0"/>
              <a:solidFill>
                <a:schemeClr val="tx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</a:rPr>
            <a:t>】</a:t>
          </a:r>
          <a:endParaRPr kumimoji="1" lang="ja-JP" altLang="en-US" sz="1400" b="0" i="0" cap="none" spc="0">
            <a:ln w="0"/>
            <a:solidFill>
              <a:schemeClr val="tx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oneCellAnchor>
  <xdr:twoCellAnchor editAs="absolute">
    <xdr:from>
      <xdr:col>2</xdr:col>
      <xdr:colOff>17144</xdr:colOff>
      <xdr:row>10</xdr:row>
      <xdr:rowOff>55245</xdr:rowOff>
    </xdr:from>
    <xdr:to>
      <xdr:col>3</xdr:col>
      <xdr:colOff>225720</xdr:colOff>
      <xdr:row>11</xdr:row>
      <xdr:rowOff>18291</xdr:rowOff>
    </xdr:to>
    <xdr:sp macro="" textlink="">
      <xdr:nvSpPr>
        <xdr:cNvPr id="16" name="テキスト ボックス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79069" y="1600200"/>
          <a:ext cx="532426" cy="168786"/>
        </a:xfrm>
        <a:prstGeom prst="rect">
          <a:avLst/>
        </a:prstGeom>
      </xdr:spPr>
      <xdr:txBody>
        <a:bodyPr wrap="square" lIns="0" tIns="0" rIns="0" bIns="0" rtlCol="0" anchor="ctr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000"/>
            <a:t>（</a:t>
          </a:r>
          <a:r>
            <a:rPr lang="en-US" altLang="ja-JP" sz="1000"/>
            <a:t>ha</a:t>
          </a:r>
          <a:r>
            <a:rPr lang="ja-JP" altLang="en-US" sz="1000"/>
            <a:t>）</a:t>
          </a:r>
        </a:p>
      </xdr:txBody>
    </xdr:sp>
    <xdr:clientData/>
  </xdr:twoCellAnchor>
  <xdr:twoCellAnchor>
    <xdr:from>
      <xdr:col>5</xdr:col>
      <xdr:colOff>238125</xdr:colOff>
      <xdr:row>10</xdr:row>
      <xdr:rowOff>0</xdr:rowOff>
    </xdr:from>
    <xdr:to>
      <xdr:col>11</xdr:col>
      <xdr:colOff>85725</xdr:colOff>
      <xdr:row>10</xdr:row>
      <xdr:rowOff>180975</xdr:rowOff>
    </xdr:to>
    <xdr:grpSp>
      <xdr:nvGrpSpPr>
        <xdr:cNvPr id="271683" name="グループ化 86">
          <a:extLst>
            <a:ext uri="{FF2B5EF4-FFF2-40B4-BE49-F238E27FC236}">
              <a16:creationId xmlns:a16="http://schemas.microsoft.com/office/drawing/2014/main" id="{00000000-0008-0000-0000-000043250400}"/>
            </a:ext>
          </a:extLst>
        </xdr:cNvPr>
        <xdr:cNvGrpSpPr>
          <a:grpSpLocks/>
        </xdr:cNvGrpSpPr>
      </xdr:nvGrpSpPr>
      <xdr:grpSpPr bwMode="auto">
        <a:xfrm>
          <a:off x="1373505" y="1533525"/>
          <a:ext cx="1790700" cy="179070"/>
          <a:chOff x="9334500" y="1628775"/>
          <a:chExt cx="2018475" cy="180000"/>
        </a:xfrm>
      </xdr:grpSpPr>
      <xdr:grpSp>
        <xdr:nvGrpSpPr>
          <xdr:cNvPr id="271742" name="グループ化 46">
            <a:extLst>
              <a:ext uri="{FF2B5EF4-FFF2-40B4-BE49-F238E27FC236}">
                <a16:creationId xmlns:a16="http://schemas.microsoft.com/office/drawing/2014/main" id="{00000000-0008-0000-0000-00007E250400}"/>
              </a:ext>
            </a:extLst>
          </xdr:cNvPr>
          <xdr:cNvGrpSpPr>
            <a:grpSpLocks/>
          </xdr:cNvGrpSpPr>
        </xdr:nvGrpSpPr>
        <xdr:grpSpPr bwMode="auto">
          <a:xfrm>
            <a:off x="9334500" y="1628775"/>
            <a:ext cx="2018475" cy="180000"/>
            <a:chOff x="9458325" y="2352675"/>
            <a:chExt cx="2018475" cy="180000"/>
          </a:xfrm>
        </xdr:grpSpPr>
        <xdr:sp macro="" textlink="">
          <xdr:nvSpPr>
            <xdr:cNvPr id="48" name="正方形/長方形 47">
              <a:extLst>
                <a:ext uri="{FF2B5EF4-FFF2-40B4-BE49-F238E27FC236}">
                  <a16:creationId xmlns:a16="http://schemas.microsoft.com/office/drawing/2014/main" id="{00000000-0008-0000-0000-000030000000}"/>
                </a:ext>
              </a:extLst>
            </xdr:cNvPr>
            <xdr:cNvSpPr/>
          </xdr:nvSpPr>
          <xdr:spPr>
            <a:xfrm>
              <a:off x="9458325" y="2362149"/>
              <a:ext cx="352281" cy="170526"/>
            </a:xfrm>
            <a:prstGeom prst="rect">
              <a:avLst/>
            </a:prstGeom>
            <a:solidFill>
              <a:srgbClr val="5DD5FF"/>
            </a:solidFill>
            <a:ln>
              <a:noFill/>
            </a:ln>
            <a:scene3d>
              <a:camera prst="orthographicFront"/>
              <a:lightRig rig="threePt" dir="t"/>
            </a:scene3d>
            <a:sp3d>
              <a:bevelT w="19050" h="19050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endParaRPr lang="ja-JP" altLang="en-US"/>
            </a:p>
          </xdr:txBody>
        </xdr:sp>
        <xdr:sp macro="" textlink="">
          <xdr:nvSpPr>
            <xdr:cNvPr id="49" name="テキスト ボックス 48">
              <a:extLst>
                <a:ext uri="{FF2B5EF4-FFF2-40B4-BE49-F238E27FC236}">
                  <a16:creationId xmlns:a16="http://schemas.microsoft.com/office/drawing/2014/main" id="{00000000-0008-0000-0000-000031000000}"/>
                </a:ext>
              </a:extLst>
            </xdr:cNvPr>
            <xdr:cNvSpPr txBox="1"/>
          </xdr:nvSpPr>
          <xdr:spPr>
            <a:xfrm>
              <a:off x="9839169" y="2352675"/>
              <a:ext cx="580788" cy="180000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lIns="0" tIns="0" rIns="0" bIns="0" rtlCol="0" anchor="ctr"/>
            <a:lstStyle/>
            <a:p>
              <a:pPr algn="ctr"/>
              <a:r>
                <a:rPr kumimoji="1" lang="ja-JP" altLang="en-US" sz="1100"/>
                <a:t>田耕地</a:t>
              </a:r>
            </a:p>
          </xdr:txBody>
        </xdr:sp>
        <xdr:sp macro="" textlink="">
          <xdr:nvSpPr>
            <xdr:cNvPr id="50" name="テキスト ボックス 49">
              <a:extLst>
                <a:ext uri="{FF2B5EF4-FFF2-40B4-BE49-F238E27FC236}">
                  <a16:creationId xmlns:a16="http://schemas.microsoft.com/office/drawing/2014/main" id="{00000000-0008-0000-0000-000032000000}"/>
                </a:ext>
              </a:extLst>
            </xdr:cNvPr>
            <xdr:cNvSpPr txBox="1"/>
          </xdr:nvSpPr>
          <xdr:spPr>
            <a:xfrm>
              <a:off x="10972181" y="2352675"/>
              <a:ext cx="504619" cy="180000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lIns="0" tIns="0" rIns="0" bIns="0" rtlCol="0" anchor="ctr"/>
            <a:lstStyle/>
            <a:p>
              <a:pPr algn="ctr"/>
              <a:r>
                <a:rPr kumimoji="1" lang="ja-JP" altLang="en-US" sz="1100">
                  <a:latin typeface="+mn-ea"/>
                  <a:ea typeface="+mn-ea"/>
                </a:rPr>
                <a:t>畑耕地</a:t>
              </a:r>
            </a:p>
          </xdr:txBody>
        </xdr:sp>
      </xdr:grpSp>
      <xdr:sp macro="" textlink="">
        <xdr:nvSpPr>
          <xdr:cNvPr id="52" name="正方形/長方形 51">
            <a:extLst>
              <a:ext uri="{FF2B5EF4-FFF2-40B4-BE49-F238E27FC236}">
                <a16:creationId xmlns:a16="http://schemas.microsoft.com/office/drawing/2014/main" id="{00000000-0008-0000-0000-000034000000}"/>
              </a:ext>
            </a:extLst>
          </xdr:cNvPr>
          <xdr:cNvSpPr/>
        </xdr:nvSpPr>
        <xdr:spPr>
          <a:xfrm>
            <a:off x="10429427" y="1638249"/>
            <a:ext cx="352281" cy="170526"/>
          </a:xfrm>
          <a:prstGeom prst="rect">
            <a:avLst/>
          </a:prstGeom>
          <a:solidFill>
            <a:srgbClr val="FFCC29"/>
          </a:solidFill>
          <a:ln>
            <a:noFill/>
          </a:ln>
          <a:scene3d>
            <a:camera prst="orthographicFront"/>
            <a:lightRig rig="threePt" dir="t"/>
          </a:scene3d>
          <a:sp3d>
            <a:bevelT w="19050" h="19050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endParaRPr lang="ja-JP" altLang="en-US"/>
          </a:p>
        </xdr:txBody>
      </xdr:sp>
    </xdr:grpSp>
    <xdr:clientData/>
  </xdr:twoCellAnchor>
  <xdr:twoCellAnchor>
    <xdr:from>
      <xdr:col>15</xdr:col>
      <xdr:colOff>19050</xdr:colOff>
      <xdr:row>110</xdr:row>
      <xdr:rowOff>19050</xdr:rowOff>
    </xdr:from>
    <xdr:to>
      <xdr:col>31</xdr:col>
      <xdr:colOff>140382</xdr:colOff>
      <xdr:row>116</xdr:row>
      <xdr:rowOff>19050</xdr:rowOff>
    </xdr:to>
    <xdr:sp macro="" textlink="">
      <xdr:nvSpPr>
        <xdr:cNvPr id="76" name="角丸四角形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>
          <a:off x="4305300" y="21193125"/>
          <a:ext cx="2683557" cy="1085850"/>
        </a:xfrm>
        <a:prstGeom prst="roundRect">
          <a:avLst>
            <a:gd name="adj" fmla="val 4204"/>
          </a:avLst>
        </a:prstGeom>
        <a:solidFill>
          <a:schemeClr val="accent3">
            <a:lumMod val="20000"/>
            <a:lumOff val="80000"/>
          </a:schemeClr>
        </a:solidFill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lIns="180000" tIns="53643" rIns="0" bIns="53643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東海農政局　統計部　統計企画課</a:t>
          </a:r>
          <a:endParaRPr lang="en-US" altLang="ja-JP" sz="1050">
            <a:solidFill>
              <a:schemeClr val="tx1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名古屋市昭和区安田通４－８</a:t>
          </a:r>
          <a:endParaRPr lang="en-US" altLang="ja-JP" sz="1050">
            <a:solidFill>
              <a:schemeClr val="tx1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電　話（０５２）７６３－４７３０</a:t>
          </a:r>
          <a:endParaRPr lang="en-US" altLang="ja-JP" sz="1050">
            <a:solidFill>
              <a:schemeClr val="tx1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　　　</a:t>
          </a:r>
        </a:p>
      </xdr:txBody>
    </xdr:sp>
    <xdr:clientData/>
  </xdr:twoCellAnchor>
  <xdr:twoCellAnchor editAs="oneCell">
    <xdr:from>
      <xdr:col>8</xdr:col>
      <xdr:colOff>57150</xdr:colOff>
      <xdr:row>3</xdr:row>
      <xdr:rowOff>104775</xdr:rowOff>
    </xdr:from>
    <xdr:to>
      <xdr:col>30</xdr:col>
      <xdr:colOff>53340</xdr:colOff>
      <xdr:row>5</xdr:row>
      <xdr:rowOff>95885</xdr:rowOff>
    </xdr:to>
    <xdr:grpSp>
      <xdr:nvGrpSpPr>
        <xdr:cNvPr id="271685" name="グループ化 11">
          <a:extLst>
            <a:ext uri="{FF2B5EF4-FFF2-40B4-BE49-F238E27FC236}">
              <a16:creationId xmlns:a16="http://schemas.microsoft.com/office/drawing/2014/main" id="{00000000-0008-0000-0000-000045250400}"/>
            </a:ext>
          </a:extLst>
        </xdr:cNvPr>
        <xdr:cNvGrpSpPr>
          <a:grpSpLocks/>
        </xdr:cNvGrpSpPr>
      </xdr:nvGrpSpPr>
      <xdr:grpSpPr bwMode="auto">
        <a:xfrm>
          <a:off x="2158365" y="550545"/>
          <a:ext cx="4575810" cy="465455"/>
          <a:chOff x="2395538" y="557214"/>
          <a:chExt cx="5119686" cy="457200"/>
        </a:xfrm>
      </xdr:grpSpPr>
      <xdr:sp macro="" textlink="">
        <xdr:nvSpPr>
          <xdr:cNvPr id="8" name="テキスト ボックス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 txBox="1"/>
        </xdr:nvSpPr>
        <xdr:spPr>
          <a:xfrm>
            <a:off x="2843630" y="557214"/>
            <a:ext cx="4671594" cy="457200"/>
          </a:xfrm>
          <a:prstGeom prst="rect">
            <a:avLst/>
          </a:prstGeom>
          <a:solidFill>
            <a:schemeClr val="bg2">
              <a:lumMod val="9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1300" b="1">
                <a:solidFill>
                  <a:schemeClr val="accent4">
                    <a:lumMod val="75000"/>
                  </a:schemeClr>
                </a:solidFill>
                <a:latin typeface="ＭＳ ゴシック" panose="020B0609070205080204" pitchFamily="49" charset="-128"/>
                <a:ea typeface="ＭＳ ゴシック" panose="020B0609070205080204" pitchFamily="49" charset="-128"/>
              </a:rPr>
              <a:t>　</a:t>
            </a:r>
            <a:r>
              <a:rPr kumimoji="1" lang="ja-JP" altLang="en-US" sz="1300" b="0">
                <a:solidFill>
                  <a:schemeClr val="accent4">
                    <a:lumMod val="75000"/>
                  </a:schemeClr>
                </a:solidFill>
                <a:latin typeface="メイリオ" panose="020B0604030504040204" pitchFamily="50" charset="-128"/>
                <a:ea typeface="メイリオ" panose="020B0604030504040204" pitchFamily="50" charset="-128"/>
              </a:rPr>
              <a:t>ご覧になる市町村を</a:t>
            </a:r>
            <a:r>
              <a:rPr kumimoji="1" lang="ja-JP" altLang="en-US" sz="1300" b="0" u="sng">
                <a:solidFill>
                  <a:schemeClr val="accent4">
                    <a:lumMod val="75000"/>
                  </a:schemeClr>
                </a:solidFill>
                <a:latin typeface="メイリオ" panose="020B0604030504040204" pitchFamily="50" charset="-128"/>
                <a:ea typeface="メイリオ" panose="020B0604030504040204" pitchFamily="50" charset="-128"/>
              </a:rPr>
              <a:t>県から順に選択</a:t>
            </a:r>
            <a:r>
              <a:rPr kumimoji="1" lang="ja-JP" altLang="en-US" sz="1300" b="0">
                <a:solidFill>
                  <a:schemeClr val="accent4">
                    <a:lumMod val="75000"/>
                  </a:schemeClr>
                </a:solidFill>
                <a:latin typeface="メイリオ" panose="020B0604030504040204" pitchFamily="50" charset="-128"/>
                <a:ea typeface="メイリオ" panose="020B0604030504040204" pitchFamily="50" charset="-128"/>
              </a:rPr>
              <a:t>してください。</a:t>
            </a:r>
          </a:p>
        </xdr:txBody>
      </xdr:sp>
      <xdr:sp macro="" textlink="">
        <xdr:nvSpPr>
          <xdr:cNvPr id="9" name="下矢印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/>
        </xdr:nvSpPr>
        <xdr:spPr>
          <a:xfrm rot="5400000">
            <a:off x="2443376" y="557001"/>
            <a:ext cx="361950" cy="457626"/>
          </a:xfrm>
          <a:prstGeom prst="downArrow">
            <a:avLst>
              <a:gd name="adj1" fmla="val 47354"/>
              <a:gd name="adj2" fmla="val 76460"/>
            </a:avLst>
          </a:prstGeom>
          <a:solidFill>
            <a:schemeClr val="bg2">
              <a:lumMod val="90000"/>
            </a:schemeClr>
          </a:solidFill>
          <a:ln>
            <a:solidFill>
              <a:schemeClr val="bg2">
                <a:lumMod val="90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endParaRPr lang="ja-JP" altLang="en-US"/>
          </a:p>
        </xdr:txBody>
      </xdr:sp>
    </xdr:grpSp>
    <xdr:clientData fPrintsWithSheet="0"/>
  </xdr:twoCellAnchor>
  <xdr:twoCellAnchor>
    <xdr:from>
      <xdr:col>4</xdr:col>
      <xdr:colOff>247650</xdr:colOff>
      <xdr:row>26</xdr:row>
      <xdr:rowOff>85725</xdr:rowOff>
    </xdr:from>
    <xdr:to>
      <xdr:col>12</xdr:col>
      <xdr:colOff>349949</xdr:colOff>
      <xdr:row>28</xdr:row>
      <xdr:rowOff>57150</xdr:rowOff>
    </xdr:to>
    <xdr:grpSp>
      <xdr:nvGrpSpPr>
        <xdr:cNvPr id="271686" name="グループ化 251">
          <a:extLst>
            <a:ext uri="{FF2B5EF4-FFF2-40B4-BE49-F238E27FC236}">
              <a16:creationId xmlns:a16="http://schemas.microsoft.com/office/drawing/2014/main" id="{00000000-0008-0000-0000-000046250400}"/>
            </a:ext>
          </a:extLst>
        </xdr:cNvPr>
        <xdr:cNvGrpSpPr>
          <a:grpSpLocks/>
        </xdr:cNvGrpSpPr>
      </xdr:nvGrpSpPr>
      <xdr:grpSpPr bwMode="auto">
        <a:xfrm>
          <a:off x="1053465" y="4764405"/>
          <a:ext cx="2670239" cy="308610"/>
          <a:chOff x="2109561" y="4789259"/>
          <a:chExt cx="3000731" cy="326121"/>
        </a:xfrm>
      </xdr:grpSpPr>
      <xdr:sp macro="" textlink="">
        <xdr:nvSpPr>
          <xdr:cNvPr id="253" name="正方形/長方形 252">
            <a:extLst>
              <a:ext uri="{FF2B5EF4-FFF2-40B4-BE49-F238E27FC236}">
                <a16:creationId xmlns:a16="http://schemas.microsoft.com/office/drawing/2014/main" id="{00000000-0008-0000-0000-0000FD000000}"/>
              </a:ext>
            </a:extLst>
          </xdr:cNvPr>
          <xdr:cNvSpPr/>
        </xdr:nvSpPr>
        <xdr:spPr>
          <a:xfrm>
            <a:off x="2109561" y="4885177"/>
            <a:ext cx="352758" cy="163061"/>
          </a:xfrm>
          <a:prstGeom prst="rect">
            <a:avLst/>
          </a:prstGeom>
          <a:solidFill>
            <a:srgbClr val="92D050"/>
          </a:solidFill>
          <a:ln>
            <a:noFill/>
          </a:ln>
          <a:scene3d>
            <a:camera prst="orthographicFront"/>
            <a:lightRig rig="threePt" dir="t"/>
          </a:scene3d>
          <a:sp3d>
            <a:bevelT w="19050" h="19050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ja-JP" altLang="en-US"/>
          </a:p>
        </xdr:txBody>
      </xdr:sp>
      <xdr:sp macro="" textlink="">
        <xdr:nvSpPr>
          <xdr:cNvPr id="254" name="テキスト ボックス 69">
            <a:extLst>
              <a:ext uri="{FF2B5EF4-FFF2-40B4-BE49-F238E27FC236}">
                <a16:creationId xmlns:a16="http://schemas.microsoft.com/office/drawing/2014/main" id="{00000000-0008-0000-0000-0000FE000000}"/>
              </a:ext>
            </a:extLst>
          </xdr:cNvPr>
          <xdr:cNvSpPr txBox="1"/>
        </xdr:nvSpPr>
        <xdr:spPr>
          <a:xfrm>
            <a:off x="2462319" y="4885177"/>
            <a:ext cx="686448" cy="17265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lIns="0" tIns="0" rIns="0" bIns="0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ja-JP" altLang="en-US" sz="900"/>
              <a:t>　</a:t>
            </a:r>
            <a:r>
              <a:rPr kumimoji="1" lang="ja-JP" altLang="en-US" sz="900"/>
              <a:t>作付面積</a:t>
            </a:r>
          </a:p>
        </xdr:txBody>
      </xdr:sp>
      <xdr:sp macro="" textlink="">
        <xdr:nvSpPr>
          <xdr:cNvPr id="255" name="テキスト ボックス 70">
            <a:extLst>
              <a:ext uri="{FF2B5EF4-FFF2-40B4-BE49-F238E27FC236}">
                <a16:creationId xmlns:a16="http://schemas.microsoft.com/office/drawing/2014/main" id="{00000000-0008-0000-0000-0000FF000000}"/>
              </a:ext>
            </a:extLst>
          </xdr:cNvPr>
          <xdr:cNvSpPr txBox="1"/>
        </xdr:nvSpPr>
        <xdr:spPr>
          <a:xfrm>
            <a:off x="3596864" y="4789259"/>
            <a:ext cx="1048740" cy="18224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lIns="0" tIns="0" rIns="0" bIns="0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kumimoji="1" lang="en-US" altLang="ja-JP" sz="900">
                <a:latin typeface="+mn-ea"/>
                <a:ea typeface="+mn-ea"/>
              </a:rPr>
              <a:t> </a:t>
            </a:r>
            <a:r>
              <a:rPr kumimoji="1" lang="ja-JP" altLang="en-US" sz="900">
                <a:latin typeface="+mn-ea"/>
                <a:ea typeface="+mn-ea"/>
              </a:rPr>
              <a:t>　</a:t>
            </a:r>
            <a:r>
              <a:rPr kumimoji="1" lang="en-US" altLang="ja-JP" sz="900">
                <a:latin typeface="+mn-ea"/>
                <a:ea typeface="+mn-ea"/>
              </a:rPr>
              <a:t>10a</a:t>
            </a:r>
            <a:r>
              <a:rPr kumimoji="1" lang="ja-JP" altLang="en-US" sz="900">
                <a:latin typeface="+mn-ea"/>
                <a:ea typeface="+mn-ea"/>
              </a:rPr>
              <a:t>当たり収量</a:t>
            </a:r>
          </a:p>
        </xdr:txBody>
      </xdr:sp>
      <xdr:cxnSp macro="">
        <xdr:nvCxnSpPr>
          <xdr:cNvPr id="256" name="直線コネクタ 255">
            <a:extLst>
              <a:ext uri="{FF2B5EF4-FFF2-40B4-BE49-F238E27FC236}">
                <a16:creationId xmlns:a16="http://schemas.microsoft.com/office/drawing/2014/main" id="{00000000-0008-0000-0000-000000010000}"/>
              </a:ext>
            </a:extLst>
          </xdr:cNvPr>
          <xdr:cNvCxnSpPr/>
        </xdr:nvCxnSpPr>
        <xdr:spPr>
          <a:xfrm>
            <a:off x="3234573" y="4894769"/>
            <a:ext cx="324156" cy="0"/>
          </a:xfrm>
          <a:prstGeom prst="line">
            <a:avLst/>
          </a:prstGeom>
          <a:ln w="25400" cap="rnd">
            <a:solidFill>
              <a:schemeClr val="accent5">
                <a:lumMod val="75000"/>
              </a:schemeClr>
            </a:solidFill>
            <a:prstDash val="solid"/>
            <a:headEnd type="oval" w="med" len="med"/>
            <a:tailEnd type="oval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271735" name="グループ化 256">
            <a:extLst>
              <a:ext uri="{FF2B5EF4-FFF2-40B4-BE49-F238E27FC236}">
                <a16:creationId xmlns:a16="http://schemas.microsoft.com/office/drawing/2014/main" id="{00000000-0008-0000-0000-000077250400}"/>
              </a:ext>
            </a:extLst>
          </xdr:cNvPr>
          <xdr:cNvGrpSpPr>
            <a:grpSpLocks/>
          </xdr:cNvGrpSpPr>
        </xdr:nvGrpSpPr>
        <xdr:grpSpPr bwMode="auto">
          <a:xfrm>
            <a:off x="3204000" y="5003218"/>
            <a:ext cx="402205" cy="79330"/>
            <a:chOff x="1214233" y="223013"/>
            <a:chExt cx="402205" cy="79330"/>
          </a:xfrm>
        </xdr:grpSpPr>
        <xdr:cxnSp macro="">
          <xdr:nvCxnSpPr>
            <xdr:cNvPr id="259" name="直線コネクタ 258">
              <a:extLst>
                <a:ext uri="{FF2B5EF4-FFF2-40B4-BE49-F238E27FC236}">
                  <a16:creationId xmlns:a16="http://schemas.microsoft.com/office/drawing/2014/main" id="{00000000-0008-0000-0000-000003010000}"/>
                </a:ext>
              </a:extLst>
            </xdr:cNvPr>
            <xdr:cNvCxnSpPr/>
          </xdr:nvCxnSpPr>
          <xdr:spPr>
            <a:xfrm>
              <a:off x="1273408" y="268032"/>
              <a:ext cx="295554" cy="0"/>
            </a:xfrm>
            <a:prstGeom prst="line">
              <a:avLst/>
            </a:prstGeom>
            <a:ln w="25400" cap="rnd">
              <a:solidFill>
                <a:srgbClr val="646464"/>
              </a:solidFill>
              <a:prstDash val="sysDot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260" name="二等辺三角形 259">
              <a:extLst>
                <a:ext uri="{FF2B5EF4-FFF2-40B4-BE49-F238E27FC236}">
                  <a16:creationId xmlns:a16="http://schemas.microsoft.com/office/drawing/2014/main" id="{00000000-0008-0000-0000-000004010000}"/>
                </a:ext>
              </a:extLst>
            </xdr:cNvPr>
            <xdr:cNvSpPr/>
          </xdr:nvSpPr>
          <xdr:spPr>
            <a:xfrm>
              <a:off x="1216204" y="220074"/>
              <a:ext cx="76272" cy="86326"/>
            </a:xfrm>
            <a:prstGeom prst="triangle">
              <a:avLst/>
            </a:prstGeom>
            <a:solidFill>
              <a:srgbClr val="646464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endParaRPr lang="ja-JP" altLang="en-US"/>
            </a:p>
          </xdr:txBody>
        </xdr:sp>
        <xdr:sp macro="" textlink="">
          <xdr:nvSpPr>
            <xdr:cNvPr id="261" name="二等辺三角形 260">
              <a:extLst>
                <a:ext uri="{FF2B5EF4-FFF2-40B4-BE49-F238E27FC236}">
                  <a16:creationId xmlns:a16="http://schemas.microsoft.com/office/drawing/2014/main" id="{00000000-0008-0000-0000-000005010000}"/>
                </a:ext>
              </a:extLst>
            </xdr:cNvPr>
            <xdr:cNvSpPr/>
          </xdr:nvSpPr>
          <xdr:spPr>
            <a:xfrm>
              <a:off x="1540360" y="220074"/>
              <a:ext cx="76272" cy="76734"/>
            </a:xfrm>
            <a:prstGeom prst="triangle">
              <a:avLst/>
            </a:prstGeom>
            <a:solidFill>
              <a:srgbClr val="646464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endParaRPr lang="ja-JP" altLang="en-US"/>
            </a:p>
          </xdr:txBody>
        </xdr:sp>
      </xdr:grpSp>
      <xdr:sp macro="" textlink="">
        <xdr:nvSpPr>
          <xdr:cNvPr id="258" name="テキスト ボックス 70">
            <a:extLst>
              <a:ext uri="{FF2B5EF4-FFF2-40B4-BE49-F238E27FC236}">
                <a16:creationId xmlns:a16="http://schemas.microsoft.com/office/drawing/2014/main" id="{00000000-0008-0000-0000-000002010000}"/>
              </a:ext>
            </a:extLst>
          </xdr:cNvPr>
          <xdr:cNvSpPr txBox="1"/>
        </xdr:nvSpPr>
        <xdr:spPr>
          <a:xfrm>
            <a:off x="3596864" y="4933136"/>
            <a:ext cx="1513428" cy="18224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lIns="0" tIns="0" rIns="0" bIns="0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ja-JP" altLang="en-US" sz="900">
                <a:latin typeface="+mn-ea"/>
              </a:rPr>
              <a:t> 　　　　　</a:t>
            </a:r>
            <a:r>
              <a:rPr lang="en-US" altLang="ja-JP" sz="900">
                <a:latin typeface="+mn-ea"/>
              </a:rPr>
              <a:t>〃</a:t>
            </a:r>
            <a:r>
              <a:rPr lang="ja-JP" altLang="en-US" sz="900">
                <a:latin typeface="+mn-ea"/>
              </a:rPr>
              <a:t>　　　　（県平均）</a:t>
            </a:r>
            <a:endParaRPr kumimoji="1" lang="ja-JP" altLang="en-US" sz="900">
              <a:latin typeface="+mn-ea"/>
            </a:endParaRPr>
          </a:p>
        </xdr:txBody>
      </xdr:sp>
    </xdr:grpSp>
    <xdr:clientData/>
  </xdr:twoCellAnchor>
  <xdr:twoCellAnchor>
    <xdr:from>
      <xdr:col>4</xdr:col>
      <xdr:colOff>257175</xdr:colOff>
      <xdr:row>43</xdr:row>
      <xdr:rowOff>95250</xdr:rowOff>
    </xdr:from>
    <xdr:to>
      <xdr:col>13</xdr:col>
      <xdr:colOff>7050</xdr:colOff>
      <xdr:row>45</xdr:row>
      <xdr:rowOff>76200</xdr:rowOff>
    </xdr:to>
    <xdr:grpSp>
      <xdr:nvGrpSpPr>
        <xdr:cNvPr id="271691" name="グループ化 101">
          <a:extLst>
            <a:ext uri="{FF2B5EF4-FFF2-40B4-BE49-F238E27FC236}">
              <a16:creationId xmlns:a16="http://schemas.microsoft.com/office/drawing/2014/main" id="{00000000-0008-0000-0000-00004B250400}"/>
            </a:ext>
          </a:extLst>
        </xdr:cNvPr>
        <xdr:cNvGrpSpPr>
          <a:grpSpLocks/>
        </xdr:cNvGrpSpPr>
      </xdr:nvGrpSpPr>
      <xdr:grpSpPr bwMode="auto">
        <a:xfrm>
          <a:off x="1064895" y="8044815"/>
          <a:ext cx="2668335" cy="327660"/>
          <a:chOff x="2109561" y="4795826"/>
          <a:chExt cx="3011705" cy="328731"/>
        </a:xfrm>
      </xdr:grpSpPr>
      <xdr:sp macro="" textlink="">
        <xdr:nvSpPr>
          <xdr:cNvPr id="103" name="正方形/長方形 102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/>
        </xdr:nvSpPr>
        <xdr:spPr>
          <a:xfrm>
            <a:off x="2109561" y="4880357"/>
            <a:ext cx="352927" cy="169062"/>
          </a:xfrm>
          <a:prstGeom prst="rect">
            <a:avLst/>
          </a:prstGeom>
          <a:solidFill>
            <a:srgbClr val="92D050"/>
          </a:solidFill>
          <a:ln>
            <a:noFill/>
          </a:ln>
          <a:scene3d>
            <a:camera prst="orthographicFront"/>
            <a:lightRig rig="threePt" dir="t"/>
          </a:scene3d>
          <a:sp3d>
            <a:bevelT w="19050" h="19050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ja-JP" altLang="en-US"/>
          </a:p>
        </xdr:txBody>
      </xdr:sp>
      <xdr:sp macro="" textlink="">
        <xdr:nvSpPr>
          <xdr:cNvPr id="104" name="テキスト ボックス 69">
            <a:extLst>
              <a:ext uri="{FF2B5EF4-FFF2-40B4-BE49-F238E27FC236}">
                <a16:creationId xmlns:a16="http://schemas.microsoft.com/office/drawing/2014/main" id="{00000000-0008-0000-0000-000068000000}"/>
              </a:ext>
            </a:extLst>
          </xdr:cNvPr>
          <xdr:cNvSpPr txBox="1"/>
        </xdr:nvSpPr>
        <xdr:spPr>
          <a:xfrm>
            <a:off x="2462488" y="4880357"/>
            <a:ext cx="686776" cy="1784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lIns="0" tIns="0" rIns="0" bIns="0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ja-JP" altLang="en-US" sz="900"/>
              <a:t>　</a:t>
            </a:r>
            <a:r>
              <a:rPr kumimoji="1" lang="ja-JP" altLang="en-US" sz="900"/>
              <a:t>作付面積</a:t>
            </a:r>
          </a:p>
        </xdr:txBody>
      </xdr:sp>
      <xdr:sp macro="" textlink="">
        <xdr:nvSpPr>
          <xdr:cNvPr id="105" name="テキスト ボックス 70">
            <a:extLst>
              <a:ext uri="{FF2B5EF4-FFF2-40B4-BE49-F238E27FC236}">
                <a16:creationId xmlns:a16="http://schemas.microsoft.com/office/drawing/2014/main" id="{00000000-0008-0000-0000-000069000000}"/>
              </a:ext>
            </a:extLst>
          </xdr:cNvPr>
          <xdr:cNvSpPr txBox="1"/>
        </xdr:nvSpPr>
        <xdr:spPr>
          <a:xfrm>
            <a:off x="3607115" y="4795826"/>
            <a:ext cx="972933" cy="1784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lIns="0" tIns="0" rIns="0" bIns="0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kumimoji="1" lang="en-US" altLang="ja-JP" sz="900">
                <a:latin typeface="+mn-ea"/>
                <a:ea typeface="+mn-ea"/>
              </a:rPr>
              <a:t> </a:t>
            </a:r>
            <a:r>
              <a:rPr kumimoji="1" lang="ja-JP" altLang="en-US" sz="900">
                <a:latin typeface="+mn-ea"/>
                <a:ea typeface="+mn-ea"/>
              </a:rPr>
              <a:t>　</a:t>
            </a:r>
            <a:r>
              <a:rPr kumimoji="1" lang="en-US" altLang="ja-JP" sz="900">
                <a:latin typeface="+mn-ea"/>
                <a:ea typeface="+mn-ea"/>
              </a:rPr>
              <a:t>10a</a:t>
            </a:r>
            <a:r>
              <a:rPr kumimoji="1" lang="ja-JP" altLang="en-US" sz="900">
                <a:latin typeface="+mn-ea"/>
                <a:ea typeface="+mn-ea"/>
              </a:rPr>
              <a:t>当たり収量</a:t>
            </a:r>
          </a:p>
        </xdr:txBody>
      </xdr:sp>
      <xdr:cxnSp macro="">
        <xdr:nvCxnSpPr>
          <xdr:cNvPr id="106" name="直線コネクタ 105">
            <a:extLst>
              <a:ext uri="{FF2B5EF4-FFF2-40B4-BE49-F238E27FC236}">
                <a16:creationId xmlns:a16="http://schemas.microsoft.com/office/drawing/2014/main" id="{00000000-0008-0000-0000-00006A000000}"/>
              </a:ext>
            </a:extLst>
          </xdr:cNvPr>
          <xdr:cNvCxnSpPr/>
        </xdr:nvCxnSpPr>
        <xdr:spPr>
          <a:xfrm>
            <a:off x="3235111" y="4899141"/>
            <a:ext cx="324311" cy="0"/>
          </a:xfrm>
          <a:prstGeom prst="line">
            <a:avLst/>
          </a:prstGeom>
          <a:ln w="25400" cap="rnd">
            <a:solidFill>
              <a:schemeClr val="accent5">
                <a:lumMod val="75000"/>
              </a:schemeClr>
            </a:solidFill>
            <a:prstDash val="solid"/>
            <a:headEnd type="oval" w="med" len="med"/>
            <a:tailEnd type="oval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271726" name="グループ化 106">
            <a:extLst>
              <a:ext uri="{FF2B5EF4-FFF2-40B4-BE49-F238E27FC236}">
                <a16:creationId xmlns:a16="http://schemas.microsoft.com/office/drawing/2014/main" id="{00000000-0008-0000-0000-00006E250400}"/>
              </a:ext>
            </a:extLst>
          </xdr:cNvPr>
          <xdr:cNvGrpSpPr>
            <a:grpSpLocks/>
          </xdr:cNvGrpSpPr>
        </xdr:nvGrpSpPr>
        <xdr:grpSpPr bwMode="auto">
          <a:xfrm>
            <a:off x="3206496" y="5002457"/>
            <a:ext cx="400620" cy="75138"/>
            <a:chOff x="1216729" y="222252"/>
            <a:chExt cx="400620" cy="75138"/>
          </a:xfrm>
        </xdr:grpSpPr>
        <xdr:cxnSp macro="">
          <xdr:nvCxnSpPr>
            <xdr:cNvPr id="109" name="直線コネクタ 108">
              <a:extLst>
                <a:ext uri="{FF2B5EF4-FFF2-40B4-BE49-F238E27FC236}">
                  <a16:creationId xmlns:a16="http://schemas.microsoft.com/office/drawing/2014/main" id="{00000000-0008-0000-0000-00006D000000}"/>
                </a:ext>
              </a:extLst>
            </xdr:cNvPr>
            <xdr:cNvCxnSpPr/>
          </xdr:nvCxnSpPr>
          <xdr:spPr>
            <a:xfrm>
              <a:off x="1273959" y="269214"/>
              <a:ext cx="295696" cy="0"/>
            </a:xfrm>
            <a:prstGeom prst="line">
              <a:avLst/>
            </a:prstGeom>
            <a:ln w="25400" cap="rnd">
              <a:solidFill>
                <a:srgbClr val="646464"/>
              </a:solidFill>
              <a:prstDash val="sysDot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110" name="二等辺三角形 109">
              <a:extLst>
                <a:ext uri="{FF2B5EF4-FFF2-40B4-BE49-F238E27FC236}">
                  <a16:creationId xmlns:a16="http://schemas.microsoft.com/office/drawing/2014/main" id="{00000000-0008-0000-0000-00006E000000}"/>
                </a:ext>
              </a:extLst>
            </xdr:cNvPr>
            <xdr:cNvSpPr/>
          </xdr:nvSpPr>
          <xdr:spPr>
            <a:xfrm>
              <a:off x="1216728" y="222252"/>
              <a:ext cx="76309" cy="75139"/>
            </a:xfrm>
            <a:prstGeom prst="triangle">
              <a:avLst/>
            </a:prstGeom>
            <a:solidFill>
              <a:srgbClr val="646464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endParaRPr lang="ja-JP" altLang="en-US"/>
            </a:p>
          </xdr:txBody>
        </xdr:sp>
        <xdr:sp macro="" textlink="">
          <xdr:nvSpPr>
            <xdr:cNvPr id="111" name="二等辺三角形 110">
              <a:extLst>
                <a:ext uri="{FF2B5EF4-FFF2-40B4-BE49-F238E27FC236}">
                  <a16:creationId xmlns:a16="http://schemas.microsoft.com/office/drawing/2014/main" id="{00000000-0008-0000-0000-00006F000000}"/>
                </a:ext>
              </a:extLst>
            </xdr:cNvPr>
            <xdr:cNvSpPr/>
          </xdr:nvSpPr>
          <xdr:spPr>
            <a:xfrm>
              <a:off x="1541039" y="222252"/>
              <a:ext cx="76309" cy="75139"/>
            </a:xfrm>
            <a:prstGeom prst="triangle">
              <a:avLst/>
            </a:prstGeom>
            <a:solidFill>
              <a:srgbClr val="646464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endParaRPr lang="ja-JP" altLang="en-US"/>
            </a:p>
          </xdr:txBody>
        </xdr:sp>
      </xdr:grpSp>
      <xdr:sp macro="" textlink="">
        <xdr:nvSpPr>
          <xdr:cNvPr id="108" name="テキスト ボックス 70">
            <a:extLst>
              <a:ext uri="{FF2B5EF4-FFF2-40B4-BE49-F238E27FC236}">
                <a16:creationId xmlns:a16="http://schemas.microsoft.com/office/drawing/2014/main" id="{00000000-0008-0000-0000-00006C000000}"/>
              </a:ext>
            </a:extLst>
          </xdr:cNvPr>
          <xdr:cNvSpPr txBox="1"/>
        </xdr:nvSpPr>
        <xdr:spPr>
          <a:xfrm>
            <a:off x="3607114" y="4946103"/>
            <a:ext cx="1514152" cy="1784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lIns="0" tIns="0" rIns="0" bIns="0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ja-JP" altLang="en-US" sz="900">
                <a:latin typeface="+mn-ea"/>
              </a:rPr>
              <a:t> 　　　　　</a:t>
            </a:r>
            <a:r>
              <a:rPr lang="en-US" altLang="ja-JP" sz="900">
                <a:latin typeface="+mn-ea"/>
              </a:rPr>
              <a:t>〃</a:t>
            </a:r>
            <a:r>
              <a:rPr lang="ja-JP" altLang="en-US" sz="900">
                <a:latin typeface="+mn-ea"/>
              </a:rPr>
              <a:t>　　　　（県平均）</a:t>
            </a:r>
            <a:endParaRPr kumimoji="1" lang="ja-JP" altLang="en-US" sz="900">
              <a:latin typeface="+mn-ea"/>
            </a:endParaRPr>
          </a:p>
        </xdr:txBody>
      </xdr:sp>
    </xdr:grpSp>
    <xdr:clientData/>
  </xdr:twoCellAnchor>
  <xdr:twoCellAnchor>
    <xdr:from>
      <xdr:col>4</xdr:col>
      <xdr:colOff>247650</xdr:colOff>
      <xdr:row>60</xdr:row>
      <xdr:rowOff>85725</xdr:rowOff>
    </xdr:from>
    <xdr:to>
      <xdr:col>13</xdr:col>
      <xdr:colOff>7048</xdr:colOff>
      <xdr:row>62</xdr:row>
      <xdr:rowOff>57150</xdr:rowOff>
    </xdr:to>
    <xdr:grpSp>
      <xdr:nvGrpSpPr>
        <xdr:cNvPr id="271692" name="グループ化 111">
          <a:extLst>
            <a:ext uri="{FF2B5EF4-FFF2-40B4-BE49-F238E27FC236}">
              <a16:creationId xmlns:a16="http://schemas.microsoft.com/office/drawing/2014/main" id="{00000000-0008-0000-0000-00004C250400}"/>
            </a:ext>
          </a:extLst>
        </xdr:cNvPr>
        <xdr:cNvGrpSpPr>
          <a:grpSpLocks/>
        </xdr:cNvGrpSpPr>
      </xdr:nvGrpSpPr>
      <xdr:grpSpPr bwMode="auto">
        <a:xfrm>
          <a:off x="1053465" y="11317605"/>
          <a:ext cx="2679763" cy="308610"/>
          <a:chOff x="2109561" y="4782807"/>
          <a:chExt cx="3018016" cy="328732"/>
        </a:xfrm>
      </xdr:grpSpPr>
      <xdr:sp macro="" textlink="">
        <xdr:nvSpPr>
          <xdr:cNvPr id="141" name="正方形/長方形 140">
            <a:extLst>
              <a:ext uri="{FF2B5EF4-FFF2-40B4-BE49-F238E27FC236}">
                <a16:creationId xmlns:a16="http://schemas.microsoft.com/office/drawing/2014/main" id="{00000000-0008-0000-0000-00008D000000}"/>
              </a:ext>
            </a:extLst>
          </xdr:cNvPr>
          <xdr:cNvSpPr/>
        </xdr:nvSpPr>
        <xdr:spPr>
          <a:xfrm>
            <a:off x="2109561" y="4879493"/>
            <a:ext cx="352550" cy="174035"/>
          </a:xfrm>
          <a:prstGeom prst="rect">
            <a:avLst/>
          </a:prstGeom>
          <a:solidFill>
            <a:srgbClr val="92D050"/>
          </a:solidFill>
          <a:ln>
            <a:noFill/>
          </a:ln>
          <a:scene3d>
            <a:camera prst="orthographicFront"/>
            <a:lightRig rig="threePt" dir="t"/>
          </a:scene3d>
          <a:sp3d>
            <a:bevelT w="19050" h="19050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ja-JP" altLang="en-US"/>
          </a:p>
        </xdr:txBody>
      </xdr:sp>
      <xdr:sp macro="" textlink="">
        <xdr:nvSpPr>
          <xdr:cNvPr id="142" name="テキスト ボックス 69">
            <a:extLst>
              <a:ext uri="{FF2B5EF4-FFF2-40B4-BE49-F238E27FC236}">
                <a16:creationId xmlns:a16="http://schemas.microsoft.com/office/drawing/2014/main" id="{00000000-0008-0000-0000-00008E000000}"/>
              </a:ext>
            </a:extLst>
          </xdr:cNvPr>
          <xdr:cNvSpPr txBox="1"/>
        </xdr:nvSpPr>
        <xdr:spPr>
          <a:xfrm>
            <a:off x="2462111" y="4879493"/>
            <a:ext cx="686042" cy="183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lIns="0" tIns="0" rIns="0" bIns="0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ja-JP" altLang="en-US" sz="900"/>
              <a:t>　</a:t>
            </a:r>
            <a:r>
              <a:rPr kumimoji="1" lang="ja-JP" altLang="en-US" sz="900"/>
              <a:t>作付面積</a:t>
            </a:r>
          </a:p>
        </xdr:txBody>
      </xdr:sp>
      <xdr:sp macro="" textlink="">
        <xdr:nvSpPr>
          <xdr:cNvPr id="172" name="テキスト ボックス 70">
            <a:extLst>
              <a:ext uri="{FF2B5EF4-FFF2-40B4-BE49-F238E27FC236}">
                <a16:creationId xmlns:a16="http://schemas.microsoft.com/office/drawing/2014/main" id="{00000000-0008-0000-0000-0000AC000000}"/>
              </a:ext>
            </a:extLst>
          </xdr:cNvPr>
          <xdr:cNvSpPr txBox="1"/>
        </xdr:nvSpPr>
        <xdr:spPr>
          <a:xfrm>
            <a:off x="3615043" y="4782807"/>
            <a:ext cx="971893" cy="1740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lIns="0" tIns="0" rIns="0" bIns="0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kumimoji="1" lang="en-US" altLang="ja-JP" sz="900">
                <a:latin typeface="+mn-ea"/>
                <a:ea typeface="+mn-ea"/>
              </a:rPr>
              <a:t> </a:t>
            </a:r>
            <a:r>
              <a:rPr kumimoji="1" lang="ja-JP" altLang="en-US" sz="900">
                <a:latin typeface="+mn-ea"/>
                <a:ea typeface="+mn-ea"/>
              </a:rPr>
              <a:t>　</a:t>
            </a:r>
            <a:r>
              <a:rPr kumimoji="1" lang="en-US" altLang="ja-JP" sz="900">
                <a:latin typeface="+mn-ea"/>
                <a:ea typeface="+mn-ea"/>
              </a:rPr>
              <a:t>10a</a:t>
            </a:r>
            <a:r>
              <a:rPr kumimoji="1" lang="ja-JP" altLang="en-US" sz="900">
                <a:latin typeface="+mn-ea"/>
                <a:ea typeface="+mn-ea"/>
              </a:rPr>
              <a:t>当たり収量</a:t>
            </a:r>
          </a:p>
        </xdr:txBody>
      </xdr:sp>
      <xdr:cxnSp macro="">
        <xdr:nvCxnSpPr>
          <xdr:cNvPr id="173" name="直線コネクタ 172">
            <a:extLst>
              <a:ext uri="{FF2B5EF4-FFF2-40B4-BE49-F238E27FC236}">
                <a16:creationId xmlns:a16="http://schemas.microsoft.com/office/drawing/2014/main" id="{00000000-0008-0000-0000-0000AD000000}"/>
              </a:ext>
            </a:extLst>
          </xdr:cNvPr>
          <xdr:cNvCxnSpPr/>
        </xdr:nvCxnSpPr>
        <xdr:spPr>
          <a:xfrm>
            <a:off x="3233908" y="4898830"/>
            <a:ext cx="323964" cy="0"/>
          </a:xfrm>
          <a:prstGeom prst="line">
            <a:avLst/>
          </a:prstGeom>
          <a:ln w="25400" cap="rnd">
            <a:solidFill>
              <a:schemeClr val="accent5">
                <a:lumMod val="75000"/>
              </a:schemeClr>
            </a:solidFill>
            <a:prstDash val="solid"/>
            <a:headEnd type="oval" w="med" len="med"/>
            <a:tailEnd type="oval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271717" name="グループ化 173">
            <a:extLst>
              <a:ext uri="{FF2B5EF4-FFF2-40B4-BE49-F238E27FC236}">
                <a16:creationId xmlns:a16="http://schemas.microsoft.com/office/drawing/2014/main" id="{00000000-0008-0000-0000-000065250400}"/>
              </a:ext>
            </a:extLst>
          </xdr:cNvPr>
          <xdr:cNvGrpSpPr>
            <a:grpSpLocks/>
          </xdr:cNvGrpSpPr>
        </xdr:nvGrpSpPr>
        <xdr:grpSpPr bwMode="auto">
          <a:xfrm>
            <a:off x="3204000" y="5003218"/>
            <a:ext cx="402205" cy="79330"/>
            <a:chOff x="1214233" y="223013"/>
            <a:chExt cx="402205" cy="79330"/>
          </a:xfrm>
        </xdr:grpSpPr>
        <xdr:cxnSp macro="">
          <xdr:nvCxnSpPr>
            <xdr:cNvPr id="176" name="直線コネクタ 175">
              <a:extLst>
                <a:ext uri="{FF2B5EF4-FFF2-40B4-BE49-F238E27FC236}">
                  <a16:creationId xmlns:a16="http://schemas.microsoft.com/office/drawing/2014/main" id="{00000000-0008-0000-0000-0000B0000000}"/>
                </a:ext>
              </a:extLst>
            </xdr:cNvPr>
            <xdr:cNvCxnSpPr/>
          </xdr:nvCxnSpPr>
          <xdr:spPr>
            <a:xfrm>
              <a:off x="1272727" y="263653"/>
              <a:ext cx="295379" cy="0"/>
            </a:xfrm>
            <a:prstGeom prst="line">
              <a:avLst/>
            </a:prstGeom>
            <a:ln w="25400" cap="rnd">
              <a:solidFill>
                <a:srgbClr val="646464"/>
              </a:solidFill>
              <a:prstDash val="sysDot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177" name="二等辺三角形 176">
              <a:extLst>
                <a:ext uri="{FF2B5EF4-FFF2-40B4-BE49-F238E27FC236}">
                  <a16:creationId xmlns:a16="http://schemas.microsoft.com/office/drawing/2014/main" id="{00000000-0008-0000-0000-0000B1000000}"/>
                </a:ext>
              </a:extLst>
            </xdr:cNvPr>
            <xdr:cNvSpPr/>
          </xdr:nvSpPr>
          <xdr:spPr>
            <a:xfrm>
              <a:off x="1215556" y="224979"/>
              <a:ext cx="76227" cy="77349"/>
            </a:xfrm>
            <a:prstGeom prst="triangle">
              <a:avLst/>
            </a:prstGeom>
            <a:solidFill>
              <a:srgbClr val="646464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endParaRPr lang="ja-JP" altLang="en-US"/>
            </a:p>
          </xdr:txBody>
        </xdr:sp>
        <xdr:sp macro="" textlink="">
          <xdr:nvSpPr>
            <xdr:cNvPr id="178" name="二等辺三角形 177">
              <a:extLst>
                <a:ext uri="{FF2B5EF4-FFF2-40B4-BE49-F238E27FC236}">
                  <a16:creationId xmlns:a16="http://schemas.microsoft.com/office/drawing/2014/main" id="{00000000-0008-0000-0000-0000B2000000}"/>
                </a:ext>
              </a:extLst>
            </xdr:cNvPr>
            <xdr:cNvSpPr/>
          </xdr:nvSpPr>
          <xdr:spPr>
            <a:xfrm>
              <a:off x="1539521" y="224979"/>
              <a:ext cx="76227" cy="67680"/>
            </a:xfrm>
            <a:prstGeom prst="triangle">
              <a:avLst/>
            </a:prstGeom>
            <a:solidFill>
              <a:srgbClr val="646464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endParaRPr lang="ja-JP" altLang="en-US"/>
            </a:p>
          </xdr:txBody>
        </xdr:sp>
      </xdr:grpSp>
      <xdr:sp macro="" textlink="">
        <xdr:nvSpPr>
          <xdr:cNvPr id="175" name="テキスト ボックス 70">
            <a:extLst>
              <a:ext uri="{FF2B5EF4-FFF2-40B4-BE49-F238E27FC236}">
                <a16:creationId xmlns:a16="http://schemas.microsoft.com/office/drawing/2014/main" id="{00000000-0008-0000-0000-0000AF000000}"/>
              </a:ext>
            </a:extLst>
          </xdr:cNvPr>
          <xdr:cNvSpPr txBox="1"/>
        </xdr:nvSpPr>
        <xdr:spPr>
          <a:xfrm>
            <a:off x="3615042" y="4937504"/>
            <a:ext cx="1512535" cy="17403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lIns="0" tIns="0" rIns="0" bIns="0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ja-JP" altLang="en-US" sz="900">
                <a:latin typeface="+mn-ea"/>
              </a:rPr>
              <a:t> 　　　　　</a:t>
            </a:r>
            <a:r>
              <a:rPr lang="en-US" altLang="ja-JP" sz="900">
                <a:latin typeface="+mn-ea"/>
              </a:rPr>
              <a:t>〃</a:t>
            </a:r>
            <a:r>
              <a:rPr lang="ja-JP" altLang="en-US" sz="900">
                <a:latin typeface="+mn-ea"/>
              </a:rPr>
              <a:t>　　　　（県平均）</a:t>
            </a:r>
            <a:endParaRPr kumimoji="1" lang="ja-JP" altLang="en-US" sz="900">
              <a:latin typeface="+mn-ea"/>
            </a:endParaRPr>
          </a:p>
        </xdr:txBody>
      </xdr:sp>
    </xdr:grpSp>
    <xdr:clientData/>
  </xdr:twoCellAnchor>
  <xdr:twoCellAnchor>
    <xdr:from>
      <xdr:col>4</xdr:col>
      <xdr:colOff>247650</xdr:colOff>
      <xdr:row>77</xdr:row>
      <xdr:rowOff>85725</xdr:rowOff>
    </xdr:from>
    <xdr:to>
      <xdr:col>12</xdr:col>
      <xdr:colOff>359475</xdr:colOff>
      <xdr:row>79</xdr:row>
      <xdr:rowOff>57150</xdr:rowOff>
    </xdr:to>
    <xdr:grpSp>
      <xdr:nvGrpSpPr>
        <xdr:cNvPr id="271693" name="グループ化 178">
          <a:extLst>
            <a:ext uri="{FF2B5EF4-FFF2-40B4-BE49-F238E27FC236}">
              <a16:creationId xmlns:a16="http://schemas.microsoft.com/office/drawing/2014/main" id="{00000000-0008-0000-0000-00004D250400}"/>
            </a:ext>
          </a:extLst>
        </xdr:cNvPr>
        <xdr:cNvGrpSpPr>
          <a:grpSpLocks/>
        </xdr:cNvGrpSpPr>
      </xdr:nvGrpSpPr>
      <xdr:grpSpPr bwMode="auto">
        <a:xfrm>
          <a:off x="1053465" y="14594205"/>
          <a:ext cx="2672145" cy="308610"/>
          <a:chOff x="2109561" y="4782763"/>
          <a:chExt cx="3011705" cy="331261"/>
        </a:xfrm>
      </xdr:grpSpPr>
      <xdr:sp macro="" textlink="">
        <xdr:nvSpPr>
          <xdr:cNvPr id="180" name="正方形/長方形 179">
            <a:extLst>
              <a:ext uri="{FF2B5EF4-FFF2-40B4-BE49-F238E27FC236}">
                <a16:creationId xmlns:a16="http://schemas.microsoft.com/office/drawing/2014/main" id="{00000000-0008-0000-0000-0000B4000000}"/>
              </a:ext>
            </a:extLst>
          </xdr:cNvPr>
          <xdr:cNvSpPr/>
        </xdr:nvSpPr>
        <xdr:spPr>
          <a:xfrm>
            <a:off x="2109561" y="4880193"/>
            <a:ext cx="352927" cy="175373"/>
          </a:xfrm>
          <a:prstGeom prst="rect">
            <a:avLst/>
          </a:prstGeom>
          <a:solidFill>
            <a:srgbClr val="92D050"/>
          </a:solidFill>
          <a:ln>
            <a:noFill/>
          </a:ln>
          <a:scene3d>
            <a:camera prst="orthographicFront"/>
            <a:lightRig rig="threePt" dir="t"/>
          </a:scene3d>
          <a:sp3d>
            <a:bevelT w="19050" h="19050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ja-JP" altLang="en-US"/>
          </a:p>
        </xdr:txBody>
      </xdr:sp>
      <xdr:sp macro="" textlink="">
        <xdr:nvSpPr>
          <xdr:cNvPr id="181" name="テキスト ボックス 69">
            <a:extLst>
              <a:ext uri="{FF2B5EF4-FFF2-40B4-BE49-F238E27FC236}">
                <a16:creationId xmlns:a16="http://schemas.microsoft.com/office/drawing/2014/main" id="{00000000-0008-0000-0000-0000B5000000}"/>
              </a:ext>
            </a:extLst>
          </xdr:cNvPr>
          <xdr:cNvSpPr txBox="1"/>
        </xdr:nvSpPr>
        <xdr:spPr>
          <a:xfrm>
            <a:off x="2462488" y="4880193"/>
            <a:ext cx="686776" cy="18511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lIns="0" tIns="0" rIns="0" bIns="0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ja-JP" altLang="en-US" sz="900"/>
              <a:t>　</a:t>
            </a:r>
            <a:r>
              <a:rPr kumimoji="1" lang="ja-JP" altLang="en-US" sz="900"/>
              <a:t>作付面積</a:t>
            </a:r>
          </a:p>
        </xdr:txBody>
      </xdr:sp>
      <xdr:sp macro="" textlink="">
        <xdr:nvSpPr>
          <xdr:cNvPr id="182" name="テキスト ボックス 70">
            <a:extLst>
              <a:ext uri="{FF2B5EF4-FFF2-40B4-BE49-F238E27FC236}">
                <a16:creationId xmlns:a16="http://schemas.microsoft.com/office/drawing/2014/main" id="{00000000-0008-0000-0000-0000B6000000}"/>
              </a:ext>
            </a:extLst>
          </xdr:cNvPr>
          <xdr:cNvSpPr txBox="1"/>
        </xdr:nvSpPr>
        <xdr:spPr>
          <a:xfrm>
            <a:off x="3607115" y="4782763"/>
            <a:ext cx="972933" cy="17537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lIns="0" tIns="0" rIns="0" bIns="0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kumimoji="1" lang="en-US" altLang="ja-JP" sz="900">
                <a:latin typeface="+mn-ea"/>
                <a:ea typeface="+mn-ea"/>
              </a:rPr>
              <a:t> </a:t>
            </a:r>
            <a:r>
              <a:rPr kumimoji="1" lang="ja-JP" altLang="en-US" sz="900">
                <a:latin typeface="+mn-ea"/>
                <a:ea typeface="+mn-ea"/>
              </a:rPr>
              <a:t>　</a:t>
            </a:r>
            <a:r>
              <a:rPr kumimoji="1" lang="en-US" altLang="ja-JP" sz="900">
                <a:latin typeface="+mn-ea"/>
                <a:ea typeface="+mn-ea"/>
              </a:rPr>
              <a:t>10a</a:t>
            </a:r>
            <a:r>
              <a:rPr kumimoji="1" lang="ja-JP" altLang="en-US" sz="900">
                <a:latin typeface="+mn-ea"/>
                <a:ea typeface="+mn-ea"/>
              </a:rPr>
              <a:t>当たり収量</a:t>
            </a:r>
          </a:p>
        </xdr:txBody>
      </xdr:sp>
      <xdr:cxnSp macro="">
        <xdr:nvCxnSpPr>
          <xdr:cNvPr id="183" name="直線コネクタ 182">
            <a:extLst>
              <a:ext uri="{FF2B5EF4-FFF2-40B4-BE49-F238E27FC236}">
                <a16:creationId xmlns:a16="http://schemas.microsoft.com/office/drawing/2014/main" id="{00000000-0008-0000-0000-0000B7000000}"/>
              </a:ext>
            </a:extLst>
          </xdr:cNvPr>
          <xdr:cNvCxnSpPr/>
        </xdr:nvCxnSpPr>
        <xdr:spPr>
          <a:xfrm>
            <a:off x="3235111" y="4899679"/>
            <a:ext cx="324311" cy="0"/>
          </a:xfrm>
          <a:prstGeom prst="line">
            <a:avLst/>
          </a:prstGeom>
          <a:ln w="25400" cap="rnd">
            <a:solidFill>
              <a:schemeClr val="accent5">
                <a:lumMod val="75000"/>
              </a:schemeClr>
            </a:solidFill>
            <a:prstDash val="solid"/>
            <a:headEnd type="oval" w="med" len="med"/>
            <a:tailEnd type="oval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271708" name="グループ化 183">
            <a:extLst>
              <a:ext uri="{FF2B5EF4-FFF2-40B4-BE49-F238E27FC236}">
                <a16:creationId xmlns:a16="http://schemas.microsoft.com/office/drawing/2014/main" id="{00000000-0008-0000-0000-00005C250400}"/>
              </a:ext>
            </a:extLst>
          </xdr:cNvPr>
          <xdr:cNvGrpSpPr>
            <a:grpSpLocks/>
          </xdr:cNvGrpSpPr>
        </xdr:nvGrpSpPr>
        <xdr:grpSpPr bwMode="auto">
          <a:xfrm>
            <a:off x="3204000" y="5003218"/>
            <a:ext cx="402205" cy="79330"/>
            <a:chOff x="1214233" y="223013"/>
            <a:chExt cx="402205" cy="79330"/>
          </a:xfrm>
        </xdr:grpSpPr>
        <xdr:cxnSp macro="">
          <xdr:nvCxnSpPr>
            <xdr:cNvPr id="186" name="直線コネクタ 185">
              <a:extLst>
                <a:ext uri="{FF2B5EF4-FFF2-40B4-BE49-F238E27FC236}">
                  <a16:creationId xmlns:a16="http://schemas.microsoft.com/office/drawing/2014/main" id="{00000000-0008-0000-0000-0000BA000000}"/>
                </a:ext>
              </a:extLst>
            </xdr:cNvPr>
            <xdr:cNvCxnSpPr/>
          </xdr:nvCxnSpPr>
          <xdr:spPr>
            <a:xfrm>
              <a:off x="1273960" y="265618"/>
              <a:ext cx="295696" cy="0"/>
            </a:xfrm>
            <a:prstGeom prst="line">
              <a:avLst/>
            </a:prstGeom>
            <a:ln w="25400" cap="rnd">
              <a:solidFill>
                <a:srgbClr val="646464"/>
              </a:solidFill>
              <a:prstDash val="sysDot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187" name="二等辺三角形 186">
              <a:extLst>
                <a:ext uri="{FF2B5EF4-FFF2-40B4-BE49-F238E27FC236}">
                  <a16:creationId xmlns:a16="http://schemas.microsoft.com/office/drawing/2014/main" id="{00000000-0008-0000-0000-0000BB000000}"/>
                </a:ext>
              </a:extLst>
            </xdr:cNvPr>
            <xdr:cNvSpPr/>
          </xdr:nvSpPr>
          <xdr:spPr>
            <a:xfrm>
              <a:off x="1216729" y="226646"/>
              <a:ext cx="76309" cy="77944"/>
            </a:xfrm>
            <a:prstGeom prst="triangle">
              <a:avLst/>
            </a:prstGeom>
            <a:solidFill>
              <a:srgbClr val="646464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endParaRPr lang="ja-JP" altLang="en-US"/>
            </a:p>
          </xdr:txBody>
        </xdr:sp>
        <xdr:sp macro="" textlink="">
          <xdr:nvSpPr>
            <xdr:cNvPr id="188" name="二等辺三角形 187">
              <a:extLst>
                <a:ext uri="{FF2B5EF4-FFF2-40B4-BE49-F238E27FC236}">
                  <a16:creationId xmlns:a16="http://schemas.microsoft.com/office/drawing/2014/main" id="{00000000-0008-0000-0000-0000BC000000}"/>
                </a:ext>
              </a:extLst>
            </xdr:cNvPr>
            <xdr:cNvSpPr/>
          </xdr:nvSpPr>
          <xdr:spPr>
            <a:xfrm>
              <a:off x="1541040" y="226646"/>
              <a:ext cx="76309" cy="68201"/>
            </a:xfrm>
            <a:prstGeom prst="triangle">
              <a:avLst/>
            </a:prstGeom>
            <a:solidFill>
              <a:srgbClr val="646464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endParaRPr lang="ja-JP" altLang="en-US"/>
            </a:p>
          </xdr:txBody>
        </xdr:sp>
      </xdr:grpSp>
      <xdr:sp macro="" textlink="">
        <xdr:nvSpPr>
          <xdr:cNvPr id="185" name="テキスト ボックス 70">
            <a:extLst>
              <a:ext uri="{FF2B5EF4-FFF2-40B4-BE49-F238E27FC236}">
                <a16:creationId xmlns:a16="http://schemas.microsoft.com/office/drawing/2014/main" id="{00000000-0008-0000-0000-0000B9000000}"/>
              </a:ext>
            </a:extLst>
          </xdr:cNvPr>
          <xdr:cNvSpPr txBox="1"/>
        </xdr:nvSpPr>
        <xdr:spPr>
          <a:xfrm>
            <a:off x="3607114" y="4938651"/>
            <a:ext cx="1514152" cy="17537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lIns="0" tIns="0" rIns="0" bIns="0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ja-JP" altLang="en-US" sz="900">
                <a:latin typeface="+mn-ea"/>
              </a:rPr>
              <a:t> 　　　　　</a:t>
            </a:r>
            <a:r>
              <a:rPr lang="en-US" altLang="ja-JP" sz="900">
                <a:latin typeface="+mn-ea"/>
              </a:rPr>
              <a:t>〃</a:t>
            </a:r>
            <a:r>
              <a:rPr lang="ja-JP" altLang="en-US" sz="900">
                <a:latin typeface="+mn-ea"/>
              </a:rPr>
              <a:t>　　　　（県平均）</a:t>
            </a:r>
            <a:endParaRPr kumimoji="1" lang="ja-JP" altLang="en-US" sz="900">
              <a:latin typeface="+mn-ea"/>
            </a:endParaRPr>
          </a:p>
        </xdr:txBody>
      </xdr:sp>
    </xdr:grpSp>
    <xdr:clientData/>
  </xdr:twoCellAnchor>
  <xdr:twoCellAnchor>
    <xdr:from>
      <xdr:col>4</xdr:col>
      <xdr:colOff>238125</xdr:colOff>
      <xdr:row>94</xdr:row>
      <xdr:rowOff>85725</xdr:rowOff>
    </xdr:from>
    <xdr:to>
      <xdr:col>12</xdr:col>
      <xdr:colOff>359477</xdr:colOff>
      <xdr:row>96</xdr:row>
      <xdr:rowOff>66675</xdr:rowOff>
    </xdr:to>
    <xdr:grpSp>
      <xdr:nvGrpSpPr>
        <xdr:cNvPr id="271694" name="グループ化 188">
          <a:extLst>
            <a:ext uri="{FF2B5EF4-FFF2-40B4-BE49-F238E27FC236}">
              <a16:creationId xmlns:a16="http://schemas.microsoft.com/office/drawing/2014/main" id="{00000000-0008-0000-0000-00004E250400}"/>
            </a:ext>
          </a:extLst>
        </xdr:cNvPr>
        <xdr:cNvGrpSpPr>
          <a:grpSpLocks/>
        </xdr:cNvGrpSpPr>
      </xdr:nvGrpSpPr>
      <xdr:grpSpPr bwMode="auto">
        <a:xfrm>
          <a:off x="1049655" y="17870805"/>
          <a:ext cx="2675957" cy="320040"/>
          <a:chOff x="2109561" y="4785506"/>
          <a:chExt cx="3017306" cy="331261"/>
        </a:xfrm>
      </xdr:grpSpPr>
      <xdr:sp macro="" textlink="">
        <xdr:nvSpPr>
          <xdr:cNvPr id="190" name="正方形/長方形 189">
            <a:extLst>
              <a:ext uri="{FF2B5EF4-FFF2-40B4-BE49-F238E27FC236}">
                <a16:creationId xmlns:a16="http://schemas.microsoft.com/office/drawing/2014/main" id="{00000000-0008-0000-0000-0000BE000000}"/>
              </a:ext>
            </a:extLst>
          </xdr:cNvPr>
          <xdr:cNvSpPr/>
        </xdr:nvSpPr>
        <xdr:spPr>
          <a:xfrm>
            <a:off x="2109561" y="4880152"/>
            <a:ext cx="352467" cy="170363"/>
          </a:xfrm>
          <a:prstGeom prst="rect">
            <a:avLst/>
          </a:prstGeom>
          <a:solidFill>
            <a:srgbClr val="92D050"/>
          </a:solidFill>
          <a:ln>
            <a:noFill/>
          </a:ln>
          <a:scene3d>
            <a:camera prst="orthographicFront"/>
            <a:lightRig rig="threePt" dir="t"/>
          </a:scene3d>
          <a:sp3d>
            <a:bevelT w="19050" h="19050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ja-JP" altLang="en-US"/>
          </a:p>
        </xdr:txBody>
      </xdr:sp>
      <xdr:sp macro="" textlink="">
        <xdr:nvSpPr>
          <xdr:cNvPr id="191" name="テキスト ボックス 69">
            <a:extLst>
              <a:ext uri="{FF2B5EF4-FFF2-40B4-BE49-F238E27FC236}">
                <a16:creationId xmlns:a16="http://schemas.microsoft.com/office/drawing/2014/main" id="{00000000-0008-0000-0000-0000BF000000}"/>
              </a:ext>
            </a:extLst>
          </xdr:cNvPr>
          <xdr:cNvSpPr txBox="1"/>
        </xdr:nvSpPr>
        <xdr:spPr>
          <a:xfrm>
            <a:off x="2462028" y="4880152"/>
            <a:ext cx="685881" cy="17982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lIns="0" tIns="0" rIns="0" bIns="0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ja-JP" altLang="en-US" sz="900"/>
              <a:t>　</a:t>
            </a:r>
            <a:r>
              <a:rPr kumimoji="1" lang="ja-JP" altLang="en-US" sz="900"/>
              <a:t>作付面積</a:t>
            </a:r>
          </a:p>
        </xdr:txBody>
      </xdr:sp>
      <xdr:sp macro="" textlink="">
        <xdr:nvSpPr>
          <xdr:cNvPr id="192" name="テキスト ボックス 70">
            <a:extLst>
              <a:ext uri="{FF2B5EF4-FFF2-40B4-BE49-F238E27FC236}">
                <a16:creationId xmlns:a16="http://schemas.microsoft.com/office/drawing/2014/main" id="{00000000-0008-0000-0000-0000C0000000}"/>
              </a:ext>
            </a:extLst>
          </xdr:cNvPr>
          <xdr:cNvSpPr txBox="1"/>
        </xdr:nvSpPr>
        <xdr:spPr>
          <a:xfrm>
            <a:off x="3614689" y="4785506"/>
            <a:ext cx="971665" cy="17982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lIns="0" tIns="0" rIns="0" bIns="0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kumimoji="1" lang="en-US" altLang="ja-JP" sz="900">
                <a:latin typeface="+mn-ea"/>
                <a:ea typeface="+mn-ea"/>
              </a:rPr>
              <a:t> </a:t>
            </a:r>
            <a:r>
              <a:rPr kumimoji="1" lang="ja-JP" altLang="en-US" sz="900">
                <a:latin typeface="+mn-ea"/>
                <a:ea typeface="+mn-ea"/>
              </a:rPr>
              <a:t>　</a:t>
            </a:r>
            <a:r>
              <a:rPr kumimoji="1" lang="en-US" altLang="ja-JP" sz="900">
                <a:latin typeface="+mn-ea"/>
                <a:ea typeface="+mn-ea"/>
              </a:rPr>
              <a:t>10a</a:t>
            </a:r>
            <a:r>
              <a:rPr kumimoji="1" lang="ja-JP" altLang="en-US" sz="900">
                <a:latin typeface="+mn-ea"/>
                <a:ea typeface="+mn-ea"/>
              </a:rPr>
              <a:t>当たり収量</a:t>
            </a:r>
          </a:p>
        </xdr:txBody>
      </xdr:sp>
      <xdr:cxnSp macro="">
        <xdr:nvCxnSpPr>
          <xdr:cNvPr id="193" name="直線コネクタ 192">
            <a:extLst>
              <a:ext uri="{FF2B5EF4-FFF2-40B4-BE49-F238E27FC236}">
                <a16:creationId xmlns:a16="http://schemas.microsoft.com/office/drawing/2014/main" id="{00000000-0008-0000-0000-0000C1000000}"/>
              </a:ext>
            </a:extLst>
          </xdr:cNvPr>
          <xdr:cNvCxnSpPr/>
        </xdr:nvCxnSpPr>
        <xdr:spPr>
          <a:xfrm>
            <a:off x="3233644" y="4899081"/>
            <a:ext cx="323888" cy="0"/>
          </a:xfrm>
          <a:prstGeom prst="line">
            <a:avLst/>
          </a:prstGeom>
          <a:ln w="25400" cap="rnd">
            <a:solidFill>
              <a:schemeClr val="accent5">
                <a:lumMod val="75000"/>
              </a:schemeClr>
            </a:solidFill>
            <a:prstDash val="solid"/>
            <a:headEnd type="oval" w="med" len="med"/>
            <a:tailEnd type="oval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271699" name="グループ化 193">
            <a:extLst>
              <a:ext uri="{FF2B5EF4-FFF2-40B4-BE49-F238E27FC236}">
                <a16:creationId xmlns:a16="http://schemas.microsoft.com/office/drawing/2014/main" id="{00000000-0008-0000-0000-000053250400}"/>
              </a:ext>
            </a:extLst>
          </xdr:cNvPr>
          <xdr:cNvGrpSpPr>
            <a:grpSpLocks/>
          </xdr:cNvGrpSpPr>
        </xdr:nvGrpSpPr>
        <xdr:grpSpPr bwMode="auto">
          <a:xfrm>
            <a:off x="3204000" y="5003218"/>
            <a:ext cx="402205" cy="79330"/>
            <a:chOff x="1214233" y="223013"/>
            <a:chExt cx="402205" cy="79330"/>
          </a:xfrm>
        </xdr:grpSpPr>
        <xdr:cxnSp macro="">
          <xdr:nvCxnSpPr>
            <xdr:cNvPr id="196" name="直線コネクタ 195">
              <a:extLst>
                <a:ext uri="{FF2B5EF4-FFF2-40B4-BE49-F238E27FC236}">
                  <a16:creationId xmlns:a16="http://schemas.microsoft.com/office/drawing/2014/main" id="{00000000-0008-0000-0000-0000C4000000}"/>
                </a:ext>
              </a:extLst>
            </xdr:cNvPr>
            <xdr:cNvCxnSpPr/>
          </xdr:nvCxnSpPr>
          <xdr:spPr>
            <a:xfrm>
              <a:off x="1272455" y="260846"/>
              <a:ext cx="295310" cy="0"/>
            </a:xfrm>
            <a:prstGeom prst="line">
              <a:avLst/>
            </a:prstGeom>
            <a:ln w="25400" cap="rnd">
              <a:solidFill>
                <a:srgbClr val="646464"/>
              </a:solidFill>
              <a:prstDash val="sysDot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197" name="二等辺三角形 196">
              <a:extLst>
                <a:ext uri="{FF2B5EF4-FFF2-40B4-BE49-F238E27FC236}">
                  <a16:creationId xmlns:a16="http://schemas.microsoft.com/office/drawing/2014/main" id="{00000000-0008-0000-0000-0000C5000000}"/>
                </a:ext>
              </a:extLst>
            </xdr:cNvPr>
            <xdr:cNvSpPr/>
          </xdr:nvSpPr>
          <xdr:spPr>
            <a:xfrm>
              <a:off x="1215298" y="222987"/>
              <a:ext cx="76209" cy="75717"/>
            </a:xfrm>
            <a:prstGeom prst="triangle">
              <a:avLst/>
            </a:prstGeom>
            <a:solidFill>
              <a:srgbClr val="646464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endParaRPr lang="ja-JP" altLang="en-US"/>
            </a:p>
          </xdr:txBody>
        </xdr:sp>
        <xdr:sp macro="" textlink="">
          <xdr:nvSpPr>
            <xdr:cNvPr id="198" name="二等辺三角形 197">
              <a:extLst>
                <a:ext uri="{FF2B5EF4-FFF2-40B4-BE49-F238E27FC236}">
                  <a16:creationId xmlns:a16="http://schemas.microsoft.com/office/drawing/2014/main" id="{00000000-0008-0000-0000-0000C6000000}"/>
                </a:ext>
              </a:extLst>
            </xdr:cNvPr>
            <xdr:cNvSpPr/>
          </xdr:nvSpPr>
          <xdr:spPr>
            <a:xfrm>
              <a:off x="1539186" y="222987"/>
              <a:ext cx="76209" cy="66252"/>
            </a:xfrm>
            <a:prstGeom prst="triangle">
              <a:avLst/>
            </a:prstGeom>
            <a:solidFill>
              <a:srgbClr val="646464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endParaRPr lang="ja-JP" altLang="en-US"/>
            </a:p>
          </xdr:txBody>
        </xdr:sp>
      </xdr:grpSp>
      <xdr:sp macro="" textlink="">
        <xdr:nvSpPr>
          <xdr:cNvPr id="195" name="テキスト ボックス 70">
            <a:extLst>
              <a:ext uri="{FF2B5EF4-FFF2-40B4-BE49-F238E27FC236}">
                <a16:creationId xmlns:a16="http://schemas.microsoft.com/office/drawing/2014/main" id="{00000000-0008-0000-0000-0000C3000000}"/>
              </a:ext>
            </a:extLst>
          </xdr:cNvPr>
          <xdr:cNvSpPr txBox="1"/>
        </xdr:nvSpPr>
        <xdr:spPr>
          <a:xfrm>
            <a:off x="3614689" y="4936940"/>
            <a:ext cx="1512178" cy="17982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lIns="0" tIns="0" rIns="0" bIns="0" rtlCol="0" anchor="ctr"/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ja-JP" altLang="en-US" sz="900">
                <a:latin typeface="+mn-ea"/>
              </a:rPr>
              <a:t> 　　　　　</a:t>
            </a:r>
            <a:r>
              <a:rPr lang="en-US" altLang="ja-JP" sz="900">
                <a:latin typeface="+mn-ea"/>
              </a:rPr>
              <a:t>〃</a:t>
            </a:r>
            <a:r>
              <a:rPr lang="ja-JP" altLang="en-US" sz="900">
                <a:latin typeface="+mn-ea"/>
              </a:rPr>
              <a:t>　　　　（県平均）</a:t>
            </a:r>
            <a:endParaRPr kumimoji="1" lang="ja-JP" altLang="en-US" sz="900">
              <a:latin typeface="+mn-ea"/>
            </a:endParaRPr>
          </a:p>
        </xdr:txBody>
      </xdr:sp>
    </xdr:grpSp>
    <xdr:clientData/>
  </xdr:twoCellAnchor>
  <xdr:oneCellAnchor>
    <xdr:from>
      <xdr:col>15</xdr:col>
      <xdr:colOff>16576</xdr:colOff>
      <xdr:row>2</xdr:row>
      <xdr:rowOff>2924</xdr:rowOff>
    </xdr:from>
    <xdr:ext cx="2880000" cy="219075"/>
    <xdr:sp macro="" textlink="">
      <xdr:nvSpPr>
        <xdr:cNvPr id="102" name="テキスト ボックス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4130391" y="327267"/>
          <a:ext cx="2880000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r"/>
          <a:r>
            <a:rPr kumimoji="1" lang="ja-JP" altLang="en-US" sz="1200" b="0" i="0">
              <a:ln w="3175">
                <a:noFill/>
              </a:ln>
              <a:solidFill>
                <a:sysClr val="windowText" lastClr="000000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</a:rPr>
            <a:t>平成</a:t>
          </a:r>
          <a:r>
            <a:rPr kumimoji="1" lang="en-US" altLang="ja-JP" sz="1200" b="0" i="0">
              <a:ln w="3175">
                <a:noFill/>
              </a:ln>
              <a:solidFill>
                <a:sysClr val="windowText" lastClr="000000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</a:rPr>
            <a:t>27</a:t>
          </a:r>
          <a:r>
            <a:rPr kumimoji="1" lang="ja-JP" altLang="en-US" sz="1200" b="0" i="0">
              <a:ln w="3175">
                <a:noFill/>
              </a:ln>
              <a:solidFill>
                <a:sysClr val="windowText" lastClr="000000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</a:rPr>
            <a:t>年（産）　～　令和６年（産）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31</xdr:row>
      <xdr:rowOff>0</xdr:rowOff>
    </xdr:from>
    <xdr:to>
      <xdr:col>17</xdr:col>
      <xdr:colOff>0</xdr:colOff>
      <xdr:row>36</xdr:row>
      <xdr:rowOff>111125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952500" y="7353300"/>
          <a:ext cx="14732000" cy="1000125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・「小麦」～「そば」シートのデータを更新すると「</a:t>
          </a:r>
          <a: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GRAPHDATA</a:t>
          </a: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」シートのデータも更新される。</a:t>
          </a:r>
          <a:endParaRPr kumimoji="1" lang="en-US" altLang="ja-JP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・</a:t>
          </a:r>
          <a:r>
            <a:rPr kumimoji="1" lang="ja-JP" altLang="ja-JP" sz="1100" b="0" i="0" baseline="0">
              <a:effectLst/>
              <a:latin typeface="+mn-lt"/>
              <a:ea typeface="+mn-ea"/>
              <a:cs typeface="+mn-cs"/>
            </a:rPr>
            <a:t>「小麦</a:t>
          </a:r>
          <a:r>
            <a:rPr kumimoji="1" lang="en-US" altLang="ja-JP" sz="1100" b="0" i="0" baseline="0">
              <a:effectLst/>
              <a:latin typeface="+mn-lt"/>
              <a:ea typeface="+mn-ea"/>
              <a:cs typeface="+mn-cs"/>
            </a:rPr>
            <a:t>(2)</a:t>
          </a:r>
          <a:r>
            <a:rPr kumimoji="1" lang="ja-JP" altLang="ja-JP" sz="1100" b="0" i="0" baseline="0">
              <a:effectLst/>
              <a:latin typeface="+mn-lt"/>
              <a:ea typeface="+mn-ea"/>
              <a:cs typeface="+mn-cs"/>
            </a:rPr>
            <a:t>」～「そば</a:t>
          </a:r>
          <a:r>
            <a:rPr kumimoji="1" lang="en-US" altLang="ja-JP" sz="1100" b="0" i="0" baseline="0">
              <a:effectLst/>
              <a:latin typeface="+mn-lt"/>
              <a:ea typeface="+mn-ea"/>
              <a:cs typeface="+mn-cs"/>
            </a:rPr>
            <a:t>(2)</a:t>
          </a:r>
          <a:r>
            <a:rPr kumimoji="1" lang="ja-JP" altLang="ja-JP" sz="1100" b="0" i="0" baseline="0">
              <a:effectLst/>
              <a:latin typeface="+mn-lt"/>
              <a:ea typeface="+mn-ea"/>
              <a:cs typeface="+mn-cs"/>
            </a:rPr>
            <a:t>」シート</a:t>
          </a:r>
          <a:r>
            <a:rPr kumimoji="1" lang="ja-JP" altLang="en-US" sz="1100" b="0" i="0" baseline="0">
              <a:effectLst/>
              <a:latin typeface="+mn-lt"/>
              <a:ea typeface="+mn-ea"/>
              <a:cs typeface="+mn-cs"/>
            </a:rPr>
            <a:t>の年産ごとの</a:t>
          </a:r>
          <a:r>
            <a:rPr kumimoji="1" lang="en-US" altLang="ja-JP" sz="1100" b="0" i="0" baseline="0">
              <a:effectLst/>
              <a:latin typeface="+mn-lt"/>
              <a:ea typeface="+mn-ea"/>
              <a:cs typeface="+mn-cs"/>
            </a:rPr>
            <a:t>10a</a:t>
          </a:r>
          <a:r>
            <a:rPr kumimoji="1" lang="ja-JP" altLang="en-US" sz="1100" b="0" i="0" baseline="0">
              <a:effectLst/>
              <a:latin typeface="+mn-lt"/>
              <a:ea typeface="+mn-ea"/>
              <a:cs typeface="+mn-cs"/>
            </a:rPr>
            <a:t>当たり収量を更新する。</a:t>
          </a:r>
          <a:endParaRPr kumimoji="1" lang="en-US" altLang="ja-JP" sz="1100" b="0" i="0" baseline="0"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・「市町村別統計累年ファイル」シートのグラフの参照元データは基本的にはこのシートだが、小麦～そばの市町村毎の</a:t>
          </a:r>
          <a: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10a</a:t>
          </a: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当たり収量の折れ線グラフのみ</a:t>
          </a:r>
          <a:r>
            <a:rPr kumimoji="1" lang="ja-JP" altLang="ja-JP" sz="1100" b="0" i="0" baseline="0">
              <a:effectLst/>
              <a:latin typeface="+mn-lt"/>
              <a:ea typeface="+mn-ea"/>
              <a:cs typeface="+mn-cs"/>
            </a:rPr>
            <a:t>「小麦</a:t>
          </a:r>
          <a:r>
            <a:rPr kumimoji="1" lang="en-US" altLang="ja-JP" sz="1100" b="0" i="0" baseline="0">
              <a:effectLst/>
              <a:latin typeface="+mn-lt"/>
              <a:ea typeface="+mn-ea"/>
              <a:cs typeface="+mn-cs"/>
            </a:rPr>
            <a:t>(2)</a:t>
          </a:r>
          <a:r>
            <a:rPr kumimoji="1" lang="ja-JP" altLang="ja-JP" sz="1100" b="0" i="0" baseline="0">
              <a:effectLst/>
              <a:latin typeface="+mn-lt"/>
              <a:ea typeface="+mn-ea"/>
              <a:cs typeface="+mn-cs"/>
            </a:rPr>
            <a:t>」～「そば</a:t>
          </a:r>
          <a:r>
            <a:rPr kumimoji="1" lang="en-US" altLang="ja-JP" sz="1100" b="0" i="0" baseline="0">
              <a:effectLst/>
              <a:latin typeface="+mn-lt"/>
              <a:ea typeface="+mn-ea"/>
              <a:cs typeface="+mn-cs"/>
            </a:rPr>
            <a:t>(2)</a:t>
          </a:r>
          <a:r>
            <a:rPr kumimoji="1" lang="ja-JP" altLang="ja-JP" sz="1100" b="0" i="0" baseline="0">
              <a:effectLst/>
              <a:latin typeface="+mn-lt"/>
              <a:ea typeface="+mn-ea"/>
              <a:cs typeface="+mn-cs"/>
            </a:rPr>
            <a:t>」シート</a:t>
          </a:r>
          <a:r>
            <a:rPr kumimoji="1" lang="ja-JP" altLang="en-US" sz="1100" b="0" i="0" baseline="0">
              <a:effectLst/>
              <a:latin typeface="+mn-lt"/>
              <a:ea typeface="+mn-ea"/>
              <a:cs typeface="+mn-cs"/>
            </a:rPr>
            <a:t>の</a:t>
          </a:r>
          <a:r>
            <a:rPr kumimoji="1" lang="en-US" altLang="ja-JP" sz="1100" b="0" i="0" baseline="0">
              <a:effectLst/>
              <a:latin typeface="+mn-lt"/>
              <a:ea typeface="+mn-ea"/>
              <a:cs typeface="+mn-cs"/>
            </a:rPr>
            <a:t>B</a:t>
          </a:r>
          <a:r>
            <a:rPr kumimoji="1" lang="ja-JP" altLang="en-US" sz="1100" b="0" i="0" baseline="0">
              <a:effectLst/>
              <a:latin typeface="+mn-lt"/>
              <a:ea typeface="+mn-ea"/>
              <a:cs typeface="+mn-cs"/>
            </a:rPr>
            <a:t>～</a:t>
          </a:r>
          <a:r>
            <a:rPr kumimoji="1" lang="en-US" altLang="ja-JP" sz="1100" b="0" i="0" baseline="0">
              <a:effectLst/>
              <a:latin typeface="+mn-lt"/>
              <a:ea typeface="+mn-ea"/>
              <a:cs typeface="+mn-cs"/>
            </a:rPr>
            <a:t>K</a:t>
          </a:r>
          <a:r>
            <a:rPr kumimoji="1" lang="ja-JP" altLang="en-US" sz="1100" b="0" i="0" baseline="0">
              <a:effectLst/>
              <a:latin typeface="+mn-lt"/>
              <a:ea typeface="+mn-ea"/>
              <a:cs typeface="+mn-cs"/>
            </a:rPr>
            <a:t>列となっている。</a:t>
          </a:r>
          <a:endParaRPr kumimoji="1" lang="en-US" altLang="ja-JP" sz="1100" b="0" i="0" baseline="0"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　そのため、</a:t>
          </a:r>
          <a:r>
            <a:rPr kumimoji="1" lang="ja-JP" altLang="ja-JP" sz="1100" b="0" i="0" baseline="0">
              <a:effectLst/>
              <a:latin typeface="+mn-lt"/>
              <a:ea typeface="+mn-ea"/>
              <a:cs typeface="+mn-cs"/>
            </a:rPr>
            <a:t>「小麦」～「そば」シート</a:t>
          </a:r>
          <a:r>
            <a:rPr kumimoji="1" lang="ja-JP" altLang="en-US" sz="1100" b="0" i="0" baseline="0">
              <a:effectLst/>
              <a:latin typeface="+mn-lt"/>
              <a:ea typeface="+mn-ea"/>
              <a:cs typeface="+mn-cs"/>
            </a:rPr>
            <a:t>のデータを更新しただけではグラフが更新されないので注意。</a:t>
          </a:r>
          <a:endParaRPr kumimoji="1" lang="en-US" altLang="ja-JP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464344</xdr:colOff>
      <xdr:row>0</xdr:row>
      <xdr:rowOff>95250</xdr:rowOff>
    </xdr:from>
    <xdr:to>
      <xdr:col>32</xdr:col>
      <xdr:colOff>71437</xdr:colOff>
      <xdr:row>130</xdr:row>
      <xdr:rowOff>71438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/>
      </xdr:nvSpPr>
      <xdr:spPr>
        <a:xfrm>
          <a:off x="6893719" y="95250"/>
          <a:ext cx="5167312" cy="21895594"/>
        </a:xfrm>
        <a:prstGeom prst="rect">
          <a:avLst/>
        </a:prstGeom>
        <a:noFill/>
        <a:ln w="3810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0</xdr:col>
      <xdr:colOff>1321594</xdr:colOff>
      <xdr:row>0</xdr:row>
      <xdr:rowOff>95250</xdr:rowOff>
    </xdr:from>
    <xdr:to>
      <xdr:col>21</xdr:col>
      <xdr:colOff>59531</xdr:colOff>
      <xdr:row>130</xdr:row>
      <xdr:rowOff>71438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/>
      </xdr:nvSpPr>
      <xdr:spPr>
        <a:xfrm>
          <a:off x="1321594" y="95250"/>
          <a:ext cx="5167312" cy="21895594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 editAs="oneCell">
    <xdr:from>
      <xdr:col>21</xdr:col>
      <xdr:colOff>250031</xdr:colOff>
      <xdr:row>132</xdr:row>
      <xdr:rowOff>0</xdr:rowOff>
    </xdr:from>
    <xdr:to>
      <xdr:col>32</xdr:col>
      <xdr:colOff>281940</xdr:colOff>
      <xdr:row>138</xdr:row>
      <xdr:rowOff>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 txBox="1"/>
      </xdr:nvSpPr>
      <xdr:spPr>
        <a:xfrm>
          <a:off x="6679406" y="22252781"/>
          <a:ext cx="5595938" cy="1000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・「小麦」シートのデータから、青枠表に各年の表示年産、</a:t>
          </a:r>
          <a:r>
            <a:rPr kumimoji="1" lang="en-US" altLang="ja-JP" sz="1100"/>
            <a:t>10a</a:t>
          </a:r>
          <a:r>
            <a:rPr kumimoji="1" lang="ja-JP" altLang="en-US" sz="1100"/>
            <a:t>当たり収量が表示される。</a:t>
          </a:r>
          <a:endParaRPr kumimoji="1" lang="en-US" altLang="ja-JP" sz="1100"/>
        </a:p>
        <a:p>
          <a:r>
            <a:rPr kumimoji="1" lang="ja-JP" altLang="en-US" sz="1100"/>
            <a:t>・表頭も含め、左側の赤枠表に値コピーする。（セル範囲</a:t>
          </a:r>
          <a:r>
            <a:rPr kumimoji="1" lang="en-US" altLang="ja-JP" sz="1100"/>
            <a:t>W2</a:t>
          </a:r>
          <a:r>
            <a:rPr kumimoji="1" lang="ja-JP" altLang="en-US" sz="1100"/>
            <a:t>～</a:t>
          </a:r>
          <a:r>
            <a:rPr kumimoji="1" lang="en-US" altLang="ja-JP" sz="1100"/>
            <a:t>AF130</a:t>
          </a:r>
          <a:r>
            <a:rPr kumimoji="1" lang="ja-JP" altLang="en-US" sz="1100"/>
            <a:t>）</a:t>
          </a:r>
          <a:endParaRPr kumimoji="1" lang="en-US" altLang="ja-JP" sz="1100"/>
        </a:p>
        <a:p>
          <a:r>
            <a:rPr kumimoji="1" lang="ja-JP" altLang="en-US" sz="1100"/>
            <a:t>・「</a:t>
          </a:r>
          <a:r>
            <a:rPr kumimoji="1" lang="en-US" altLang="ja-JP" sz="1100"/>
            <a:t>x</a:t>
          </a:r>
          <a:r>
            <a:rPr kumimoji="1" lang="ja-JP" altLang="en-US" sz="1100"/>
            <a:t>」、「</a:t>
          </a:r>
          <a:r>
            <a:rPr kumimoji="1" lang="en-US" altLang="ja-JP" sz="1100"/>
            <a:t>-</a:t>
          </a:r>
          <a:r>
            <a:rPr kumimoji="1" lang="ja-JP" altLang="en-US" sz="1100"/>
            <a:t>」、「</a:t>
          </a:r>
          <a:r>
            <a:rPr kumimoji="1" lang="en-US" altLang="ja-JP" sz="1100"/>
            <a:t>…</a:t>
          </a:r>
          <a:r>
            <a:rPr kumimoji="1" lang="ja-JP" altLang="en-US" sz="1100"/>
            <a:t>」記号を削除する。（これらの記号が入力された状態だと「</a:t>
          </a:r>
          <a:r>
            <a:rPr kumimoji="1" lang="en-US" altLang="ja-JP" sz="1100"/>
            <a:t>0</a:t>
          </a:r>
          <a:r>
            <a:rPr kumimoji="1" lang="ja-JP" altLang="en-US" sz="1100"/>
            <a:t>（ゼロ）」値として認識され、グラフ作成時に不要な線が表示されてしまう。）</a:t>
          </a:r>
        </a:p>
      </xdr:txBody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464344</xdr:colOff>
      <xdr:row>0</xdr:row>
      <xdr:rowOff>95250</xdr:rowOff>
    </xdr:from>
    <xdr:to>
      <xdr:col>32</xdr:col>
      <xdr:colOff>71437</xdr:colOff>
      <xdr:row>130</xdr:row>
      <xdr:rowOff>71438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/>
      </xdr:nvSpPr>
      <xdr:spPr>
        <a:xfrm>
          <a:off x="6903244" y="95250"/>
          <a:ext cx="5179218" cy="22502813"/>
        </a:xfrm>
        <a:prstGeom prst="rect">
          <a:avLst/>
        </a:prstGeom>
        <a:noFill/>
        <a:ln w="3810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 editAs="oneCell">
    <xdr:from>
      <xdr:col>21</xdr:col>
      <xdr:colOff>304800</xdr:colOff>
      <xdr:row>132</xdr:row>
      <xdr:rowOff>0</xdr:rowOff>
    </xdr:from>
    <xdr:to>
      <xdr:col>32</xdr:col>
      <xdr:colOff>59372</xdr:colOff>
      <xdr:row>137</xdr:row>
      <xdr:rowOff>132080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SpPr txBox="1"/>
      </xdr:nvSpPr>
      <xdr:spPr>
        <a:xfrm>
          <a:off x="6734175" y="22252781"/>
          <a:ext cx="5326856" cy="97313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・「六条」シートのデータから、青枠表に各年の表示年産、</a:t>
          </a:r>
          <a:r>
            <a:rPr kumimoji="1" lang="en-US" altLang="ja-JP" sz="1100"/>
            <a:t>10a</a:t>
          </a:r>
          <a:r>
            <a:rPr kumimoji="1" lang="ja-JP" altLang="en-US" sz="1100"/>
            <a:t>当たり収量が表示される。</a:t>
          </a:r>
          <a:endParaRPr kumimoji="1" lang="en-US" altLang="ja-JP" sz="1100"/>
        </a:p>
        <a:p>
          <a:r>
            <a:rPr kumimoji="1" lang="ja-JP" altLang="en-US" sz="1100"/>
            <a:t>・表頭も含め、左側の赤枠表に値コピーする。（セル範囲</a:t>
          </a:r>
          <a:r>
            <a:rPr kumimoji="1" lang="en-US" altLang="ja-JP" sz="1100"/>
            <a:t>W2</a:t>
          </a:r>
          <a:r>
            <a:rPr kumimoji="1" lang="ja-JP" altLang="en-US" sz="1100"/>
            <a:t>～</a:t>
          </a:r>
          <a:r>
            <a:rPr kumimoji="1" lang="en-US" altLang="ja-JP" sz="1100"/>
            <a:t>AF130</a:t>
          </a:r>
          <a:r>
            <a:rPr kumimoji="1" lang="ja-JP" altLang="en-US" sz="1100"/>
            <a:t>）</a:t>
          </a:r>
          <a:endParaRPr kumimoji="1" lang="en-US" altLang="ja-JP" sz="1100"/>
        </a:p>
        <a:p>
          <a:r>
            <a:rPr kumimoji="1" lang="ja-JP" altLang="en-US" sz="1100"/>
            <a:t>・「</a:t>
          </a:r>
          <a:r>
            <a:rPr kumimoji="1" lang="en-US" altLang="ja-JP" sz="1100"/>
            <a:t>x</a:t>
          </a:r>
          <a:r>
            <a:rPr kumimoji="1" lang="ja-JP" altLang="en-US" sz="1100"/>
            <a:t>」、「</a:t>
          </a:r>
          <a:r>
            <a:rPr kumimoji="1" lang="en-US" altLang="ja-JP" sz="1100"/>
            <a:t>-</a:t>
          </a:r>
          <a:r>
            <a:rPr kumimoji="1" lang="ja-JP" altLang="en-US" sz="1100"/>
            <a:t>」、「</a:t>
          </a:r>
          <a:r>
            <a:rPr kumimoji="1" lang="en-US" altLang="ja-JP" sz="1100"/>
            <a:t>…</a:t>
          </a:r>
          <a:r>
            <a:rPr kumimoji="1" lang="ja-JP" altLang="en-US" sz="1100"/>
            <a:t>」記号を削除する。（これらの記号が入力された状態だと「</a:t>
          </a:r>
          <a:r>
            <a:rPr kumimoji="1" lang="en-US" altLang="ja-JP" sz="1100"/>
            <a:t>0</a:t>
          </a:r>
          <a:r>
            <a:rPr kumimoji="1" lang="ja-JP" altLang="en-US" sz="1100"/>
            <a:t>（ゼロ）」値として認識され、グラフ作成時に不要な線が表示されてしまう。）</a:t>
          </a:r>
        </a:p>
      </xdr:txBody>
    </xdr:sp>
    <xdr:clientData fPrintsWithSheet="0"/>
  </xdr:twoCellAnchor>
  <xdr:twoCellAnchor>
    <xdr:from>
      <xdr:col>0</xdr:col>
      <xdr:colOff>1249046</xdr:colOff>
      <xdr:row>0</xdr:row>
      <xdr:rowOff>101282</xdr:rowOff>
    </xdr:from>
    <xdr:to>
      <xdr:col>21</xdr:col>
      <xdr:colOff>39688</xdr:colOff>
      <xdr:row>130</xdr:row>
      <xdr:rowOff>79375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SpPr/>
      </xdr:nvSpPr>
      <xdr:spPr>
        <a:xfrm>
          <a:off x="1249046" y="101282"/>
          <a:ext cx="4565173" cy="2189749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464344</xdr:colOff>
      <xdr:row>0</xdr:row>
      <xdr:rowOff>95250</xdr:rowOff>
    </xdr:from>
    <xdr:to>
      <xdr:col>32</xdr:col>
      <xdr:colOff>71437</xdr:colOff>
      <xdr:row>130</xdr:row>
      <xdr:rowOff>71438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/>
      </xdr:nvSpPr>
      <xdr:spPr>
        <a:xfrm>
          <a:off x="6903244" y="95250"/>
          <a:ext cx="5179218" cy="22502813"/>
        </a:xfrm>
        <a:prstGeom prst="rect">
          <a:avLst/>
        </a:prstGeom>
        <a:noFill/>
        <a:ln w="3810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 editAs="oneCell">
    <xdr:from>
      <xdr:col>21</xdr:col>
      <xdr:colOff>200025</xdr:colOff>
      <xdr:row>132</xdr:row>
      <xdr:rowOff>0</xdr:rowOff>
    </xdr:from>
    <xdr:to>
      <xdr:col>32</xdr:col>
      <xdr:colOff>56833</xdr:colOff>
      <xdr:row>137</xdr:row>
      <xdr:rowOff>131445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SpPr txBox="1"/>
      </xdr:nvSpPr>
      <xdr:spPr>
        <a:xfrm>
          <a:off x="6629400" y="22252781"/>
          <a:ext cx="5431632" cy="97313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・「大豆」シートのデータから、青枠表に各年の表示年産、</a:t>
          </a:r>
          <a:r>
            <a:rPr kumimoji="1" lang="en-US" altLang="ja-JP" sz="1100"/>
            <a:t>10a</a:t>
          </a:r>
          <a:r>
            <a:rPr kumimoji="1" lang="ja-JP" altLang="en-US" sz="1100"/>
            <a:t>当たり収量が表示される。</a:t>
          </a:r>
          <a:endParaRPr kumimoji="1" lang="en-US" altLang="ja-JP" sz="1100"/>
        </a:p>
        <a:p>
          <a:r>
            <a:rPr kumimoji="1" lang="ja-JP" altLang="en-US" sz="1100"/>
            <a:t>・表頭も含め、左側の赤枠表に値コピーする。（セル範囲</a:t>
          </a:r>
          <a:r>
            <a:rPr kumimoji="1" lang="en-US" altLang="ja-JP" sz="1100"/>
            <a:t>W2</a:t>
          </a:r>
          <a:r>
            <a:rPr kumimoji="1" lang="ja-JP" altLang="en-US" sz="1100"/>
            <a:t>～</a:t>
          </a:r>
          <a:r>
            <a:rPr kumimoji="1" lang="en-US" altLang="ja-JP" sz="1100"/>
            <a:t>AF130</a:t>
          </a:r>
          <a:r>
            <a:rPr kumimoji="1" lang="ja-JP" altLang="en-US" sz="1100"/>
            <a:t>）</a:t>
          </a:r>
          <a:endParaRPr kumimoji="1" lang="en-US" altLang="ja-JP" sz="1100"/>
        </a:p>
        <a:p>
          <a:r>
            <a:rPr kumimoji="1" lang="ja-JP" altLang="en-US" sz="1100"/>
            <a:t>・「</a:t>
          </a:r>
          <a:r>
            <a:rPr kumimoji="1" lang="en-US" altLang="ja-JP" sz="1100"/>
            <a:t>x</a:t>
          </a:r>
          <a:r>
            <a:rPr kumimoji="1" lang="ja-JP" altLang="en-US" sz="1100"/>
            <a:t>」、「</a:t>
          </a:r>
          <a:r>
            <a:rPr kumimoji="1" lang="en-US" altLang="ja-JP" sz="1100"/>
            <a:t>-</a:t>
          </a:r>
          <a:r>
            <a:rPr kumimoji="1" lang="ja-JP" altLang="en-US" sz="1100"/>
            <a:t>」、「</a:t>
          </a:r>
          <a:r>
            <a:rPr kumimoji="1" lang="en-US" altLang="ja-JP" sz="1100"/>
            <a:t>…</a:t>
          </a:r>
          <a:r>
            <a:rPr kumimoji="1" lang="ja-JP" altLang="en-US" sz="1100"/>
            <a:t>」記号を削除する。（これらの記号が入力された状態だと「</a:t>
          </a:r>
          <a:r>
            <a:rPr kumimoji="1" lang="en-US" altLang="ja-JP" sz="1100"/>
            <a:t>0</a:t>
          </a:r>
          <a:r>
            <a:rPr kumimoji="1" lang="ja-JP" altLang="en-US" sz="1100"/>
            <a:t>（ゼロ）」値として認識され、グラフ作成時に不要な線が表示されてしまう。）</a:t>
          </a:r>
        </a:p>
      </xdr:txBody>
    </xdr:sp>
    <xdr:clientData fPrintsWithSheet="0"/>
  </xdr:twoCellAnchor>
  <xdr:twoCellAnchor>
    <xdr:from>
      <xdr:col>0</xdr:col>
      <xdr:colOff>1257301</xdr:colOff>
      <xdr:row>0</xdr:row>
      <xdr:rowOff>91440</xdr:rowOff>
    </xdr:from>
    <xdr:to>
      <xdr:col>21</xdr:col>
      <xdr:colOff>69533</xdr:colOff>
      <xdr:row>130</xdr:row>
      <xdr:rowOff>69533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SpPr/>
      </xdr:nvSpPr>
      <xdr:spPr>
        <a:xfrm>
          <a:off x="1257301" y="91440"/>
          <a:ext cx="4860607" cy="2189749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454343</xdr:colOff>
      <xdr:row>0</xdr:row>
      <xdr:rowOff>103346</xdr:rowOff>
    </xdr:from>
    <xdr:to>
      <xdr:col>32</xdr:col>
      <xdr:colOff>57626</xdr:colOff>
      <xdr:row>130</xdr:row>
      <xdr:rowOff>81439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/>
      </xdr:nvSpPr>
      <xdr:spPr>
        <a:xfrm>
          <a:off x="6550343" y="103346"/>
          <a:ext cx="4592002" cy="21897499"/>
        </a:xfrm>
        <a:prstGeom prst="rect">
          <a:avLst/>
        </a:prstGeom>
        <a:noFill/>
        <a:ln w="38100"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 editAs="oneCell">
    <xdr:from>
      <xdr:col>21</xdr:col>
      <xdr:colOff>416719</xdr:colOff>
      <xdr:row>131</xdr:row>
      <xdr:rowOff>166686</xdr:rowOff>
    </xdr:from>
    <xdr:to>
      <xdr:col>32</xdr:col>
      <xdr:colOff>210026</xdr:colOff>
      <xdr:row>142</xdr:row>
      <xdr:rowOff>15715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SpPr txBox="1"/>
      </xdr:nvSpPr>
      <xdr:spPr>
        <a:xfrm>
          <a:off x="6512719" y="22252780"/>
          <a:ext cx="4778216" cy="16787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・「そば」シートのデータから、青枠表に各年の表示年産、</a:t>
          </a:r>
          <a:r>
            <a:rPr kumimoji="1" lang="en-US" altLang="ja-JP" sz="1100"/>
            <a:t>10a</a:t>
          </a:r>
          <a:r>
            <a:rPr kumimoji="1" lang="ja-JP" altLang="en-US" sz="1100"/>
            <a:t>当たり収量が表示される。</a:t>
          </a:r>
          <a:endParaRPr kumimoji="1" lang="en-US" altLang="ja-JP" sz="1100"/>
        </a:p>
        <a:p>
          <a:r>
            <a:rPr kumimoji="1" lang="ja-JP" altLang="en-US" sz="1100"/>
            <a:t>・表頭も含め、左側の赤枠表に値コピーする。（セル範囲</a:t>
          </a:r>
          <a:r>
            <a:rPr kumimoji="1" lang="en-US" altLang="ja-JP" sz="1100"/>
            <a:t>W2</a:t>
          </a:r>
          <a:r>
            <a:rPr kumimoji="1" lang="ja-JP" altLang="en-US" sz="1100"/>
            <a:t>～</a:t>
          </a:r>
          <a:r>
            <a:rPr kumimoji="1" lang="en-US" altLang="ja-JP" sz="1100"/>
            <a:t>AF130</a:t>
          </a:r>
          <a:r>
            <a:rPr kumimoji="1" lang="ja-JP" altLang="en-US" sz="1100"/>
            <a:t>）</a:t>
          </a:r>
          <a:endParaRPr kumimoji="1" lang="en-US" altLang="ja-JP" sz="1100"/>
        </a:p>
        <a:p>
          <a:r>
            <a:rPr kumimoji="1" lang="ja-JP" altLang="en-US" sz="1100"/>
            <a:t>・「</a:t>
          </a:r>
          <a:r>
            <a:rPr kumimoji="1" lang="en-US" altLang="ja-JP" sz="1100"/>
            <a:t>x</a:t>
          </a:r>
          <a:r>
            <a:rPr kumimoji="1" lang="ja-JP" altLang="en-US" sz="1100"/>
            <a:t>」、「</a:t>
          </a:r>
          <a:r>
            <a:rPr kumimoji="1" lang="en-US" altLang="ja-JP" sz="1100"/>
            <a:t>-</a:t>
          </a:r>
          <a:r>
            <a:rPr kumimoji="1" lang="ja-JP" altLang="en-US" sz="1100"/>
            <a:t>」、「</a:t>
          </a:r>
          <a:r>
            <a:rPr kumimoji="1" lang="en-US" altLang="ja-JP" sz="1100"/>
            <a:t>…</a:t>
          </a:r>
          <a:r>
            <a:rPr kumimoji="1" lang="ja-JP" altLang="en-US" sz="1100"/>
            <a:t>」記号を削除する。（これらの記号が入力された状態だと「</a:t>
          </a:r>
          <a:r>
            <a:rPr kumimoji="1" lang="en-US" altLang="ja-JP" sz="1100"/>
            <a:t>0</a:t>
          </a:r>
          <a:r>
            <a:rPr kumimoji="1" lang="ja-JP" altLang="en-US" sz="1100"/>
            <a:t>（ゼロ）」値として認識され、グラフ作成時に不要な線が表示されてしまう。）</a:t>
          </a:r>
        </a:p>
      </xdr:txBody>
    </xdr:sp>
    <xdr:clientData fPrintsWithSheet="0"/>
  </xdr:twoCellAnchor>
  <xdr:twoCellAnchor>
    <xdr:from>
      <xdr:col>0</xdr:col>
      <xdr:colOff>1345407</xdr:colOff>
      <xdr:row>0</xdr:row>
      <xdr:rowOff>95250</xdr:rowOff>
    </xdr:from>
    <xdr:to>
      <xdr:col>21</xdr:col>
      <xdr:colOff>83344</xdr:colOff>
      <xdr:row>130</xdr:row>
      <xdr:rowOff>71438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SpPr/>
      </xdr:nvSpPr>
      <xdr:spPr>
        <a:xfrm>
          <a:off x="1345407" y="95250"/>
          <a:ext cx="5167312" cy="21895594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K135"/>
  <sheetViews>
    <sheetView tabSelected="1" view="pageBreakPreview" zoomScaleNormal="50" zoomScaleSheetLayoutView="100" workbookViewId="0">
      <pane ySplit="7" topLeftCell="A8" activePane="bottomLeft" state="frozen"/>
      <selection pane="bottomLeft" activeCell="C5" sqref="C5:E5"/>
    </sheetView>
  </sheetViews>
  <sheetFormatPr defaultColWidth="0" defaultRowHeight="13.2" zeroHeight="1"/>
  <cols>
    <col min="1" max="1" width="0.6640625" style="4" customWidth="1"/>
    <col min="2" max="2" width="1.6640625" style="4" customWidth="1"/>
    <col min="3" max="14" width="4.77734375" style="4" customWidth="1"/>
    <col min="15" max="15" width="0.88671875" style="4" customWidth="1"/>
    <col min="16" max="16" width="8.33203125" style="4" customWidth="1"/>
    <col min="17" max="32" width="2.109375" style="4" customWidth="1"/>
    <col min="33" max="33" width="0.6640625" style="4" customWidth="1"/>
    <col min="34" max="34" width="1" style="4" hidden="1" customWidth="1"/>
    <col min="35" max="37" width="6.6640625" style="4" hidden="1" customWidth="1"/>
    <col min="38" max="16384" width="9" style="4" hidden="1"/>
  </cols>
  <sheetData>
    <row r="1" spans="1:33" s="37" customFormat="1" ht="24" customHeight="1">
      <c r="A1" s="50"/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</row>
    <row r="2" spans="1:33" s="37" customFormat="1" ht="2.25" customHeight="1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</row>
    <row r="3" spans="1:33" s="37" customFormat="1" ht="9.75" customHeight="1">
      <c r="A3" s="34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</row>
    <row r="4" spans="1:33" s="37" customFormat="1" ht="15" customHeight="1">
      <c r="A4" s="34"/>
      <c r="B4" s="34"/>
      <c r="C4" s="98" t="s">
        <v>128</v>
      </c>
      <c r="D4" s="98"/>
      <c r="E4" s="98"/>
      <c r="F4" s="98" t="s">
        <v>137</v>
      </c>
      <c r="G4" s="98"/>
      <c r="H4" s="98"/>
      <c r="I4" s="35"/>
      <c r="J4" s="35"/>
      <c r="K4" s="35"/>
      <c r="L4" s="35"/>
      <c r="M4" s="35"/>
      <c r="N4" s="35"/>
      <c r="O4" s="35"/>
      <c r="P4" s="35"/>
      <c r="Q4" s="34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34"/>
    </row>
    <row r="5" spans="1:33" s="37" customFormat="1" ht="22.5" customHeight="1">
      <c r="A5" s="34"/>
      <c r="B5" s="52"/>
      <c r="C5" s="99" t="s">
        <v>470</v>
      </c>
      <c r="D5" s="100"/>
      <c r="E5" s="101"/>
      <c r="F5" s="102" t="s">
        <v>123</v>
      </c>
      <c r="G5" s="103"/>
      <c r="H5" s="104"/>
      <c r="I5" s="35"/>
      <c r="J5" s="35"/>
      <c r="K5" s="35"/>
      <c r="L5" s="35"/>
      <c r="M5" s="35"/>
      <c r="N5" s="35"/>
      <c r="O5" s="35"/>
      <c r="P5" s="35"/>
      <c r="Q5" s="34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4"/>
    </row>
    <row r="6" spans="1:33" s="37" customFormat="1" ht="16.5" customHeight="1">
      <c r="A6" s="34"/>
      <c r="B6" s="105"/>
      <c r="C6" s="105"/>
      <c r="D6" s="105"/>
      <c r="E6" s="105"/>
      <c r="F6" s="105"/>
      <c r="G6" s="105"/>
      <c r="H6" s="105"/>
      <c r="I6" s="105"/>
      <c r="J6" s="35"/>
      <c r="K6" s="35"/>
      <c r="L6" s="35"/>
      <c r="M6" s="35"/>
      <c r="N6" s="35"/>
      <c r="O6" s="35"/>
      <c r="P6" s="35"/>
      <c r="Q6" s="34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4"/>
    </row>
    <row r="7" spans="1:33" s="37" customFormat="1" ht="5.25" customHeight="1">
      <c r="A7" s="34"/>
      <c r="B7" s="34"/>
      <c r="C7" s="38"/>
      <c r="D7" s="38"/>
      <c r="E7" s="34"/>
      <c r="F7" s="34"/>
      <c r="G7" s="34"/>
      <c r="H7" s="34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4"/>
    </row>
    <row r="8" spans="1:33" s="37" customFormat="1" ht="15" customHeight="1">
      <c r="A8" s="34"/>
      <c r="B8" s="96" t="s">
        <v>448</v>
      </c>
      <c r="C8" s="96"/>
      <c r="D8" s="96"/>
      <c r="E8" s="96"/>
      <c r="F8" s="96"/>
      <c r="G8" s="96"/>
      <c r="H8" s="96"/>
      <c r="I8" s="96"/>
      <c r="J8" s="96"/>
      <c r="K8" s="96"/>
      <c r="L8" s="96"/>
      <c r="M8" s="96"/>
      <c r="N8" s="39"/>
      <c r="O8" s="39"/>
      <c r="P8" s="112" t="s">
        <v>311</v>
      </c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34"/>
    </row>
    <row r="9" spans="1:33" s="37" customFormat="1" ht="2.25" customHeight="1">
      <c r="B9" s="40"/>
      <c r="C9" s="41"/>
      <c r="D9" s="41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34"/>
    </row>
    <row r="10" spans="1:33" s="37" customFormat="1" ht="11.25" customHeight="1">
      <c r="A10" s="34"/>
      <c r="B10" s="42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</row>
    <row r="11" spans="1:33" s="37" customFormat="1" ht="16.5" customHeight="1">
      <c r="A11" s="34"/>
      <c r="B11" s="42"/>
      <c r="C11" s="34"/>
      <c r="D11" s="34"/>
      <c r="E11" s="34"/>
      <c r="F11" s="34"/>
      <c r="G11" s="34"/>
      <c r="I11" s="34"/>
      <c r="J11" s="34"/>
      <c r="L11" s="34"/>
      <c r="M11" s="34"/>
      <c r="N11" s="34"/>
      <c r="O11" s="34"/>
      <c r="P11" s="107" t="s">
        <v>127</v>
      </c>
      <c r="Q11" s="107" t="s">
        <v>126</v>
      </c>
      <c r="R11" s="107"/>
      <c r="S11" s="107"/>
      <c r="T11" s="107"/>
      <c r="U11" s="107" t="s">
        <v>131</v>
      </c>
      <c r="V11" s="107"/>
      <c r="W11" s="107"/>
      <c r="X11" s="109"/>
      <c r="Y11" s="110"/>
      <c r="Z11" s="110"/>
      <c r="AA11" s="110"/>
      <c r="AB11" s="111"/>
      <c r="AC11" s="107" t="s">
        <v>130</v>
      </c>
      <c r="AD11" s="107"/>
      <c r="AE11" s="107"/>
      <c r="AF11" s="107"/>
      <c r="AG11" s="38"/>
    </row>
    <row r="12" spans="1:33" s="37" customFormat="1" ht="16.5" customHeight="1">
      <c r="A12" s="34"/>
      <c r="B12" s="42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108"/>
      <c r="Q12" s="107"/>
      <c r="R12" s="107"/>
      <c r="S12" s="107"/>
      <c r="T12" s="107"/>
      <c r="U12" s="107"/>
      <c r="V12" s="107"/>
      <c r="W12" s="107"/>
      <c r="X12" s="107"/>
      <c r="Y12" s="109" t="s">
        <v>136</v>
      </c>
      <c r="Z12" s="110"/>
      <c r="AA12" s="110"/>
      <c r="AB12" s="111"/>
      <c r="AC12" s="107"/>
      <c r="AD12" s="107"/>
      <c r="AE12" s="107"/>
      <c r="AF12" s="107"/>
      <c r="AG12" s="38"/>
    </row>
    <row r="13" spans="1:33" s="37" customFormat="1" ht="18" customHeight="1">
      <c r="A13" s="34"/>
      <c r="B13" s="42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43" t="str">
        <f>GRAPHDATA!A4</f>
        <v>平成
27年</v>
      </c>
      <c r="Q13" s="97">
        <f>IF(COUNTIF(参照!$C$1:$C$125,$C$5&amp;$F$5)=1,VLOOKUP($C$5&amp;$F$5,耕地!$A$6:$AO$130,2,FALSE),"")</f>
        <v>4030</v>
      </c>
      <c r="R13" s="97"/>
      <c r="S13" s="97"/>
      <c r="T13" s="97"/>
      <c r="U13" s="97">
        <f>IF(COUNTIF(参照!$C$1:$C$125,$C$5&amp;$F$5)=1,VLOOKUP($C$5&amp;$F$5,耕地!$A$6:$AO$130,3,FALSE),"")</f>
        <v>2990</v>
      </c>
      <c r="V13" s="97"/>
      <c r="W13" s="97"/>
      <c r="X13" s="97"/>
      <c r="Y13" s="113">
        <f>IF(COUNTIF(参照!$C$1:$C$125,$C$5&amp;$F$5)=1,VLOOKUP($C$5&amp;$F$5,耕地!$A$6:$AO$130,4,FALSE),"")</f>
        <v>2910</v>
      </c>
      <c r="Z13" s="114"/>
      <c r="AA13" s="114"/>
      <c r="AB13" s="115"/>
      <c r="AC13" s="97">
        <f>IF(COUNTIF(参照!$C$1:$C$125,$C$5&amp;$F$5)=1,VLOOKUP($C$5&amp;$F$5,耕地!$A$6:$AO$130,5,FALSE),"")</f>
        <v>1040</v>
      </c>
      <c r="AD13" s="97"/>
      <c r="AE13" s="97"/>
      <c r="AF13" s="97"/>
      <c r="AG13" s="34"/>
    </row>
    <row r="14" spans="1:33" s="37" customFormat="1" ht="18" customHeight="1">
      <c r="A14" s="34"/>
      <c r="B14" s="42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44">
        <f>GRAPHDATA!A5</f>
        <v>28</v>
      </c>
      <c r="Q14" s="97">
        <f>IF(COUNTIF(参照!$C$1:$C$125,$C$5&amp;$F$5)=1,VLOOKUP($C$5&amp;$F$5,耕地!$A$6:$AO$130,6,FALSE),"")</f>
        <v>4010</v>
      </c>
      <c r="R14" s="97"/>
      <c r="S14" s="97"/>
      <c r="T14" s="97"/>
      <c r="U14" s="97">
        <f>IF(COUNTIF(参照!$C$1:$C$125,$C$5&amp;$F$5)=1,VLOOKUP($C$5&amp;$F$5,耕地!$A$6:$AO$130,7,FALSE),"")</f>
        <v>2950</v>
      </c>
      <c r="V14" s="97"/>
      <c r="W14" s="97"/>
      <c r="X14" s="97"/>
      <c r="Y14" s="113">
        <f>IF(COUNTIF(参照!$C$1:$C$125,$C$5&amp;$F$5)=1,VLOOKUP($C$5&amp;$F$5,耕地!$A$6:$AO$130,8,FALSE),"")</f>
        <v>2880</v>
      </c>
      <c r="Z14" s="114"/>
      <c r="AA14" s="114"/>
      <c r="AB14" s="115"/>
      <c r="AC14" s="97">
        <f>IF(COUNTIF(参照!$C$1:$C$125,$C$5&amp;$F$5)=1,VLOOKUP($C$5&amp;$F$5,耕地!$A$6:$AO$130,9,FALSE),"")</f>
        <v>1060</v>
      </c>
      <c r="AD14" s="97"/>
      <c r="AE14" s="97"/>
      <c r="AF14" s="97"/>
      <c r="AG14" s="34"/>
    </row>
    <row r="15" spans="1:33" s="37" customFormat="1" ht="18" customHeight="1">
      <c r="A15" s="34"/>
      <c r="B15" s="42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44">
        <f>GRAPHDATA!A6</f>
        <v>29</v>
      </c>
      <c r="Q15" s="97">
        <f>IF(COUNTIF(参照!$C$1:$C$125,$C$5&amp;$F$5)=1,VLOOKUP($C$5&amp;$F$5,耕地!$A$6:$AO$130,10,FALSE),"")</f>
        <v>3950</v>
      </c>
      <c r="R15" s="97"/>
      <c r="S15" s="97"/>
      <c r="T15" s="97"/>
      <c r="U15" s="97">
        <f>IF(COUNTIF(参照!$C$1:$C$125,$C$5&amp;$F$5)=1,VLOOKUP($C$5&amp;$F$5,耕地!$A$6:$AO$130,11,FALSE),"")</f>
        <v>2900</v>
      </c>
      <c r="V15" s="97"/>
      <c r="W15" s="97"/>
      <c r="X15" s="97"/>
      <c r="Y15" s="113">
        <f>IF(COUNTIF(参照!$C$1:$C$125,$C$5&amp;$F$5)=1,VLOOKUP($C$5&amp;$F$5,耕地!$A$6:$AO$130,12,FALSE),"")</f>
        <v>2820</v>
      </c>
      <c r="Z15" s="114"/>
      <c r="AA15" s="114"/>
      <c r="AB15" s="115"/>
      <c r="AC15" s="97">
        <f>IF(COUNTIF(参照!$C$1:$C$125,$C$5&amp;$F$5)=1,VLOOKUP($C$5&amp;$F$5,耕地!$A$6:$AO$130,13,FALSE),"")</f>
        <v>1060</v>
      </c>
      <c r="AD15" s="97"/>
      <c r="AE15" s="97"/>
      <c r="AF15" s="97"/>
      <c r="AG15" s="34"/>
    </row>
    <row r="16" spans="1:33" s="37" customFormat="1" ht="18" customHeight="1">
      <c r="A16" s="34"/>
      <c r="B16" s="42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44">
        <f>GRAPHDATA!A7</f>
        <v>30</v>
      </c>
      <c r="Q16" s="97">
        <f>IF(COUNTIF(参照!$C$1:$C$125,$C$5&amp;$F$5)=1,VLOOKUP($C$5&amp;$F$5,耕地!$A$6:$AO$130,14,FALSE),"")</f>
        <v>3950</v>
      </c>
      <c r="R16" s="97"/>
      <c r="S16" s="97"/>
      <c r="T16" s="97"/>
      <c r="U16" s="97">
        <f>IF(COUNTIF(参照!$C$1:$C$125,$C$5&amp;$F$5)=1,VLOOKUP($C$5&amp;$F$5,耕地!$A$6:$AO$130,15,FALSE),"")</f>
        <v>2880</v>
      </c>
      <c r="V16" s="97"/>
      <c r="W16" s="97"/>
      <c r="X16" s="97"/>
      <c r="Y16" s="113">
        <f>IF(COUNTIF(参照!$C$1:$C$125,$C$5&amp;$F$5)=1,VLOOKUP($C$5&amp;$F$5,耕地!$A$6:$AO$130,16,FALSE),"")</f>
        <v>2810</v>
      </c>
      <c r="Z16" s="114"/>
      <c r="AA16" s="114"/>
      <c r="AB16" s="115"/>
      <c r="AC16" s="97">
        <f>IF(COUNTIF(参照!$C$1:$C$125,$C$5&amp;$F$5)=1,VLOOKUP($C$5&amp;$F$5,耕地!$A$6:$AO$130,17,FALSE),"")</f>
        <v>1070</v>
      </c>
      <c r="AD16" s="97"/>
      <c r="AE16" s="97"/>
      <c r="AF16" s="97"/>
      <c r="AG16" s="34"/>
    </row>
    <row r="17" spans="1:33" s="37" customFormat="1" ht="18" customHeight="1">
      <c r="A17" s="34"/>
      <c r="B17" s="42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44" t="str">
        <f>GRAPHDATA!A8</f>
        <v>令和
元年</v>
      </c>
      <c r="Q17" s="97">
        <f>IF(COUNTIF(参照!$C$1:$C$125,$C$5&amp;$F$5)=1,VLOOKUP($C$5&amp;$F$5,耕地!$A$6:$AO$130,18,FALSE),"")</f>
        <v>3930</v>
      </c>
      <c r="R17" s="97"/>
      <c r="S17" s="97"/>
      <c r="T17" s="97"/>
      <c r="U17" s="97">
        <f>IF(COUNTIF(参照!$C$1:$C$125,$C$5&amp;$F$5)=1,VLOOKUP($C$5&amp;$F$5,耕地!$A$6:$AO$130,19,FALSE),"")</f>
        <v>2860</v>
      </c>
      <c r="V17" s="97"/>
      <c r="W17" s="97"/>
      <c r="X17" s="97"/>
      <c r="Y17" s="113">
        <f>IF(COUNTIF(参照!$C$1:$C$125,$C$5&amp;$F$5)=1,VLOOKUP($C$5&amp;$F$5,耕地!$A$6:$AO$130,20,FALSE),"")</f>
        <v>2790</v>
      </c>
      <c r="Z17" s="114"/>
      <c r="AA17" s="114"/>
      <c r="AB17" s="115"/>
      <c r="AC17" s="97">
        <f>IF(COUNTIF(参照!$C$1:$C$125,$C$5&amp;$F$5)=1,VLOOKUP($C$5&amp;$F$5,耕地!$A$6:$AO$130,21,FALSE),"")</f>
        <v>1070</v>
      </c>
      <c r="AD17" s="97"/>
      <c r="AE17" s="97"/>
      <c r="AF17" s="97"/>
      <c r="AG17" s="34"/>
    </row>
    <row r="18" spans="1:33" s="37" customFormat="1" ht="18" customHeight="1">
      <c r="A18" s="34"/>
      <c r="B18" s="42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44">
        <f>GRAPHDATA!A9</f>
        <v>2</v>
      </c>
      <c r="Q18" s="97">
        <f>IF(COUNTIF(参照!$C$1:$C$125,$C$5&amp;$F$5)=1,VLOOKUP($C$5&amp;$F$5,耕地!$A$6:$AO$130,22,FALSE),"")</f>
        <v>3930</v>
      </c>
      <c r="R18" s="97"/>
      <c r="S18" s="97"/>
      <c r="T18" s="97"/>
      <c r="U18" s="97">
        <f>IF(COUNTIF(参照!$C$1:$C$125,$C$5&amp;$F$5)=1,VLOOKUP($C$5&amp;$F$5,耕地!$A$6:$AO$130,23,FALSE),"")</f>
        <v>2850</v>
      </c>
      <c r="V18" s="97"/>
      <c r="W18" s="97"/>
      <c r="X18" s="97"/>
      <c r="Y18" s="113">
        <f>IF(COUNTIF(参照!$C$1:$C$125,$C$5&amp;$F$5)=1,VLOOKUP($C$5&amp;$F$5,耕地!$A$6:$AO$130,24,FALSE),"")</f>
        <v>2780</v>
      </c>
      <c r="Z18" s="114"/>
      <c r="AA18" s="114"/>
      <c r="AB18" s="115"/>
      <c r="AC18" s="97">
        <f>IF(COUNTIF(参照!$C$1:$C$125,$C$5&amp;$F$5)=1,VLOOKUP($C$5&amp;$F$5,耕地!$A$6:$AO$130,25,FALSE),"")</f>
        <v>1080</v>
      </c>
      <c r="AD18" s="97"/>
      <c r="AE18" s="97"/>
      <c r="AF18" s="97"/>
      <c r="AG18" s="34"/>
    </row>
    <row r="19" spans="1:33" s="37" customFormat="1" ht="18" customHeight="1">
      <c r="A19" s="34"/>
      <c r="B19" s="42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44">
        <f>GRAPHDATA!A10</f>
        <v>3</v>
      </c>
      <c r="Q19" s="97">
        <f>IF(COUNTIF(参照!$C$1:$C$125,$C$5&amp;$F$5)=1,VLOOKUP($C$5&amp;$F$5,耕地!$A$6:$AO$130,26,FALSE),"")</f>
        <v>3930</v>
      </c>
      <c r="R19" s="97"/>
      <c r="S19" s="97"/>
      <c r="T19" s="97"/>
      <c r="U19" s="97">
        <f>IF(COUNTIF(参照!$C$1:$C$125,$C$5&amp;$F$5)=1,VLOOKUP($C$5&amp;$F$5,耕地!$A$6:$AO$130,27,FALSE),"")</f>
        <v>2850</v>
      </c>
      <c r="V19" s="97"/>
      <c r="W19" s="97"/>
      <c r="X19" s="97"/>
      <c r="Y19" s="113">
        <f>IF(COUNTIF(参照!$C$1:$C$125,$C$5&amp;$F$5)=1,VLOOKUP($C$5&amp;$F$5,耕地!$A$6:$AO$130,28,FALSE),"")</f>
        <v>2770</v>
      </c>
      <c r="Z19" s="114"/>
      <c r="AA19" s="114"/>
      <c r="AB19" s="115"/>
      <c r="AC19" s="97">
        <f>IF(COUNTIF(参照!$C$1:$C$125,$C$5&amp;$F$5)=1,VLOOKUP($C$5&amp;$F$5,耕地!$A$6:$AO$130,29,FALSE),"")</f>
        <v>1080</v>
      </c>
      <c r="AD19" s="97"/>
      <c r="AE19" s="97"/>
      <c r="AF19" s="97"/>
      <c r="AG19" s="34"/>
    </row>
    <row r="20" spans="1:33" s="37" customFormat="1" ht="18" customHeight="1">
      <c r="A20" s="34"/>
      <c r="B20" s="42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44">
        <f>GRAPHDATA!A11</f>
        <v>4</v>
      </c>
      <c r="Q20" s="97">
        <f>IF(COUNTIF(参照!$C$1:$C$125,$C$5&amp;$F$5)=1,VLOOKUP($C$5&amp;$F$5,耕地!$A$6:$AO$130,30,FALSE),"")</f>
        <v>3900</v>
      </c>
      <c r="R20" s="97"/>
      <c r="S20" s="97"/>
      <c r="T20" s="97"/>
      <c r="U20" s="97">
        <f>IF(COUNTIF(参照!$C$1:$C$125,$C$5&amp;$F$5)=1,VLOOKUP($C$5&amp;$F$5,耕地!$A$6:$AO$130,31,FALSE),"")</f>
        <v>2830</v>
      </c>
      <c r="V20" s="97"/>
      <c r="W20" s="97"/>
      <c r="X20" s="97"/>
      <c r="Y20" s="113">
        <f>IF(COUNTIF(参照!$C$1:$C$125,$C$5&amp;$F$5)=1,VLOOKUP($C$5&amp;$F$5,耕地!$A$6:$AO$130,32,FALSE),"")</f>
        <v>2760</v>
      </c>
      <c r="Z20" s="114"/>
      <c r="AA20" s="114"/>
      <c r="AB20" s="115"/>
      <c r="AC20" s="97">
        <f>IF(COUNTIF(参照!$C$1:$C$125,$C$5&amp;$F$5)=1,VLOOKUP($C$5&amp;$F$5,耕地!$A$6:$AO$130,33,FALSE),"")</f>
        <v>1070</v>
      </c>
      <c r="AD20" s="97"/>
      <c r="AE20" s="97"/>
      <c r="AF20" s="97"/>
      <c r="AG20" s="34"/>
    </row>
    <row r="21" spans="1:33" s="37" customFormat="1" ht="18" customHeight="1">
      <c r="A21" s="34"/>
      <c r="B21" s="42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44">
        <f>GRAPHDATA!A12</f>
        <v>5</v>
      </c>
      <c r="Q21" s="97">
        <f>IF(COUNTIF(参照!$C$1:$C$125,$C$5&amp;$F$5)=1,VLOOKUP($C$5&amp;$F$5,耕地!$A$6:$AO$130,34,FALSE),"")</f>
        <v>3880</v>
      </c>
      <c r="R21" s="97"/>
      <c r="S21" s="97"/>
      <c r="T21" s="97"/>
      <c r="U21" s="97">
        <f>IF(COUNTIF(参照!$C$1:$C$125,$C$5&amp;$F$5)=1,VLOOKUP($C$5&amp;$F$5,耕地!$A$6:$AO$130,35,FALSE),"")</f>
        <v>2810</v>
      </c>
      <c r="V21" s="97"/>
      <c r="W21" s="97"/>
      <c r="X21" s="97"/>
      <c r="Y21" s="113">
        <f>IF(COUNTIF(参照!$C$1:$C$125,$C$5&amp;$F$5)=1,VLOOKUP($C$5&amp;$F$5,耕地!$A$6:$AO$130,36,FALSE),"")</f>
        <v>2740</v>
      </c>
      <c r="Z21" s="114"/>
      <c r="AA21" s="114"/>
      <c r="AB21" s="115"/>
      <c r="AC21" s="97">
        <f>IF(COUNTIF(参照!$C$1:$C$125,$C$5&amp;$F$5)=1,VLOOKUP($C$5&amp;$F$5,耕地!$A$6:$AO$130,37,FALSE),"")</f>
        <v>1070</v>
      </c>
      <c r="AD21" s="97"/>
      <c r="AE21" s="97"/>
      <c r="AF21" s="97"/>
      <c r="AG21" s="34"/>
    </row>
    <row r="22" spans="1:33" s="37" customFormat="1" ht="18" customHeight="1">
      <c r="A22" s="34"/>
      <c r="B22" s="42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44">
        <f>GRAPHDATA!A13</f>
        <v>6</v>
      </c>
      <c r="Q22" s="97">
        <f>IF(COUNTIF(参照!$C$1:$C$125,$C$5&amp;$F$5)=1,VLOOKUP($C$5&amp;$F$5,耕地!$A$6:$AO$130,38,FALSE),"")</f>
        <v>3770</v>
      </c>
      <c r="R22" s="97"/>
      <c r="S22" s="97"/>
      <c r="T22" s="97"/>
      <c r="U22" s="97">
        <f>IF(COUNTIF(参照!$C$1:$C$125,$C$5&amp;$F$5)=1,VLOOKUP($C$5&amp;$F$5,耕地!$A$6:$AO$130,39,FALSE),"")</f>
        <v>2720</v>
      </c>
      <c r="V22" s="97"/>
      <c r="W22" s="97"/>
      <c r="X22" s="97"/>
      <c r="Y22" s="113">
        <f>IF(COUNTIF(参照!$C$1:$C$125,$C$5&amp;$F$5)=1,VLOOKUP($C$5&amp;$F$5,耕地!$A$6:$AO$130,40,FALSE),"")</f>
        <v>2650</v>
      </c>
      <c r="Z22" s="114"/>
      <c r="AA22" s="114"/>
      <c r="AB22" s="115"/>
      <c r="AC22" s="97">
        <f>IF(COUNTIF(参照!$C$1:$C$125,$C$5&amp;$F$5)=1,VLOOKUP($C$5&amp;$F$5,耕地!$A$6:$AO$130,41,FALSE),"")</f>
        <v>1060</v>
      </c>
      <c r="AD22" s="97"/>
      <c r="AE22" s="97"/>
      <c r="AF22" s="97"/>
      <c r="AG22" s="34"/>
    </row>
    <row r="23" spans="1:33" s="37" customFormat="1" ht="11.25" customHeight="1">
      <c r="A23" s="34"/>
      <c r="B23" s="42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</row>
    <row r="24" spans="1:33" s="34" customFormat="1" ht="7.5" customHeight="1"/>
    <row r="25" spans="1:33" s="37" customFormat="1" ht="15" customHeight="1">
      <c r="A25" s="34"/>
      <c r="B25" s="96" t="s">
        <v>449</v>
      </c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</row>
    <row r="26" spans="1:33" s="37" customFormat="1" ht="2.25" customHeight="1">
      <c r="B26" s="40"/>
      <c r="C26" s="41"/>
      <c r="D26" s="41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34"/>
    </row>
    <row r="27" spans="1:33" s="37" customFormat="1" ht="11.25" customHeight="1">
      <c r="A27" s="34"/>
      <c r="B27" s="42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</row>
    <row r="28" spans="1:33" s="37" customFormat="1" ht="16.5" customHeight="1">
      <c r="A28" s="34"/>
      <c r="B28" s="42"/>
      <c r="C28" s="34"/>
      <c r="D28" s="34"/>
      <c r="F28" s="34"/>
      <c r="H28" s="34"/>
      <c r="I28" s="34"/>
      <c r="K28" s="34"/>
      <c r="L28" s="34"/>
      <c r="M28" s="34"/>
      <c r="N28" s="34"/>
      <c r="O28" s="34"/>
      <c r="P28" s="107" t="s">
        <v>127</v>
      </c>
      <c r="Q28" s="117" t="s">
        <v>134</v>
      </c>
      <c r="R28" s="117"/>
      <c r="S28" s="117"/>
      <c r="T28" s="117"/>
      <c r="U28" s="117"/>
      <c r="V28" s="117" t="s">
        <v>135</v>
      </c>
      <c r="W28" s="117"/>
      <c r="X28" s="117"/>
      <c r="Y28" s="117"/>
      <c r="Z28" s="117"/>
      <c r="AA28" s="107" t="s">
        <v>132</v>
      </c>
      <c r="AB28" s="107"/>
      <c r="AC28" s="107"/>
      <c r="AD28" s="107"/>
      <c r="AE28" s="107"/>
      <c r="AF28" s="107"/>
      <c r="AG28" s="34"/>
    </row>
    <row r="29" spans="1:33" s="37" customFormat="1" ht="16.5" customHeight="1">
      <c r="A29" s="34"/>
      <c r="B29" s="42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108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07"/>
      <c r="AB29" s="107"/>
      <c r="AC29" s="107"/>
      <c r="AD29" s="107"/>
      <c r="AE29" s="107"/>
      <c r="AF29" s="107"/>
      <c r="AG29" s="34"/>
    </row>
    <row r="30" spans="1:33" s="37" customFormat="1" ht="18" customHeight="1">
      <c r="A30" s="34"/>
      <c r="B30" s="42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45" t="str">
        <f>GRAPHDATA!G4</f>
        <v>平成
27年産</v>
      </c>
      <c r="Q30" s="97">
        <f>IF(COUNTIF(参照!$C$1:$C$125,$C$5&amp;$F$5)=1,VLOOKUP($C$5&amp;$F$5,水稲!$A$6:$AE$130,2,FALSE),"")</f>
        <v>1580</v>
      </c>
      <c r="R30" s="97"/>
      <c r="S30" s="97"/>
      <c r="T30" s="97"/>
      <c r="U30" s="97"/>
      <c r="V30" s="97">
        <f>IF(COUNTIF(参照!$C$1:$C$125,$C$5&amp;$F$5)=1,VLOOKUP($C$5&amp;$F$5,水稲!$A$6:$AE$130,3,FALSE),"")</f>
        <v>469</v>
      </c>
      <c r="W30" s="97"/>
      <c r="X30" s="97"/>
      <c r="Y30" s="97"/>
      <c r="Z30" s="97"/>
      <c r="AA30" s="97">
        <f>IF(COUNTIF(参照!$C$1:$C$125,$C$5&amp;$F$5)=1,VLOOKUP($C$5&amp;$F$5,水稲!$A$6:$AE$130,4,FALSE),"")</f>
        <v>7390</v>
      </c>
      <c r="AB30" s="97"/>
      <c r="AC30" s="97"/>
      <c r="AD30" s="97"/>
      <c r="AE30" s="97"/>
      <c r="AF30" s="97"/>
      <c r="AG30" s="34"/>
    </row>
    <row r="31" spans="1:33" s="37" customFormat="1" ht="18" customHeight="1">
      <c r="A31" s="34"/>
      <c r="B31" s="42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44">
        <f>GRAPHDATA!G5</f>
        <v>28</v>
      </c>
      <c r="Q31" s="97">
        <f>IF(COUNTIF(参照!$C$1:$C$125,$C$5&amp;$F$5)=1,VLOOKUP($C$5&amp;$F$5,水稲!$A$6:$AE$130,5,FALSE),"")</f>
        <v>1500</v>
      </c>
      <c r="R31" s="97"/>
      <c r="S31" s="97"/>
      <c r="T31" s="97"/>
      <c r="U31" s="97"/>
      <c r="V31" s="97">
        <f>IF(COUNTIF(参照!$C$1:$C$125,$C$5&amp;$F$5)=1,VLOOKUP($C$5&amp;$F$5,水稲!$A$6:$AE$130,6,FALSE),"")</f>
        <v>475</v>
      </c>
      <c r="W31" s="97"/>
      <c r="X31" s="97"/>
      <c r="Y31" s="97"/>
      <c r="Z31" s="97"/>
      <c r="AA31" s="97">
        <f>IF(COUNTIF(参照!$C$1:$C$125,$C$5&amp;$F$5)=1,VLOOKUP($C$5&amp;$F$5,水稲!$A$6:$AE$130,7,FALSE),"")</f>
        <v>7130</v>
      </c>
      <c r="AB31" s="97"/>
      <c r="AC31" s="97"/>
      <c r="AD31" s="97"/>
      <c r="AE31" s="97"/>
      <c r="AF31" s="97"/>
      <c r="AG31" s="34"/>
    </row>
    <row r="32" spans="1:33" s="37" customFormat="1" ht="18" customHeight="1">
      <c r="A32" s="34"/>
      <c r="B32" s="42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44">
        <f>GRAPHDATA!G6</f>
        <v>29</v>
      </c>
      <c r="Q32" s="97">
        <f>IF(COUNTIF(参照!$C$1:$C$125,$C$5&amp;$F$5)=1,VLOOKUP($C$5&amp;$F$5,水稲!$A$6:$AE$130,8,FALSE),"")</f>
        <v>1470</v>
      </c>
      <c r="R32" s="97"/>
      <c r="S32" s="97"/>
      <c r="T32" s="97"/>
      <c r="U32" s="97"/>
      <c r="V32" s="97">
        <f>IF(COUNTIF(参照!$C$1:$C$125,$C$5&amp;$F$5)=1,VLOOKUP($C$5&amp;$F$5,水稲!$A$6:$AE$130,9,FALSE),"")</f>
        <v>475</v>
      </c>
      <c r="W32" s="97"/>
      <c r="X32" s="97"/>
      <c r="Y32" s="97"/>
      <c r="Z32" s="97"/>
      <c r="AA32" s="97">
        <f>IF(COUNTIF(参照!$C$1:$C$125,$C$5&amp;$F$5)=1,VLOOKUP($C$5&amp;$F$5,水稲!$A$6:$AE$130,10,FALSE),"")</f>
        <v>7000</v>
      </c>
      <c r="AB32" s="97"/>
      <c r="AC32" s="97"/>
      <c r="AD32" s="97"/>
      <c r="AE32" s="97"/>
      <c r="AF32" s="97"/>
      <c r="AG32" s="34"/>
    </row>
    <row r="33" spans="1:33" s="37" customFormat="1" ht="18" customHeight="1">
      <c r="A33" s="34"/>
      <c r="B33" s="42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44">
        <f>GRAPHDATA!G7</f>
        <v>30</v>
      </c>
      <c r="Q33" s="97">
        <f>IF(COUNTIF(参照!$C$1:$C$125,$C$5&amp;$F$5)=1,VLOOKUP($C$5&amp;$F$5,水稲!$A$6:$AE$130,11,FALSE),"")</f>
        <v>1490</v>
      </c>
      <c r="R33" s="97"/>
      <c r="S33" s="97"/>
      <c r="T33" s="97"/>
      <c r="U33" s="97"/>
      <c r="V33" s="97">
        <f>IF(COUNTIF(参照!$C$1:$C$125,$C$5&amp;$F$5)=1,VLOOKUP($C$5&amp;$F$5,水稲!$A$6:$AE$130,12,FALSE),"")</f>
        <v>461</v>
      </c>
      <c r="W33" s="97"/>
      <c r="X33" s="97"/>
      <c r="Y33" s="97"/>
      <c r="Z33" s="97"/>
      <c r="AA33" s="97">
        <f>IF(COUNTIF(参照!$C$1:$C$125,$C$5&amp;$F$5)=1,VLOOKUP($C$5&amp;$F$5,水稲!$A$6:$AE$130,13,FALSE),"")</f>
        <v>6870</v>
      </c>
      <c r="AB33" s="97"/>
      <c r="AC33" s="97"/>
      <c r="AD33" s="97"/>
      <c r="AE33" s="97"/>
      <c r="AF33" s="97"/>
      <c r="AG33" s="34"/>
    </row>
    <row r="34" spans="1:33" s="37" customFormat="1" ht="18" customHeight="1">
      <c r="A34" s="34"/>
      <c r="B34" s="42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95" t="str">
        <f>GRAPHDATA!G8</f>
        <v>令和
元年産</v>
      </c>
      <c r="Q34" s="97">
        <f>IF(COUNTIF(参照!$C$1:$C$125,$C$5&amp;$F$5)=1,VLOOKUP($C$5&amp;$F$5,水稲!$A$6:$AE$130,14,FALSE),"")</f>
        <v>1550</v>
      </c>
      <c r="R34" s="97"/>
      <c r="S34" s="97"/>
      <c r="T34" s="97"/>
      <c r="U34" s="97"/>
      <c r="V34" s="97">
        <f>IF(COUNTIF(参照!$C$1:$C$125,$C$5&amp;$F$5)=1,VLOOKUP($C$5&amp;$F$5,水稲!$A$6:$AE$130,15,FALSE),"")</f>
        <v>468</v>
      </c>
      <c r="W34" s="97"/>
      <c r="X34" s="97"/>
      <c r="Y34" s="97"/>
      <c r="Z34" s="97"/>
      <c r="AA34" s="97">
        <f>IF(COUNTIF(参照!$C$1:$C$125,$C$5&amp;$F$5)=1,VLOOKUP($C$5&amp;$F$5,水稲!$A$6:$AE$130,16,FALSE),"")</f>
        <v>7230</v>
      </c>
      <c r="AB34" s="97"/>
      <c r="AC34" s="97"/>
      <c r="AD34" s="97"/>
      <c r="AE34" s="97"/>
      <c r="AF34" s="97"/>
      <c r="AG34" s="34"/>
    </row>
    <row r="35" spans="1:33" s="37" customFormat="1" ht="18" customHeight="1">
      <c r="A35" s="34"/>
      <c r="B35" s="42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44">
        <f>GRAPHDATA!G9</f>
        <v>2</v>
      </c>
      <c r="Q35" s="97">
        <f>IF(COUNTIF(参照!$C$1:$C$125,$C$5&amp;$F$5)=1,VLOOKUP($C$5&amp;$F$5,水稲!$A$6:$AE$130,17,FALSE),"")</f>
        <v>1550</v>
      </c>
      <c r="R35" s="97"/>
      <c r="S35" s="97"/>
      <c r="T35" s="97"/>
      <c r="U35" s="97"/>
      <c r="V35" s="97">
        <f>IF(COUNTIF(参照!$C$1:$C$125,$C$5&amp;$F$5)=1,VLOOKUP($C$5&amp;$F$5,水稲!$A$6:$AE$130,18,FALSE),"")</f>
        <v>451</v>
      </c>
      <c r="W35" s="97"/>
      <c r="X35" s="97"/>
      <c r="Y35" s="97"/>
      <c r="Z35" s="97"/>
      <c r="AA35" s="97">
        <f>IF(COUNTIF(参照!$C$1:$C$125,$C$5&amp;$F$5)=1,VLOOKUP($C$5&amp;$F$5,水稲!$A$6:$AE$130,19,FALSE),"")</f>
        <v>6990</v>
      </c>
      <c r="AB35" s="97"/>
      <c r="AC35" s="97"/>
      <c r="AD35" s="97"/>
      <c r="AE35" s="97"/>
      <c r="AF35" s="97"/>
      <c r="AG35" s="34"/>
    </row>
    <row r="36" spans="1:33" s="37" customFormat="1" ht="18" customHeight="1">
      <c r="A36" s="34"/>
      <c r="B36" s="42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44">
        <f>GRAPHDATA!G10</f>
        <v>3</v>
      </c>
      <c r="Q36" s="97">
        <f>IF(COUNTIF(参照!$C$1:$C$125,$C$5&amp;$F$5)=1,VLOOKUP($C$5&amp;$F$5,水稲!$A$6:$AE$130,20,FALSE),"")</f>
        <v>1560</v>
      </c>
      <c r="R36" s="97"/>
      <c r="S36" s="97"/>
      <c r="T36" s="97"/>
      <c r="U36" s="97"/>
      <c r="V36" s="97">
        <f>IF(COUNTIF(参照!$C$1:$C$125,$C$5&amp;$F$5)=1,VLOOKUP($C$5&amp;$F$5,水稲!$A$6:$AE$130,21,FALSE),"")</f>
        <v>467</v>
      </c>
      <c r="W36" s="97"/>
      <c r="X36" s="97"/>
      <c r="Y36" s="97"/>
      <c r="Z36" s="97"/>
      <c r="AA36" s="97">
        <f>IF(COUNTIF(参照!$C$1:$C$125,$C$5&amp;$F$5)=1,VLOOKUP($C$5&amp;$F$5,水稲!$A$6:$AE$130,22,FALSE),"")</f>
        <v>7300</v>
      </c>
      <c r="AB36" s="97"/>
      <c r="AC36" s="97"/>
      <c r="AD36" s="97"/>
      <c r="AE36" s="97"/>
      <c r="AF36" s="97"/>
      <c r="AG36" s="34"/>
    </row>
    <row r="37" spans="1:33" s="37" customFormat="1" ht="18" customHeight="1">
      <c r="A37" s="34"/>
      <c r="B37" s="42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44">
        <f>GRAPHDATA!G11</f>
        <v>4</v>
      </c>
      <c r="Q37" s="97">
        <f>IF(COUNTIF(参照!$C$1:$C$125,$C$5&amp;$F$5)=1,VLOOKUP($C$5&amp;$F$5,水稲!$A$6:$AE$130,23,FALSE),"")</f>
        <v>1460</v>
      </c>
      <c r="R37" s="97"/>
      <c r="S37" s="97"/>
      <c r="T37" s="97"/>
      <c r="U37" s="97"/>
      <c r="V37" s="97">
        <f>IF(COUNTIF(参照!$C$1:$C$125,$C$5&amp;$F$5)=1,VLOOKUP($C$5&amp;$F$5,水稲!$A$6:$AE$130,24,FALSE),"")</f>
        <v>481</v>
      </c>
      <c r="W37" s="97"/>
      <c r="X37" s="97"/>
      <c r="Y37" s="97"/>
      <c r="Z37" s="97"/>
      <c r="AA37" s="97">
        <f>IF(COUNTIF(参照!$C$1:$C$125,$C$5&amp;$F$5)=1,VLOOKUP($C$5&amp;$F$5,水稲!$A$6:$AE$130,25,FALSE),"")</f>
        <v>7010</v>
      </c>
      <c r="AB37" s="97"/>
      <c r="AC37" s="97"/>
      <c r="AD37" s="97"/>
      <c r="AE37" s="97"/>
      <c r="AF37" s="97"/>
      <c r="AG37" s="34"/>
    </row>
    <row r="38" spans="1:33" s="37" customFormat="1" ht="18" customHeight="1">
      <c r="A38" s="34"/>
      <c r="B38" s="42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44">
        <f>GRAPHDATA!G12</f>
        <v>5</v>
      </c>
      <c r="Q38" s="97">
        <f>IF(COUNTIF(参照!$C$1:$C$125,$C$5&amp;$F$5)=1,VLOOKUP($C$5&amp;$F$5,水稲!$A$6:$AE$130,26,FALSE),"")</f>
        <v>1580</v>
      </c>
      <c r="R38" s="97"/>
      <c r="S38" s="97"/>
      <c r="T38" s="97"/>
      <c r="U38" s="97"/>
      <c r="V38" s="97">
        <f>IF(COUNTIF(参照!$C$1:$C$125,$C$5&amp;$F$5)=1,VLOOKUP($C$5&amp;$F$5,水稲!$A$6:$AE$130,27,FALSE),"")</f>
        <v>475</v>
      </c>
      <c r="W38" s="97"/>
      <c r="X38" s="97"/>
      <c r="Y38" s="97"/>
      <c r="Z38" s="97"/>
      <c r="AA38" s="97">
        <f>IF(COUNTIF(参照!$C$1:$C$125,$C$5&amp;$F$5)=1,VLOOKUP($C$5&amp;$F$5,水稲!$A$6:$AE$130,28,FALSE),"")</f>
        <v>7490</v>
      </c>
      <c r="AB38" s="97"/>
      <c r="AC38" s="97"/>
      <c r="AD38" s="97"/>
      <c r="AE38" s="97"/>
      <c r="AF38" s="97"/>
      <c r="AG38" s="34"/>
    </row>
    <row r="39" spans="1:33" s="37" customFormat="1" ht="18" customHeight="1">
      <c r="A39" s="34"/>
      <c r="B39" s="42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44">
        <f>GRAPHDATA!G13</f>
        <v>6</v>
      </c>
      <c r="Q39" s="97">
        <f>IF(COUNTIF(参照!$C$1:$C$125,$C$5&amp;$F$5)=1,VLOOKUP($C$5&amp;$F$5,水稲!$A$6:$AE$130,29,FALSE),"")</f>
        <v>1540</v>
      </c>
      <c r="R39" s="97"/>
      <c r="S39" s="97"/>
      <c r="T39" s="97"/>
      <c r="U39" s="97"/>
      <c r="V39" s="97">
        <f>IF(COUNTIF(参照!$C$1:$C$125,$C$5&amp;$F$5)=1,VLOOKUP($C$5&amp;$F$5,水稲!$A$6:$AE$130,30,FALSE),"")</f>
        <v>474</v>
      </c>
      <c r="W39" s="97"/>
      <c r="X39" s="97"/>
      <c r="Y39" s="97"/>
      <c r="Z39" s="97"/>
      <c r="AA39" s="97">
        <f>IF(COUNTIF(参照!$C$1:$C$125,$C$5&amp;$F$5)=1,VLOOKUP($C$5&amp;$F$5,水稲!$A$6:$AE$130,31,FALSE),"")</f>
        <v>7300</v>
      </c>
      <c r="AB39" s="97"/>
      <c r="AC39" s="97"/>
      <c r="AD39" s="97"/>
      <c r="AE39" s="97"/>
      <c r="AF39" s="97"/>
      <c r="AG39" s="34"/>
    </row>
    <row r="40" spans="1:33" s="37" customFormat="1" ht="11.25" customHeight="1">
      <c r="A40" s="34"/>
      <c r="B40" s="42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</row>
    <row r="41" spans="1:33" s="37" customFormat="1" ht="7.5" customHeight="1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</row>
    <row r="42" spans="1:33" s="37" customFormat="1" ht="15" customHeight="1">
      <c r="A42" s="34"/>
      <c r="B42" s="96" t="s">
        <v>450</v>
      </c>
      <c r="C42" s="96"/>
      <c r="D42" s="96"/>
      <c r="E42" s="96"/>
      <c r="F42" s="96"/>
      <c r="G42" s="96"/>
      <c r="H42" s="96"/>
      <c r="I42" s="96"/>
      <c r="J42" s="96"/>
      <c r="K42" s="96"/>
      <c r="L42" s="96"/>
      <c r="M42" s="96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</row>
    <row r="43" spans="1:33" s="37" customFormat="1" ht="2.25" customHeight="1">
      <c r="B43" s="40"/>
      <c r="C43" s="41"/>
      <c r="D43" s="41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34"/>
    </row>
    <row r="44" spans="1:33" s="37" customFormat="1" ht="11.25" customHeight="1">
      <c r="A44" s="34"/>
      <c r="B44" s="42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</row>
    <row r="45" spans="1:33" s="37" customFormat="1" ht="16.5" customHeight="1">
      <c r="A45" s="34"/>
      <c r="B45" s="42"/>
      <c r="C45" s="34"/>
      <c r="D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107" t="s">
        <v>127</v>
      </c>
      <c r="Q45" s="117" t="s">
        <v>134</v>
      </c>
      <c r="R45" s="117"/>
      <c r="S45" s="117"/>
      <c r="T45" s="118" t="s">
        <v>133</v>
      </c>
      <c r="U45" s="119"/>
      <c r="V45" s="119"/>
      <c r="W45" s="120"/>
      <c r="X45" s="120"/>
      <c r="Y45" s="120"/>
      <c r="Z45" s="120"/>
      <c r="AA45" s="120"/>
      <c r="AB45" s="121"/>
      <c r="AC45" s="107" t="s">
        <v>132</v>
      </c>
      <c r="AD45" s="107"/>
      <c r="AE45" s="107"/>
      <c r="AF45" s="107"/>
      <c r="AG45" s="38"/>
    </row>
    <row r="46" spans="1:33" s="37" customFormat="1" ht="16.5" customHeight="1">
      <c r="A46" s="34"/>
      <c r="B46" s="42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108"/>
      <c r="Q46" s="117"/>
      <c r="R46" s="117"/>
      <c r="S46" s="117"/>
      <c r="T46" s="122"/>
      <c r="U46" s="123"/>
      <c r="V46" s="124"/>
      <c r="W46" s="107" t="s">
        <v>131</v>
      </c>
      <c r="X46" s="107"/>
      <c r="Y46" s="107"/>
      <c r="Z46" s="107" t="s">
        <v>130</v>
      </c>
      <c r="AA46" s="107"/>
      <c r="AB46" s="107"/>
      <c r="AC46" s="107"/>
      <c r="AD46" s="107"/>
      <c r="AE46" s="107"/>
      <c r="AF46" s="107"/>
      <c r="AG46" s="38"/>
    </row>
    <row r="47" spans="1:33" s="37" customFormat="1" ht="18" customHeight="1">
      <c r="A47" s="34"/>
      <c r="B47" s="42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45" t="str">
        <f>GRAPHDATA!M4</f>
        <v>平成
27年産</v>
      </c>
      <c r="Q47" s="97">
        <f>IF(COUNTIF(参照!$C$1:$C$125,$C$5&amp;$F$5)=1,VLOOKUP($C$5&amp;$F$5,小麦!$A$6:$AY$130,2,FALSE),"")</f>
        <v>96</v>
      </c>
      <c r="R47" s="97"/>
      <c r="S47" s="97"/>
      <c r="T47" s="97">
        <f>IF(COUNTIF(参照!$C$1:$C$125,$C$5&amp;$F$5)=1,VLOOKUP($C$5&amp;$F$5,小麦!$A$6:$AY$130,3,FALSE),"")</f>
        <v>190</v>
      </c>
      <c r="U47" s="97"/>
      <c r="V47" s="97"/>
      <c r="W47" s="97">
        <f>IF(COUNTIF(参照!$C$1:$C$125,$C$5&amp;$F$5)=1,VLOOKUP($C$5&amp;$F$5,小麦!$A$6:$AY$130,4,FALSE),"")</f>
        <v>190</v>
      </c>
      <c r="X47" s="97"/>
      <c r="Y47" s="97"/>
      <c r="Z47" s="97" t="str">
        <f>IF(COUNTIF(参照!$C$1:$C$125,$C$5&amp;$F$5)=1,VLOOKUP($C$5&amp;$F$5,小麦!$A$6:$AY$130,5,FALSE),"")</f>
        <v>-</v>
      </c>
      <c r="AA47" s="97"/>
      <c r="AB47" s="97"/>
      <c r="AC47" s="97">
        <f>IF(COUNTIF(参照!$C$1:$C$125,$C$5&amp;$F$5)=1,VLOOKUP($C$5&amp;$F$5,小麦!$A$6:$AY$130,6,FALSE),"")</f>
        <v>182</v>
      </c>
      <c r="AD47" s="97"/>
      <c r="AE47" s="97"/>
      <c r="AF47" s="97"/>
      <c r="AG47" s="34"/>
    </row>
    <row r="48" spans="1:33" s="37" customFormat="1" ht="18" customHeight="1">
      <c r="A48" s="34"/>
      <c r="B48" s="42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44">
        <f>GRAPHDATA!M5</f>
        <v>28</v>
      </c>
      <c r="Q48" s="97">
        <f>IF(COUNTIF(参照!$C$1:$C$125,$C$5&amp;$F$5)=1,VLOOKUP($C$5&amp;$F$5,小麦!$A$6:$AY$130,7,FALSE),"")</f>
        <v>106</v>
      </c>
      <c r="R48" s="97"/>
      <c r="S48" s="97"/>
      <c r="T48" s="97">
        <f>IF(COUNTIF(参照!$C$1:$C$125,$C$5&amp;$F$5)=1,VLOOKUP($C$5&amp;$F$5,小麦!$A$6:$AY$130,8,FALSE),"")</f>
        <v>221</v>
      </c>
      <c r="U48" s="97"/>
      <c r="V48" s="97"/>
      <c r="W48" s="97">
        <f>IF(COUNTIF(参照!$C$1:$C$125,$C$5&amp;$F$5)=1,VLOOKUP($C$5&amp;$F$5,小麦!$A$6:$AY$130,9,FALSE),"")</f>
        <v>221</v>
      </c>
      <c r="X48" s="97"/>
      <c r="Y48" s="97"/>
      <c r="Z48" s="97" t="str">
        <f>IF(COUNTIF(参照!$C$1:$C$125,$C$5&amp;$F$5)=1,VLOOKUP($C$5&amp;$F$5,小麦!$A$6:$AY$130,10,FALSE),"")</f>
        <v>-</v>
      </c>
      <c r="AA48" s="97"/>
      <c r="AB48" s="97"/>
      <c r="AC48" s="97">
        <f>IF(COUNTIF(参照!$C$1:$C$125,$C$5&amp;$F$5)=1,VLOOKUP($C$5&amp;$F$5,小麦!$A$6:$AY$130,11,FALSE),"")</f>
        <v>234</v>
      </c>
      <c r="AD48" s="97"/>
      <c r="AE48" s="97"/>
      <c r="AF48" s="97"/>
      <c r="AG48" s="34"/>
    </row>
    <row r="49" spans="1:33" s="37" customFormat="1" ht="18" customHeight="1">
      <c r="A49" s="34"/>
      <c r="B49" s="42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44">
        <f>GRAPHDATA!M6</f>
        <v>29</v>
      </c>
      <c r="Q49" s="97">
        <f>IF(COUNTIF(参照!$C$1:$C$125,$C$5&amp;$F$5)=1,VLOOKUP($C$5&amp;$F$5,小麦!$A$6:$AY$130,12,FALSE),"")</f>
        <v>114</v>
      </c>
      <c r="R49" s="97"/>
      <c r="S49" s="97"/>
      <c r="T49" s="97">
        <f>IF(COUNTIF(参照!$C$1:$C$125,$C$5&amp;$F$5)=1,VLOOKUP($C$5&amp;$F$5,小麦!$A$6:$AY$130,13,FALSE),"")</f>
        <v>292</v>
      </c>
      <c r="U49" s="97"/>
      <c r="V49" s="97"/>
      <c r="W49" s="97">
        <f>IF(COUNTIF(参照!$C$1:$C$125,$C$5&amp;$F$5)=1,VLOOKUP($C$5&amp;$F$5,小麦!$A$6:$AY$130,14,FALSE),"")</f>
        <v>292</v>
      </c>
      <c r="X49" s="97"/>
      <c r="Y49" s="97"/>
      <c r="Z49" s="97" t="str">
        <f>IF(COUNTIF(参照!$C$1:$C$125,$C$5&amp;$F$5)=1,VLOOKUP($C$5&amp;$F$5,小麦!$A$6:$AY$130,15,FALSE),"")</f>
        <v>-</v>
      </c>
      <c r="AA49" s="97"/>
      <c r="AB49" s="97"/>
      <c r="AC49" s="97">
        <f>IF(COUNTIF(参照!$C$1:$C$125,$C$5&amp;$F$5)=1,VLOOKUP($C$5&amp;$F$5,小麦!$A$6:$AY$130,16,FALSE),"")</f>
        <v>333</v>
      </c>
      <c r="AD49" s="97"/>
      <c r="AE49" s="97"/>
      <c r="AF49" s="97"/>
      <c r="AG49" s="34"/>
    </row>
    <row r="50" spans="1:33" s="37" customFormat="1" ht="18" customHeight="1">
      <c r="A50" s="34"/>
      <c r="B50" s="42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44">
        <f>GRAPHDATA!M7</f>
        <v>30</v>
      </c>
      <c r="Q50" s="97">
        <f>IF(COUNTIF(参照!$C$1:$C$125,$C$5&amp;$F$5)=1,VLOOKUP($C$5&amp;$F$5,小麦!$A$6:$AY$130,17,FALSE),"")</f>
        <v>127</v>
      </c>
      <c r="R50" s="97"/>
      <c r="S50" s="97"/>
      <c r="T50" s="97">
        <f>IF(COUNTIF(参照!$C$1:$C$125,$C$5&amp;$F$5)=1,VLOOKUP($C$5&amp;$F$5,小麦!$A$6:$AY$130,18,FALSE),"")</f>
        <v>295</v>
      </c>
      <c r="U50" s="97"/>
      <c r="V50" s="97"/>
      <c r="W50" s="97">
        <f>IF(COUNTIF(参照!$C$1:$C$125,$C$5&amp;$F$5)=1,VLOOKUP($C$5&amp;$F$5,小麦!$A$6:$AY$130,19,FALSE),"")</f>
        <v>295</v>
      </c>
      <c r="X50" s="97"/>
      <c r="Y50" s="97"/>
      <c r="Z50" s="97" t="str">
        <f>IF(COUNTIF(参照!$C$1:$C$125,$C$5&amp;$F$5)=1,VLOOKUP($C$5&amp;$F$5,小麦!$A$6:$AY$130,20,FALSE),"")</f>
        <v>-</v>
      </c>
      <c r="AA50" s="97"/>
      <c r="AB50" s="97"/>
      <c r="AC50" s="97">
        <f>IF(COUNTIF(参照!$C$1:$C$125,$C$5&amp;$F$5)=1,VLOOKUP($C$5&amp;$F$5,小麦!$A$6:$AY$130,21,FALSE),"")</f>
        <v>375</v>
      </c>
      <c r="AD50" s="97"/>
      <c r="AE50" s="97"/>
      <c r="AF50" s="97"/>
      <c r="AG50" s="34"/>
    </row>
    <row r="51" spans="1:33" s="37" customFormat="1" ht="18" customHeight="1">
      <c r="A51" s="34"/>
      <c r="B51" s="42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95" t="str">
        <f>GRAPHDATA!M8</f>
        <v>令和
元年産</v>
      </c>
      <c r="Q51" s="97">
        <f>IF(COUNTIF(参照!$C$1:$C$125,$C$5&amp;$F$5)=1,VLOOKUP($C$5&amp;$F$5,小麦!$A$6:$AY$130,22,FALSE),"")</f>
        <v>133</v>
      </c>
      <c r="R51" s="97"/>
      <c r="S51" s="97"/>
      <c r="T51" s="97">
        <f>IF(COUNTIF(参照!$C$1:$C$125,$C$5&amp;$F$5)=1,VLOOKUP($C$5&amp;$F$5,小麦!$A$6:$AY$130,23,FALSE),"")</f>
        <v>363</v>
      </c>
      <c r="U51" s="97"/>
      <c r="V51" s="97"/>
      <c r="W51" s="97">
        <f>IF(COUNTIF(参照!$C$1:$C$125,$C$5&amp;$F$5)=1,VLOOKUP($C$5&amp;$F$5,小麦!$A$6:$AY$130,24,FALSE),"")</f>
        <v>363</v>
      </c>
      <c r="X51" s="97"/>
      <c r="Y51" s="97"/>
      <c r="Z51" s="97" t="str">
        <f>IF(COUNTIF(参照!$C$1:$C$125,$C$5&amp;$F$5)=1,VLOOKUP($C$5&amp;$F$5,小麦!$A$6:$AY$130,25,FALSE),"")</f>
        <v>-</v>
      </c>
      <c r="AA51" s="97"/>
      <c r="AB51" s="97"/>
      <c r="AC51" s="97">
        <f>IF(COUNTIF(参照!$C$1:$C$125,$C$5&amp;$F$5)=1,VLOOKUP($C$5&amp;$F$5,小麦!$A$6:$AY$130,26,FALSE),"")</f>
        <v>483</v>
      </c>
      <c r="AD51" s="97"/>
      <c r="AE51" s="97"/>
      <c r="AF51" s="97"/>
      <c r="AG51" s="34"/>
    </row>
    <row r="52" spans="1:33" s="37" customFormat="1" ht="18" customHeight="1">
      <c r="A52" s="34"/>
      <c r="B52" s="42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44">
        <f>GRAPHDATA!M9</f>
        <v>2</v>
      </c>
      <c r="Q52" s="97">
        <f>IF(COUNTIF(参照!$C$1:$C$125,$C$5&amp;$F$5)=1,VLOOKUP($C$5&amp;$F$5,小麦!$A$6:$AY$130,27,FALSE),"")</f>
        <v>140</v>
      </c>
      <c r="R52" s="97"/>
      <c r="S52" s="97"/>
      <c r="T52" s="97">
        <f>IF(COUNTIF(参照!$C$1:$C$125,$C$5&amp;$F$5)=1,VLOOKUP($C$5&amp;$F$5,小麦!$A$6:$AY$130,28,FALSE),"")</f>
        <v>318</v>
      </c>
      <c r="U52" s="97"/>
      <c r="V52" s="97"/>
      <c r="W52" s="97">
        <f>IF(COUNTIF(参照!$C$1:$C$125,$C$5&amp;$F$5)=1,VLOOKUP($C$5&amp;$F$5,小麦!$A$6:$AY$130,29,FALSE),"")</f>
        <v>318</v>
      </c>
      <c r="X52" s="97"/>
      <c r="Y52" s="97"/>
      <c r="Z52" s="97" t="str">
        <f>IF(COUNTIF(参照!$C$1:$C$125,$C$5&amp;$F$5)=1,VLOOKUP($C$5&amp;$F$5,小麦!$A$6:$AY$130,30,FALSE),"")</f>
        <v>-</v>
      </c>
      <c r="AA52" s="97"/>
      <c r="AB52" s="97"/>
      <c r="AC52" s="97">
        <f>IF(COUNTIF(参照!$C$1:$C$125,$C$5&amp;$F$5)=1,VLOOKUP($C$5&amp;$F$5,小麦!$A$6:$AY$130,31,FALSE),"")</f>
        <v>445</v>
      </c>
      <c r="AD52" s="97"/>
      <c r="AE52" s="97"/>
      <c r="AF52" s="97"/>
      <c r="AG52" s="34"/>
    </row>
    <row r="53" spans="1:33" s="37" customFormat="1" ht="18" customHeight="1">
      <c r="A53" s="34"/>
      <c r="B53" s="42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44">
        <f>GRAPHDATA!M10</f>
        <v>3</v>
      </c>
      <c r="Q53" s="97">
        <f>IF(COUNTIF(参照!$C$1:$C$125,$C$5&amp;$F$5)=1,VLOOKUP($C$5&amp;$F$5,小麦!$A$6:$AY$130,32,FALSE),"")</f>
        <v>158</v>
      </c>
      <c r="R53" s="97"/>
      <c r="S53" s="97"/>
      <c r="T53" s="97">
        <f>IF(COUNTIF(参照!$C$1:$C$125,$C$5&amp;$F$5)=1,VLOOKUP($C$5&amp;$F$5,小麦!$A$6:$AY$130,33,FALSE),"")</f>
        <v>277</v>
      </c>
      <c r="U53" s="97"/>
      <c r="V53" s="97"/>
      <c r="W53" s="97">
        <f>IF(COUNTIF(参照!$C$1:$C$125,$C$5&amp;$F$5)=1,VLOOKUP($C$5&amp;$F$5,小麦!$A$6:$AY$130,34,FALSE),"")</f>
        <v>277</v>
      </c>
      <c r="X53" s="97"/>
      <c r="Y53" s="97"/>
      <c r="Z53" s="97" t="str">
        <f>IF(COUNTIF(参照!$C$1:$C$125,$C$5&amp;$F$5)=1,VLOOKUP($C$5&amp;$F$5,小麦!$A$6:$AY$130,35,FALSE),"")</f>
        <v>-</v>
      </c>
      <c r="AA53" s="97"/>
      <c r="AB53" s="97"/>
      <c r="AC53" s="97">
        <f>IF(COUNTIF(参照!$C$1:$C$125,$C$5&amp;$F$5)=1,VLOOKUP($C$5&amp;$F$5,小麦!$A$6:$AY$130,36,FALSE),"")</f>
        <v>438</v>
      </c>
      <c r="AD53" s="97"/>
      <c r="AE53" s="97"/>
      <c r="AF53" s="97"/>
      <c r="AG53" s="34"/>
    </row>
    <row r="54" spans="1:33" s="37" customFormat="1" ht="18" customHeight="1">
      <c r="A54" s="34"/>
      <c r="B54" s="42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44">
        <f>GRAPHDATA!M11</f>
        <v>4</v>
      </c>
      <c r="Q54" s="97">
        <f>IF(COUNTIF(参照!$C$1:$C$125,$C$5&amp;$F$5)=1,VLOOKUP($C$5&amp;$F$5,小麦!$A$6:$AY$130,37,FALSE),"")</f>
        <v>159</v>
      </c>
      <c r="R54" s="97"/>
      <c r="S54" s="97"/>
      <c r="T54" s="113">
        <f>IF(COUNTIF(参照!$C$1:$C$125,$C$5&amp;$F$5)=1,VLOOKUP($C$5&amp;$F$5,小麦!$A$6:$AY$130,38,FALSE),"")</f>
        <v>321</v>
      </c>
      <c r="U54" s="114"/>
      <c r="V54" s="115"/>
      <c r="W54" s="97">
        <f>IF(COUNTIF(参照!$C$1:$C$125,$C$5&amp;$F$5)=1,VLOOKUP($C$5&amp;$F$5,小麦!$A$6:$AY$130,39,FALSE),"")</f>
        <v>321</v>
      </c>
      <c r="X54" s="97"/>
      <c r="Y54" s="97"/>
      <c r="Z54" s="97" t="str">
        <f>IF(COUNTIF(参照!$C$1:$C$125,$C$5&amp;$F$5)=1,VLOOKUP($C$5&amp;$F$5,小麦!$A$6:$AY$130,40,FALSE),"")</f>
        <v>-</v>
      </c>
      <c r="AA54" s="97"/>
      <c r="AB54" s="97"/>
      <c r="AC54" s="97">
        <f>IF(COUNTIF(参照!$C$1:$C$125,$C$5&amp;$F$5)=1,VLOOKUP($C$5&amp;$F$5,小麦!$A$6:$AY$130,41,FALSE),"")</f>
        <v>511</v>
      </c>
      <c r="AD54" s="97"/>
      <c r="AE54" s="97"/>
      <c r="AF54" s="97"/>
      <c r="AG54" s="34"/>
    </row>
    <row r="55" spans="1:33" s="37" customFormat="1" ht="18" customHeight="1">
      <c r="A55" s="34"/>
      <c r="B55" s="42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44">
        <f>GRAPHDATA!M12</f>
        <v>5</v>
      </c>
      <c r="Q55" s="97">
        <f>IF(COUNTIF(参照!$C$1:$C$125,$C$5&amp;$F$5)=1,VLOOKUP($C$5&amp;$F$5,小麦!$A$6:$AY$130,42,FALSE),"")</f>
        <v>176</v>
      </c>
      <c r="R55" s="97"/>
      <c r="S55" s="97"/>
      <c r="T55" s="97">
        <f>IF(COUNTIF(参照!$C$1:$C$125,$C$5&amp;$F$5)=1,VLOOKUP($C$5&amp;$F$5,小麦!$A$6:$AY$130,43,FALSE),"")</f>
        <v>310</v>
      </c>
      <c r="U55" s="97"/>
      <c r="V55" s="97"/>
      <c r="W55" s="97">
        <f>IF(COUNTIF(参照!$C$1:$C$125,$C$5&amp;$F$5)=1,VLOOKUP($C$5&amp;$F$5,小麦!$A$6:$AY$130,44,FALSE),"")</f>
        <v>310</v>
      </c>
      <c r="X55" s="97"/>
      <c r="Y55" s="97"/>
      <c r="Z55" s="97" t="str">
        <f>IF(COUNTIF(参照!$C$1:$C$125,$C$5&amp;$F$5)=1,VLOOKUP($C$5&amp;$F$5,小麦!$A$6:$AY$130,45,FALSE),"")</f>
        <v>-</v>
      </c>
      <c r="AA55" s="97"/>
      <c r="AB55" s="97"/>
      <c r="AC55" s="97">
        <f>IF(COUNTIF(参照!$C$1:$C$125,$C$5&amp;$F$5)=1,VLOOKUP($C$5&amp;$F$5,小麦!$A$6:$AY$130,46,FALSE),"")</f>
        <v>546</v>
      </c>
      <c r="AD55" s="97"/>
      <c r="AE55" s="97"/>
      <c r="AF55" s="97"/>
      <c r="AG55" s="34"/>
    </row>
    <row r="56" spans="1:33" s="37" customFormat="1" ht="18" customHeight="1">
      <c r="A56" s="34"/>
      <c r="B56" s="42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44">
        <f>GRAPHDATA!M13</f>
        <v>6</v>
      </c>
      <c r="Q56" s="97">
        <f>IF(COUNTIF(参照!$C$1:$C$125,$C$5&amp;$F$5)=1,VLOOKUP($C$5&amp;$F$5,小麦!$A$6:$AY$130,47,FALSE),"")</f>
        <v>187</v>
      </c>
      <c r="R56" s="97"/>
      <c r="S56" s="97"/>
      <c r="T56" s="97">
        <f>IF(COUNTIF(参照!$C$1:$C$125,$C$5&amp;$F$5)=1,VLOOKUP($C$5&amp;$F$5,小麦!$A$6:$AY$130,48,FALSE),"")</f>
        <v>222</v>
      </c>
      <c r="U56" s="97"/>
      <c r="V56" s="97"/>
      <c r="W56" s="97">
        <f>IF(COUNTIF(参照!$C$1:$C$125,$C$5&amp;$F$5)=1,VLOOKUP($C$5&amp;$F$5,小麦!$A$6:$AY$130,49,FALSE),"")</f>
        <v>222</v>
      </c>
      <c r="X56" s="97"/>
      <c r="Y56" s="97"/>
      <c r="Z56" s="97" t="str">
        <f>IF(COUNTIF(参照!$C$1:$C$125,$C$5&amp;$F$5)=1,VLOOKUP($C$5&amp;$F$5,小麦!$A$6:$AY$130,50,FALSE),"")</f>
        <v>-</v>
      </c>
      <c r="AA56" s="97"/>
      <c r="AB56" s="97"/>
      <c r="AC56" s="97">
        <f>IF(COUNTIF(参照!$C$1:$C$125,$C$5&amp;$F$5)=1,VLOOKUP($C$5&amp;$F$5,小麦!$A$6:$AY$130,51,FALSE),"")</f>
        <v>415</v>
      </c>
      <c r="AD56" s="97"/>
      <c r="AE56" s="97"/>
      <c r="AF56" s="97"/>
      <c r="AG56" s="34"/>
    </row>
    <row r="57" spans="1:33" s="37" customFormat="1" ht="11.25" customHeight="1">
      <c r="A57" s="34"/>
      <c r="B57" s="42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</row>
    <row r="58" spans="1:33" s="37" customFormat="1" ht="7.5" customHeight="1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</row>
    <row r="59" spans="1:33" s="37" customFormat="1" ht="15" customHeight="1">
      <c r="A59" s="34"/>
      <c r="B59" s="96" t="s">
        <v>451</v>
      </c>
      <c r="C59" s="96"/>
      <c r="D59" s="96"/>
      <c r="E59" s="96"/>
      <c r="F59" s="96"/>
      <c r="G59" s="96"/>
      <c r="H59" s="96"/>
      <c r="I59" s="96"/>
      <c r="J59" s="96"/>
      <c r="K59" s="96"/>
      <c r="L59" s="96"/>
      <c r="M59" s="96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</row>
    <row r="60" spans="1:33" s="37" customFormat="1" ht="2.25" customHeight="1">
      <c r="B60" s="40"/>
      <c r="C60" s="41"/>
      <c r="D60" s="41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34"/>
    </row>
    <row r="61" spans="1:33" s="37" customFormat="1" ht="11.25" customHeight="1">
      <c r="A61" s="34"/>
      <c r="B61" s="42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</row>
    <row r="62" spans="1:33" s="37" customFormat="1" ht="16.5" customHeight="1">
      <c r="A62" s="34"/>
      <c r="B62" s="42"/>
      <c r="C62" s="34"/>
      <c r="D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107" t="s">
        <v>127</v>
      </c>
      <c r="Q62" s="117" t="s">
        <v>134</v>
      </c>
      <c r="R62" s="117"/>
      <c r="S62" s="117"/>
      <c r="T62" s="118" t="s">
        <v>133</v>
      </c>
      <c r="U62" s="119"/>
      <c r="V62" s="119"/>
      <c r="W62" s="120"/>
      <c r="X62" s="120"/>
      <c r="Y62" s="120"/>
      <c r="Z62" s="120"/>
      <c r="AA62" s="120"/>
      <c r="AB62" s="121"/>
      <c r="AC62" s="107" t="s">
        <v>132</v>
      </c>
      <c r="AD62" s="107"/>
      <c r="AE62" s="107"/>
      <c r="AF62" s="107"/>
      <c r="AG62" s="34"/>
    </row>
    <row r="63" spans="1:33" s="37" customFormat="1" ht="16.5" customHeight="1">
      <c r="A63" s="34"/>
      <c r="B63" s="42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108"/>
      <c r="Q63" s="117"/>
      <c r="R63" s="117"/>
      <c r="S63" s="117"/>
      <c r="T63" s="122"/>
      <c r="U63" s="123"/>
      <c r="V63" s="124"/>
      <c r="W63" s="107" t="s">
        <v>131</v>
      </c>
      <c r="X63" s="107"/>
      <c r="Y63" s="107"/>
      <c r="Z63" s="107" t="s">
        <v>130</v>
      </c>
      <c r="AA63" s="107"/>
      <c r="AB63" s="107"/>
      <c r="AC63" s="107"/>
      <c r="AD63" s="107"/>
      <c r="AE63" s="107"/>
      <c r="AF63" s="107"/>
      <c r="AG63" s="34"/>
    </row>
    <row r="64" spans="1:33" s="37" customFormat="1" ht="18" customHeight="1">
      <c r="A64" s="34"/>
      <c r="B64" s="42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45" t="str">
        <f>GRAPHDATA!A19</f>
        <v>平成
27年産</v>
      </c>
      <c r="Q64" s="97" t="str">
        <f>IF(COUNTIF(参照!$C$1:$C$125,$C$5&amp;$F$5)=1,VLOOKUP($C$5&amp;$F$5,六条!$A$6:$AY$130,2,FALSE),"")</f>
        <v>x</v>
      </c>
      <c r="R64" s="97"/>
      <c r="S64" s="97"/>
      <c r="T64" s="97" t="str">
        <f>IF(COUNTIF(参照!$C$1:$C$125,$C$5&amp;$F$5)=1,VLOOKUP($C$5&amp;$F$5,六条!$A$6:$AY$130,3,FALSE),"")</f>
        <v>x</v>
      </c>
      <c r="U64" s="97"/>
      <c r="V64" s="97"/>
      <c r="W64" s="97" t="str">
        <f>IF(COUNTIF(参照!$C$1:$C$125,$C$5&amp;$F$5)=1,VLOOKUP($C$5&amp;$F$5,六条!$A$6:$AY$130,4,FALSE),"")</f>
        <v>x</v>
      </c>
      <c r="X64" s="97"/>
      <c r="Y64" s="97"/>
      <c r="Z64" s="97" t="str">
        <f>IF(COUNTIF(参照!$C$1:$C$125,$C$5&amp;$F$5)=1,VLOOKUP($C$5&amp;$F$5,六条!$A$6:$AY$130,5,FALSE),"")</f>
        <v>-</v>
      </c>
      <c r="AA64" s="97"/>
      <c r="AB64" s="97"/>
      <c r="AC64" s="97" t="str">
        <f>IF(COUNTIF(参照!$C$1:$C$125,$C$5&amp;$F$5)=1,VLOOKUP($C$5&amp;$F$5,六条!$A$6:$AY$130,6,FALSE),"")</f>
        <v>x</v>
      </c>
      <c r="AD64" s="97"/>
      <c r="AE64" s="97"/>
      <c r="AF64" s="97"/>
      <c r="AG64" s="34"/>
    </row>
    <row r="65" spans="1:33" s="37" customFormat="1" ht="18" customHeight="1">
      <c r="A65" s="34"/>
      <c r="B65" s="42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44">
        <f>GRAPHDATA!A20</f>
        <v>28</v>
      </c>
      <c r="Q65" s="97" t="str">
        <f>IF(COUNTIF(参照!$C$1:$C$125,$C$5&amp;$F$5)=1,VLOOKUP($C$5&amp;$F$5,六条!$A$6:$AY$130,7,FALSE),"")</f>
        <v>-</v>
      </c>
      <c r="R65" s="97"/>
      <c r="S65" s="97"/>
      <c r="T65" s="97" t="str">
        <f>IF(COUNTIF(参照!$C$1:$C$125,$C$5&amp;$F$5)=1,VLOOKUP($C$5&amp;$F$5,六条!$A$6:$AY$130,8,FALSE),"")</f>
        <v>-</v>
      </c>
      <c r="U65" s="97"/>
      <c r="V65" s="97"/>
      <c r="W65" s="97" t="str">
        <f>IF(COUNTIF(参照!$C$1:$C$125,$C$5&amp;$F$5)=1,VLOOKUP($C$5&amp;$F$5,六条!$A$6:$AY$130,9,FALSE),"")</f>
        <v>-</v>
      </c>
      <c r="X65" s="97"/>
      <c r="Y65" s="97"/>
      <c r="Z65" s="97" t="str">
        <f>IF(COUNTIF(参照!$C$1:$C$125,$C$5&amp;$F$5)=1,VLOOKUP($C$5&amp;$F$5,六条!$A$6:$AY$130,10,FALSE),"")</f>
        <v>-</v>
      </c>
      <c r="AA65" s="97"/>
      <c r="AB65" s="97"/>
      <c r="AC65" s="97" t="str">
        <f>IF(COUNTIF(参照!$C$1:$C$125,$C$5&amp;$F$5)=1,VLOOKUP($C$5&amp;$F$5,六条!$A$6:$AY$130,11,FALSE),"")</f>
        <v>-</v>
      </c>
      <c r="AD65" s="97"/>
      <c r="AE65" s="97"/>
      <c r="AF65" s="97"/>
      <c r="AG65" s="34"/>
    </row>
    <row r="66" spans="1:33" s="37" customFormat="1" ht="18" customHeight="1">
      <c r="A66" s="34"/>
      <c r="B66" s="42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44">
        <f>GRAPHDATA!A21</f>
        <v>29</v>
      </c>
      <c r="Q66" s="97" t="str">
        <f>IF(COUNTIF(参照!$C$1:$C$125,$C$5&amp;$F$5)=1,VLOOKUP($C$5&amp;$F$5,六条!$A$6:$AY$130,12,FALSE),"")</f>
        <v>x</v>
      </c>
      <c r="R66" s="97"/>
      <c r="S66" s="97"/>
      <c r="T66" s="97" t="str">
        <f>IF(COUNTIF(参照!$C$1:$C$125,$C$5&amp;$F$5)=1,VLOOKUP($C$5&amp;$F$5,六条!$A$6:$AY$130,13,FALSE),"")</f>
        <v>x</v>
      </c>
      <c r="U66" s="97"/>
      <c r="V66" s="97"/>
      <c r="W66" s="97" t="str">
        <f>IF(COUNTIF(参照!$C$1:$C$125,$C$5&amp;$F$5)=1,VLOOKUP($C$5&amp;$F$5,六条!$A$6:$AY$130,14,FALSE),"")</f>
        <v>x</v>
      </c>
      <c r="X66" s="97"/>
      <c r="Y66" s="97"/>
      <c r="Z66" s="97" t="str">
        <f>IF(COUNTIF(参照!$C$1:$C$125,$C$5&amp;$F$5)=1,VLOOKUP($C$5&amp;$F$5,六条!$A$6:$AY$130,15,FALSE),"")</f>
        <v>-</v>
      </c>
      <c r="AA66" s="97"/>
      <c r="AB66" s="97"/>
      <c r="AC66" s="97" t="str">
        <f>IF(COUNTIF(参照!$C$1:$C$125,$C$5&amp;$F$5)=1,VLOOKUP($C$5&amp;$F$5,六条!$A$6:$AY$130,16,FALSE),"")</f>
        <v>x</v>
      </c>
      <c r="AD66" s="97"/>
      <c r="AE66" s="97"/>
      <c r="AF66" s="97"/>
      <c r="AG66" s="34"/>
    </row>
    <row r="67" spans="1:33" s="37" customFormat="1" ht="18" customHeight="1">
      <c r="A67" s="34"/>
      <c r="B67" s="42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44">
        <f>GRAPHDATA!A22</f>
        <v>30</v>
      </c>
      <c r="Q67" s="97" t="str">
        <f>IF(COUNTIF(参照!$C$1:$C$125,$C$5&amp;$F$5)=1,VLOOKUP($C$5&amp;$F$5,六条!$A$6:$AY$130,17,FALSE),"")</f>
        <v>-</v>
      </c>
      <c r="R67" s="97"/>
      <c r="S67" s="97"/>
      <c r="T67" s="97" t="str">
        <f>IF(COUNTIF(参照!$C$1:$C$125,$C$5&amp;$F$5)=1,VLOOKUP($C$5&amp;$F$5,六条!$A$6:$AY$130,18,FALSE),"")</f>
        <v>-</v>
      </c>
      <c r="U67" s="97"/>
      <c r="V67" s="97"/>
      <c r="W67" s="97" t="str">
        <f>IF(COUNTIF(参照!$C$1:$C$125,$C$5&amp;$F$5)=1,VLOOKUP($C$5&amp;$F$5,六条!$A$6:$AY$130,19,FALSE),"")</f>
        <v>-</v>
      </c>
      <c r="X67" s="97"/>
      <c r="Y67" s="97"/>
      <c r="Z67" s="97" t="str">
        <f>IF(COUNTIF(参照!$C$1:$C$125,$C$5&amp;$F$5)=1,VLOOKUP($C$5&amp;$F$5,六条!$A$6:$AY$130,20,FALSE),"")</f>
        <v>-</v>
      </c>
      <c r="AA67" s="97"/>
      <c r="AB67" s="97"/>
      <c r="AC67" s="97" t="str">
        <f>IF(COUNTIF(参照!$C$1:$C$125,$C$5&amp;$F$5)=1,VLOOKUP($C$5&amp;$F$5,六条!$A$6:$AY$130,21,FALSE),"")</f>
        <v>-</v>
      </c>
      <c r="AD67" s="97"/>
      <c r="AE67" s="97"/>
      <c r="AF67" s="97"/>
      <c r="AG67" s="34"/>
    </row>
    <row r="68" spans="1:33" s="37" customFormat="1" ht="18" customHeight="1">
      <c r="A68" s="34"/>
      <c r="B68" s="42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95" t="str">
        <f>GRAPHDATA!A23</f>
        <v>令和
元年産</v>
      </c>
      <c r="Q68" s="97" t="str">
        <f>IF(COUNTIF(参照!$C$1:$C$125,$C$5&amp;$F$5)=1,VLOOKUP($C$5&amp;$F$5,六条!$A$6:$AY$130,22,FALSE),"")</f>
        <v>-</v>
      </c>
      <c r="R68" s="97"/>
      <c r="S68" s="97"/>
      <c r="T68" s="97" t="str">
        <f>IF(COUNTIF(参照!$C$1:$C$125,$C$5&amp;$F$5)=1,VLOOKUP($C$5&amp;$F$5,六条!$A$6:$AY$130,23,FALSE),"")</f>
        <v>-</v>
      </c>
      <c r="U68" s="97"/>
      <c r="V68" s="97"/>
      <c r="W68" s="97" t="str">
        <f>IF(COUNTIF(参照!$C$1:$C$125,$C$5&amp;$F$5)=1,VLOOKUP($C$5&amp;$F$5,六条!$A$6:$AY$130,24,FALSE),"")</f>
        <v>-</v>
      </c>
      <c r="X68" s="97"/>
      <c r="Y68" s="97"/>
      <c r="Z68" s="97" t="str">
        <f>IF(COUNTIF(参照!$C$1:$C$125,$C$5&amp;$F$5)=1,VLOOKUP($C$5&amp;$F$5,六条!$A$6:$AY$130,25,FALSE),"")</f>
        <v>-</v>
      </c>
      <c r="AA68" s="97"/>
      <c r="AB68" s="97"/>
      <c r="AC68" s="97" t="str">
        <f>IF(COUNTIF(参照!$C$1:$C$125,$C$5&amp;$F$5)=1,VLOOKUP($C$5&amp;$F$5,六条!$A$6:$AY$130,26,FALSE),"")</f>
        <v>-</v>
      </c>
      <c r="AD68" s="97"/>
      <c r="AE68" s="97"/>
      <c r="AF68" s="97"/>
      <c r="AG68" s="34"/>
    </row>
    <row r="69" spans="1:33" s="37" customFormat="1" ht="18" customHeight="1">
      <c r="A69" s="34"/>
      <c r="B69" s="42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44">
        <f>GRAPHDATA!A24</f>
        <v>2</v>
      </c>
      <c r="Q69" s="97" t="str">
        <f>IF(COUNTIF(参照!$C$1:$C$125,$C$5&amp;$F$5)=1,VLOOKUP($C$5&amp;$F$5,六条!$A$6:$AY$130,27,FALSE),"")</f>
        <v>-</v>
      </c>
      <c r="R69" s="97"/>
      <c r="S69" s="97"/>
      <c r="T69" s="97" t="str">
        <f>IF(COUNTIF(参照!$C$1:$C$125,$C$5&amp;$F$5)=1,VLOOKUP($C$5&amp;$F$5,六条!$A$6:$AY$130,28,FALSE),"")</f>
        <v>-</v>
      </c>
      <c r="U69" s="97"/>
      <c r="V69" s="97"/>
      <c r="W69" s="97" t="str">
        <f>IF(COUNTIF(参照!$C$1:$C$125,$C$5&amp;$F$5)=1,VLOOKUP($C$5&amp;$F$5,六条!$A$6:$AY$130,29,FALSE),"")</f>
        <v>-</v>
      </c>
      <c r="X69" s="97"/>
      <c r="Y69" s="97"/>
      <c r="Z69" s="97" t="str">
        <f>IF(COUNTIF(参照!$C$1:$C$125,$C$5&amp;$F$5)=1,VLOOKUP($C$5&amp;$F$5,六条!$A$6:$AY$130,30,FALSE),"")</f>
        <v>-</v>
      </c>
      <c r="AA69" s="97"/>
      <c r="AB69" s="97"/>
      <c r="AC69" s="97" t="str">
        <f>IF(COUNTIF(参照!$C$1:$C$125,$C$5&amp;$F$5)=1,VLOOKUP($C$5&amp;$F$5,六条!$A$6:$AY$130,31,FALSE),"")</f>
        <v>-</v>
      </c>
      <c r="AD69" s="97"/>
      <c r="AE69" s="97"/>
      <c r="AF69" s="97"/>
      <c r="AG69" s="34"/>
    </row>
    <row r="70" spans="1:33" s="37" customFormat="1" ht="18" customHeight="1">
      <c r="A70" s="34"/>
      <c r="B70" s="42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44">
        <f>GRAPHDATA!A25</f>
        <v>3</v>
      </c>
      <c r="Q70" s="97" t="str">
        <f>IF(COUNTIF(参照!$C$1:$C$125,$C$5&amp;$F$5)=1,VLOOKUP($C$5&amp;$F$5,六条!$A$6:$AY$130,32,FALSE),"")</f>
        <v>-</v>
      </c>
      <c r="R70" s="97"/>
      <c r="S70" s="97"/>
      <c r="T70" s="97" t="str">
        <f>IF(COUNTIF(参照!$C$1:$C$125,$C$5&amp;$F$5)=1,VLOOKUP($C$5&amp;$F$5,六条!$A$6:$AY$130,33,FALSE),"")</f>
        <v>-</v>
      </c>
      <c r="U70" s="97"/>
      <c r="V70" s="97"/>
      <c r="W70" s="97" t="str">
        <f>IF(COUNTIF(参照!$C$1:$C$125,$C$5&amp;$F$5)=1,VLOOKUP($C$5&amp;$F$5,六条!$A$6:$AY$130,34,FALSE),"")</f>
        <v>-</v>
      </c>
      <c r="X70" s="97"/>
      <c r="Y70" s="97"/>
      <c r="Z70" s="97" t="str">
        <f>IF(COUNTIF(参照!$C$1:$C$125,$C$5&amp;$F$5)=1,VLOOKUP($C$5&amp;$F$5,六条!$A$6:$AY$130,35,FALSE),"")</f>
        <v>-</v>
      </c>
      <c r="AA70" s="97"/>
      <c r="AB70" s="97"/>
      <c r="AC70" s="97" t="str">
        <f>IF(COUNTIF(参照!$C$1:$C$125,$C$5&amp;$F$5)=1,VLOOKUP($C$5&amp;$F$5,六条!$A$6:$AY$130,36,FALSE),"")</f>
        <v>-</v>
      </c>
      <c r="AD70" s="97"/>
      <c r="AE70" s="97"/>
      <c r="AF70" s="97"/>
      <c r="AG70" s="34"/>
    </row>
    <row r="71" spans="1:33" s="37" customFormat="1" ht="18" customHeight="1">
      <c r="A71" s="34"/>
      <c r="B71" s="42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44">
        <f>GRAPHDATA!A26</f>
        <v>4</v>
      </c>
      <c r="Q71" s="97" t="str">
        <f>IF(COUNTIF(参照!$C$1:$C$125,$C$5&amp;$F$5)=1,VLOOKUP($C$5&amp;$F$5,六条!$A$6:$AY$130,37,FALSE),"")</f>
        <v>x</v>
      </c>
      <c r="R71" s="97"/>
      <c r="S71" s="97"/>
      <c r="T71" s="97" t="str">
        <f>IF(COUNTIF(参照!$C$1:$C$125,$C$5&amp;$F$5)=1,VLOOKUP($C$5&amp;$F$5,六条!$A$6:$AY$130,38,FALSE),"")</f>
        <v>x</v>
      </c>
      <c r="U71" s="97"/>
      <c r="V71" s="97"/>
      <c r="W71" s="97" t="str">
        <f>IF(COUNTIF(参照!$C$1:$C$125,$C$5&amp;$F$5)=1,VLOOKUP($C$5&amp;$F$5,六条!$A$6:$AY$130,39,FALSE),"")</f>
        <v>x</v>
      </c>
      <c r="X71" s="97"/>
      <c r="Y71" s="97"/>
      <c r="Z71" s="97" t="str">
        <f>IF(COUNTIF(参照!$C$1:$C$125,$C$5&amp;$F$5)=1,VLOOKUP($C$5&amp;$F$5,六条!$A$6:$AY$130,40,FALSE),"")</f>
        <v>-</v>
      </c>
      <c r="AA71" s="97"/>
      <c r="AB71" s="97"/>
      <c r="AC71" s="97" t="str">
        <f>IF(COUNTIF(参照!$C$1:$C$125,$C$5&amp;$F$5)=1,VLOOKUP($C$5&amp;$F$5,六条!$A$6:$AY$130,41,FALSE),"")</f>
        <v>x</v>
      </c>
      <c r="AD71" s="97"/>
      <c r="AE71" s="97"/>
      <c r="AF71" s="97"/>
      <c r="AG71" s="34"/>
    </row>
    <row r="72" spans="1:33" s="37" customFormat="1" ht="18" customHeight="1">
      <c r="A72" s="34"/>
      <c r="B72" s="42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44">
        <f>GRAPHDATA!A27</f>
        <v>5</v>
      </c>
      <c r="Q72" s="97" t="str">
        <f>IF(COUNTIF(参照!$C$1:$C$125,$C$5&amp;$F$5)=1,VLOOKUP($C$5&amp;$F$5,六条!$A$6:$AY$130,42,FALSE),"")</f>
        <v>x</v>
      </c>
      <c r="R72" s="97"/>
      <c r="S72" s="97"/>
      <c r="T72" s="97" t="str">
        <f>IF(COUNTIF(参照!$C$1:$C$125,$C$5&amp;$F$5)=1,VLOOKUP($C$5&amp;$F$5,六条!$A$6:$AY$130,43,FALSE),"")</f>
        <v>x</v>
      </c>
      <c r="U72" s="97"/>
      <c r="V72" s="97"/>
      <c r="W72" s="97" t="str">
        <f>IF(COUNTIF(参照!$C$1:$C$125,$C$5&amp;$F$5)=1,VLOOKUP($C$5&amp;$F$5,六条!$A$6:$AY$130,44,FALSE),"")</f>
        <v>x</v>
      </c>
      <c r="X72" s="97"/>
      <c r="Y72" s="97"/>
      <c r="Z72" s="97" t="str">
        <f>IF(COUNTIF(参照!$C$1:$C$125,$C$5&amp;$F$5)=1,VLOOKUP($C$5&amp;$F$5,六条!$A$6:$AY$130,45,FALSE),"")</f>
        <v>-</v>
      </c>
      <c r="AA72" s="97"/>
      <c r="AB72" s="97"/>
      <c r="AC72" s="97" t="str">
        <f>IF(COUNTIF(参照!$C$1:$C$125,$C$5&amp;$F$5)=1,VLOOKUP($C$5&amp;$F$5,六条!$A$6:$AY$130,46,FALSE),"")</f>
        <v>x</v>
      </c>
      <c r="AD72" s="97"/>
      <c r="AE72" s="97"/>
      <c r="AF72" s="97"/>
      <c r="AG72" s="34"/>
    </row>
    <row r="73" spans="1:33" s="37" customFormat="1" ht="18" customHeight="1">
      <c r="A73" s="34"/>
      <c r="B73" s="42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44">
        <f>GRAPHDATA!A28</f>
        <v>6</v>
      </c>
      <c r="Q73" s="97" t="str">
        <f>IF(COUNTIF(参照!$C$1:$C$125,$C$5&amp;$F$5)=1,VLOOKUP($C$5&amp;$F$5,六条!$A$6:$AY$130,47,FALSE),"")</f>
        <v>x</v>
      </c>
      <c r="R73" s="97"/>
      <c r="S73" s="97"/>
      <c r="T73" s="97" t="str">
        <f>IF(COUNTIF(参照!$C$1:$C$125,$C$5&amp;$F$5)=1,VLOOKUP($C$5&amp;$F$5,六条!$A$6:$AY$130,48,FALSE),"")</f>
        <v>x</v>
      </c>
      <c r="U73" s="97"/>
      <c r="V73" s="97"/>
      <c r="W73" s="97" t="str">
        <f>IF(COUNTIF(参照!$C$1:$C$125,$C$5&amp;$F$5)=1,VLOOKUP($C$5&amp;$F$5,六条!$A$6:$AY$130,49,FALSE),"")</f>
        <v>x</v>
      </c>
      <c r="X73" s="97"/>
      <c r="Y73" s="97"/>
      <c r="Z73" s="97" t="str">
        <f>IF(COUNTIF(参照!$C$1:$C$125,$C$5&amp;$F$5)=1,VLOOKUP($C$5&amp;$F$5,六条!$A$6:$AY$130,50,FALSE),"")</f>
        <v>-</v>
      </c>
      <c r="AA73" s="97"/>
      <c r="AB73" s="97"/>
      <c r="AC73" s="97" t="str">
        <f>IF(COUNTIF(参照!$C$1:$C$125,$C$5&amp;$F$5)=1,VLOOKUP($C$5&amp;$F$5,六条!$A$6:$AY$130,51,FALSE),"")</f>
        <v>x</v>
      </c>
      <c r="AD73" s="97"/>
      <c r="AE73" s="97"/>
      <c r="AF73" s="97"/>
      <c r="AG73" s="34"/>
    </row>
    <row r="74" spans="1:33" s="37" customFormat="1" ht="11.25" customHeight="1">
      <c r="A74" s="34"/>
      <c r="B74" s="42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</row>
    <row r="75" spans="1:33" s="37" customFormat="1" ht="7.5" customHeight="1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</row>
    <row r="76" spans="1:33" s="37" customFormat="1" ht="15" customHeight="1">
      <c r="A76" s="34"/>
      <c r="B76" s="96" t="s">
        <v>452</v>
      </c>
      <c r="C76" s="96"/>
      <c r="D76" s="96"/>
      <c r="E76" s="96"/>
      <c r="F76" s="96"/>
      <c r="G76" s="96"/>
      <c r="H76" s="96"/>
      <c r="I76" s="96"/>
      <c r="J76" s="96"/>
      <c r="K76" s="96"/>
      <c r="L76" s="96"/>
      <c r="M76" s="96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</row>
    <row r="77" spans="1:33" s="37" customFormat="1" ht="2.25" customHeight="1">
      <c r="B77" s="40"/>
      <c r="C77" s="41"/>
      <c r="D77" s="41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34"/>
    </row>
    <row r="78" spans="1:33" s="37" customFormat="1" ht="11.25" customHeight="1">
      <c r="A78" s="34"/>
      <c r="B78" s="42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</row>
    <row r="79" spans="1:33" s="37" customFormat="1" ht="16.5" customHeight="1">
      <c r="A79" s="34"/>
      <c r="B79" s="42"/>
      <c r="C79" s="34"/>
      <c r="D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107" t="s">
        <v>127</v>
      </c>
      <c r="Q79" s="117" t="s">
        <v>134</v>
      </c>
      <c r="R79" s="117"/>
      <c r="S79" s="117"/>
      <c r="T79" s="118" t="s">
        <v>133</v>
      </c>
      <c r="U79" s="119"/>
      <c r="V79" s="119"/>
      <c r="W79" s="120"/>
      <c r="X79" s="120"/>
      <c r="Y79" s="120"/>
      <c r="Z79" s="120"/>
      <c r="AA79" s="120"/>
      <c r="AB79" s="121"/>
      <c r="AC79" s="107" t="s">
        <v>132</v>
      </c>
      <c r="AD79" s="107"/>
      <c r="AE79" s="107"/>
      <c r="AF79" s="107"/>
      <c r="AG79" s="34"/>
    </row>
    <row r="80" spans="1:33" s="37" customFormat="1" ht="16.5" customHeight="1">
      <c r="A80" s="34"/>
      <c r="B80" s="42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108"/>
      <c r="Q80" s="117"/>
      <c r="R80" s="117"/>
      <c r="S80" s="117"/>
      <c r="T80" s="122"/>
      <c r="U80" s="123"/>
      <c r="V80" s="124"/>
      <c r="W80" s="107" t="s">
        <v>131</v>
      </c>
      <c r="X80" s="107"/>
      <c r="Y80" s="107"/>
      <c r="Z80" s="107" t="s">
        <v>130</v>
      </c>
      <c r="AA80" s="107"/>
      <c r="AB80" s="107"/>
      <c r="AC80" s="107"/>
      <c r="AD80" s="107"/>
      <c r="AE80" s="107"/>
      <c r="AF80" s="107"/>
      <c r="AG80" s="34"/>
    </row>
    <row r="81" spans="1:33" s="37" customFormat="1" ht="18" customHeight="1">
      <c r="A81" s="34"/>
      <c r="B81" s="42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45" t="str">
        <f>GRAPHDATA!G19</f>
        <v>平成
27年産</v>
      </c>
      <c r="Q81" s="113">
        <f>IF(COUNTIF(参照!$C$1:$C$125,$C$5&amp;$F$5)=1,VLOOKUP($C$5&amp;$F$5,大豆!$A$6:$AY$130,2,FALSE),"")</f>
        <v>53</v>
      </c>
      <c r="R81" s="114"/>
      <c r="S81" s="115"/>
      <c r="T81" s="113">
        <f>IF(COUNTIF(参照!$C$1:$C$125,$C$5&amp;$F$5)=1,VLOOKUP($C$5&amp;$F$5,大豆!$A$6:$AY$130,3,FALSE),"")</f>
        <v>100</v>
      </c>
      <c r="U81" s="114"/>
      <c r="V81" s="115"/>
      <c r="W81" s="113">
        <f>IF(COUNTIF(参照!$C$1:$C$125,$C$5&amp;$F$5)=1,VLOOKUP($C$5&amp;$F$5,大豆!$A$6:$AY$130,4,FALSE),"")</f>
        <v>98</v>
      </c>
      <c r="X81" s="114"/>
      <c r="Y81" s="115"/>
      <c r="Z81" s="113">
        <f>IF(COUNTIF(参照!$C$1:$C$125,$C$5&amp;$F$5)=1,VLOOKUP($C$5&amp;$F$5,大豆!$A$6:$AY$130,5,FALSE),"")</f>
        <v>120</v>
      </c>
      <c r="AA81" s="114"/>
      <c r="AB81" s="115"/>
      <c r="AC81" s="113">
        <f>IF(COUNTIF(参照!$C$1:$C$125,$C$5&amp;$F$5)=1,VLOOKUP($C$5&amp;$F$5,大豆!$A$6:$AY$130,6,FALSE),"")</f>
        <v>53</v>
      </c>
      <c r="AD81" s="114"/>
      <c r="AE81" s="114"/>
      <c r="AF81" s="115"/>
      <c r="AG81" s="34"/>
    </row>
    <row r="82" spans="1:33" s="37" customFormat="1" ht="18" customHeight="1">
      <c r="A82" s="34"/>
      <c r="B82" s="42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44">
        <f>GRAPHDATA!G20</f>
        <v>28</v>
      </c>
      <c r="Q82" s="113">
        <f>IF(COUNTIF(参照!$C$1:$C$125,$C$5&amp;$F$5)=1,VLOOKUP($C$5&amp;$F$5,大豆!$A$6:$AY$130,7,FALSE),"")</f>
        <v>57</v>
      </c>
      <c r="R82" s="114"/>
      <c r="S82" s="115"/>
      <c r="T82" s="113">
        <f>IF(COUNTIF(参照!$C$1:$C$125,$C$5&amp;$F$5)=1,VLOOKUP($C$5&amp;$F$5,大豆!$A$6:$AY$130,8,FALSE),"")</f>
        <v>100</v>
      </c>
      <c r="U82" s="114"/>
      <c r="V82" s="115"/>
      <c r="W82" s="113">
        <f>IF(COUNTIF(参照!$C$1:$C$125,$C$5&amp;$F$5)=1,VLOOKUP($C$5&amp;$F$5,大豆!$A$6:$AY$130,9,FALSE),"")</f>
        <v>98</v>
      </c>
      <c r="X82" s="114"/>
      <c r="Y82" s="115"/>
      <c r="Z82" s="113">
        <f>IF(COUNTIF(参照!$C$1:$C$125,$C$5&amp;$F$5)=1,VLOOKUP($C$5&amp;$F$5,大豆!$A$6:$AY$130,10,FALSE),"")</f>
        <v>120</v>
      </c>
      <c r="AA82" s="114"/>
      <c r="AB82" s="115"/>
      <c r="AC82" s="113">
        <f>IF(COUNTIF(参照!$C$1:$C$125,$C$5&amp;$F$5)=1,VLOOKUP($C$5&amp;$F$5,大豆!$A$6:$AY$130,11,FALSE),"")</f>
        <v>57</v>
      </c>
      <c r="AD82" s="114"/>
      <c r="AE82" s="114"/>
      <c r="AF82" s="115"/>
      <c r="AG82" s="34"/>
    </row>
    <row r="83" spans="1:33" s="37" customFormat="1" ht="18" customHeight="1">
      <c r="A83" s="34"/>
      <c r="B83" s="42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44">
        <f>GRAPHDATA!G21</f>
        <v>29</v>
      </c>
      <c r="Q83" s="113">
        <f>IF(COUNTIF(参照!$C$1:$C$125,$C$5&amp;$F$5)=1,VLOOKUP($C$5&amp;$F$5,大豆!$A$6:$AY$130,12,FALSE),"")</f>
        <v>67</v>
      </c>
      <c r="R83" s="114"/>
      <c r="S83" s="115"/>
      <c r="T83" s="113">
        <f>IF(COUNTIF(参照!$C$1:$C$125,$C$5&amp;$F$5)=1,VLOOKUP($C$5&amp;$F$5,大豆!$A$6:$AY$130,13,FALSE),"")</f>
        <v>78</v>
      </c>
      <c r="U83" s="114"/>
      <c r="V83" s="115"/>
      <c r="W83" s="113">
        <f>IF(COUNTIF(参照!$C$1:$C$125,$C$5&amp;$F$5)=1,VLOOKUP($C$5&amp;$F$5,大豆!$A$6:$AY$130,14,FALSE),"")</f>
        <v>74</v>
      </c>
      <c r="X83" s="114"/>
      <c r="Y83" s="115"/>
      <c r="Z83" s="113">
        <f>IF(COUNTIF(参照!$C$1:$C$125,$C$5&amp;$F$5)=1,VLOOKUP($C$5&amp;$F$5,大豆!$A$6:$AY$130,15,FALSE),"")</f>
        <v>129</v>
      </c>
      <c r="AA83" s="114"/>
      <c r="AB83" s="115"/>
      <c r="AC83" s="113">
        <f>IF(COUNTIF(参照!$C$1:$C$125,$C$5&amp;$F$5)=1,VLOOKUP($C$5&amp;$F$5,大豆!$A$6:$AY$130,16,FALSE),"")</f>
        <v>52</v>
      </c>
      <c r="AD83" s="114"/>
      <c r="AE83" s="114"/>
      <c r="AF83" s="115"/>
      <c r="AG83" s="34"/>
    </row>
    <row r="84" spans="1:33" s="37" customFormat="1" ht="18" customHeight="1">
      <c r="A84" s="34"/>
      <c r="B84" s="42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44">
        <f>GRAPHDATA!G22</f>
        <v>30</v>
      </c>
      <c r="Q84" s="113">
        <f>IF(COUNTIF(参照!$C$1:$C$125,$C$5&amp;$F$5)=1,VLOOKUP($C$5&amp;$F$5,大豆!$A$6:$AY$130,17,FALSE),"")</f>
        <v>65</v>
      </c>
      <c r="R84" s="114"/>
      <c r="S84" s="115"/>
      <c r="T84" s="113">
        <f>IF(COUNTIF(参照!$C$1:$C$125,$C$5&amp;$F$5)=1,VLOOKUP($C$5&amp;$F$5,大豆!$A$6:$AY$130,18,FALSE),"")</f>
        <v>47</v>
      </c>
      <c r="U84" s="114"/>
      <c r="V84" s="115"/>
      <c r="W84" s="113">
        <f>IF(COUNTIF(参照!$C$1:$C$125,$C$5&amp;$F$5)=1,VLOOKUP($C$5&amp;$F$5,大豆!$A$6:$AY$130,19,FALSE),"")</f>
        <v>41</v>
      </c>
      <c r="X84" s="114"/>
      <c r="Y84" s="115"/>
      <c r="Z84" s="113">
        <f>IF(COUNTIF(参照!$C$1:$C$125,$C$5&amp;$F$5)=1,VLOOKUP($C$5&amp;$F$5,大豆!$A$6:$AY$130,20,FALSE),"")</f>
        <v>120</v>
      </c>
      <c r="AA84" s="114"/>
      <c r="AB84" s="115"/>
      <c r="AC84" s="113">
        <f>IF(COUNTIF(参照!$C$1:$C$125,$C$5&amp;$F$5)=1,VLOOKUP($C$5&amp;$F$5,大豆!$A$6:$AY$130,21,FALSE),"")</f>
        <v>31</v>
      </c>
      <c r="AD84" s="114"/>
      <c r="AE84" s="114"/>
      <c r="AF84" s="115"/>
      <c r="AG84" s="34"/>
    </row>
    <row r="85" spans="1:33" s="37" customFormat="1" ht="18" customHeight="1">
      <c r="A85" s="34"/>
      <c r="B85" s="42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95" t="str">
        <f>GRAPHDATA!G23</f>
        <v>令和
元年産</v>
      </c>
      <c r="Q85" s="113">
        <f>IF(COUNTIF(参照!$C$1:$C$125,$C$5&amp;$F$5)=1,VLOOKUP($C$5&amp;$F$5,大豆!$A$6:$AY$130,22,FALSE),"")</f>
        <v>61</v>
      </c>
      <c r="R85" s="114"/>
      <c r="S85" s="115"/>
      <c r="T85" s="113">
        <f>IF(COUNTIF(参照!$C$1:$C$125,$C$5&amp;$F$5)=1,VLOOKUP($C$5&amp;$F$5,大豆!$A$6:$AY$130,23,FALSE),"")</f>
        <v>94</v>
      </c>
      <c r="U85" s="114"/>
      <c r="V85" s="115"/>
      <c r="W85" s="113">
        <f>IF(COUNTIF(参照!$C$1:$C$125,$C$5&amp;$F$5)=1,VLOOKUP($C$5&amp;$F$5,大豆!$A$6:$AY$130,24,FALSE),"")</f>
        <v>91</v>
      </c>
      <c r="X85" s="114"/>
      <c r="Y85" s="115"/>
      <c r="Z85" s="113">
        <f>IF(COUNTIF(参照!$C$1:$C$125,$C$5&amp;$F$5)=1,VLOOKUP($C$5&amp;$F$5,大豆!$A$6:$AY$130,25,FALSE),"")</f>
        <v>128</v>
      </c>
      <c r="AA85" s="114"/>
      <c r="AB85" s="115"/>
      <c r="AC85" s="113">
        <f>IF(COUNTIF(参照!$C$1:$C$125,$C$5&amp;$F$5)=1,VLOOKUP($C$5&amp;$F$5,大豆!$A$6:$AY$130,26,FALSE),"")</f>
        <v>57</v>
      </c>
      <c r="AD85" s="114"/>
      <c r="AE85" s="114"/>
      <c r="AF85" s="115"/>
      <c r="AG85" s="34"/>
    </row>
    <row r="86" spans="1:33" s="37" customFormat="1" ht="18" customHeight="1">
      <c r="A86" s="34"/>
      <c r="B86" s="42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44">
        <f>GRAPHDATA!G24</f>
        <v>2</v>
      </c>
      <c r="Q86" s="113">
        <f>IF(COUNTIF(参照!$C$1:$C$125,$C$5&amp;$F$5)=1,VLOOKUP($C$5&amp;$F$5,大豆!$A$6:$AY$130,27,FALSE),"")</f>
        <v>55</v>
      </c>
      <c r="R86" s="114"/>
      <c r="S86" s="115"/>
      <c r="T86" s="113">
        <f>IF(COUNTIF(参照!$C$1:$C$125,$C$5&amp;$F$5)=1,VLOOKUP($C$5&amp;$F$5,大豆!$A$6:$AY$130,28,FALSE),"")</f>
        <v>94</v>
      </c>
      <c r="U86" s="114"/>
      <c r="V86" s="115"/>
      <c r="W86" s="113">
        <f>IF(COUNTIF(参照!$C$1:$C$125,$C$5&amp;$F$5)=1,VLOOKUP($C$5&amp;$F$5,大豆!$A$6:$AY$130,29,FALSE),"")</f>
        <v>92</v>
      </c>
      <c r="X86" s="114"/>
      <c r="Y86" s="115"/>
      <c r="Z86" s="113">
        <f>IF(COUNTIF(参照!$C$1:$C$125,$C$5&amp;$F$5)=1,VLOOKUP($C$5&amp;$F$5,大豆!$A$6:$AY$130,30,FALSE),"")</f>
        <v>123</v>
      </c>
      <c r="AA86" s="114"/>
      <c r="AB86" s="115"/>
      <c r="AC86" s="113">
        <f>IF(COUNTIF(参照!$C$1:$C$125,$C$5&amp;$F$5)=1,VLOOKUP($C$5&amp;$F$5,大豆!$A$6:$AY$130,31,FALSE),"")</f>
        <v>52</v>
      </c>
      <c r="AD86" s="114"/>
      <c r="AE86" s="114"/>
      <c r="AF86" s="115"/>
      <c r="AG86" s="34"/>
    </row>
    <row r="87" spans="1:33" s="37" customFormat="1" ht="18" customHeight="1">
      <c r="A87" s="34"/>
      <c r="B87" s="42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44">
        <f>GRAPHDATA!G25</f>
        <v>3</v>
      </c>
      <c r="Q87" s="113">
        <f>IF(COUNTIF(参照!$C$1:$C$125,$C$5&amp;$F$5)=1,VLOOKUP($C$5&amp;$F$5,大豆!$A$6:$AY$130,32,FALSE),"")</f>
        <v>74</v>
      </c>
      <c r="R87" s="114"/>
      <c r="S87" s="115"/>
      <c r="T87" s="113">
        <f>IF(COUNTIF(参照!$C$1:$C$125,$C$5&amp;$F$5)=1,VLOOKUP($C$5&amp;$F$5,大豆!$A$6:$AY$130,33,FALSE),"")</f>
        <v>122</v>
      </c>
      <c r="U87" s="114"/>
      <c r="V87" s="115"/>
      <c r="W87" s="113">
        <f>IF(COUNTIF(参照!$C$1:$C$125,$C$5&amp;$F$5)=1,VLOOKUP($C$5&amp;$F$5,大豆!$A$6:$AY$130,34,FALSE),"")</f>
        <v>122</v>
      </c>
      <c r="X87" s="114"/>
      <c r="Y87" s="115"/>
      <c r="Z87" s="113">
        <f>IF(COUNTIF(参照!$C$1:$C$125,$C$5&amp;$F$5)=1,VLOOKUP($C$5&amp;$F$5,大豆!$A$6:$AY$130,35,FALSE),"")</f>
        <v>127</v>
      </c>
      <c r="AA87" s="114"/>
      <c r="AB87" s="115"/>
      <c r="AC87" s="113">
        <f>IF(COUNTIF(参照!$C$1:$C$125,$C$5&amp;$F$5)=1,VLOOKUP($C$5&amp;$F$5,大豆!$A$6:$AY$130,36,FALSE),"")</f>
        <v>90</v>
      </c>
      <c r="AD87" s="114"/>
      <c r="AE87" s="114"/>
      <c r="AF87" s="115"/>
      <c r="AG87" s="34"/>
    </row>
    <row r="88" spans="1:33" s="37" customFormat="1" ht="18" customHeight="1">
      <c r="A88" s="34"/>
      <c r="B88" s="42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44">
        <f>GRAPHDATA!G26</f>
        <v>4</v>
      </c>
      <c r="Q88" s="113">
        <f>IF(COUNTIF(参照!$C$1:$C$125,$C$5&amp;$F$5)=1,VLOOKUP($C$5&amp;$F$5,大豆!$A$6:$AY$130,37,FALSE),"")</f>
        <v>59</v>
      </c>
      <c r="R88" s="114"/>
      <c r="S88" s="115"/>
      <c r="T88" s="113">
        <f>IF(COUNTIF(参照!$C$1:$C$125,$C$5&amp;$F$5)=1,VLOOKUP($C$5&amp;$F$5,大豆!$A$6:$AY$130,38,FALSE),"")</f>
        <v>129</v>
      </c>
      <c r="U88" s="114"/>
      <c r="V88" s="115"/>
      <c r="W88" s="113">
        <f>IF(COUNTIF(参照!$C$1:$C$125,$C$5&amp;$F$5)=1,VLOOKUP($C$5&amp;$F$5,大豆!$A$6:$AY$130,39,FALSE),"")</f>
        <v>129</v>
      </c>
      <c r="X88" s="114"/>
      <c r="Y88" s="115"/>
      <c r="Z88" s="113">
        <f>IF(COUNTIF(参照!$C$1:$C$125,$C$5&amp;$F$5)=1,VLOOKUP($C$5&amp;$F$5,大豆!$A$6:$AY$130,40,FALSE),"")</f>
        <v>127</v>
      </c>
      <c r="AA88" s="114"/>
      <c r="AB88" s="115"/>
      <c r="AC88" s="113">
        <f>IF(COUNTIF(参照!$C$1:$C$125,$C$5&amp;$F$5)=1,VLOOKUP($C$5&amp;$F$5,大豆!$A$6:$AY$130,41,FALSE),"")</f>
        <v>76</v>
      </c>
      <c r="AD88" s="114"/>
      <c r="AE88" s="114"/>
      <c r="AF88" s="115"/>
      <c r="AG88" s="34"/>
    </row>
    <row r="89" spans="1:33" s="37" customFormat="1" ht="18" customHeight="1">
      <c r="A89" s="34"/>
      <c r="B89" s="42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44">
        <f>GRAPHDATA!G27</f>
        <v>5</v>
      </c>
      <c r="Q89" s="113">
        <f>IF(COUNTIF(参照!$C$1:$C$125,$C$5&amp;$F$5)=1,VLOOKUP($C$5&amp;$F$5,大豆!$A$6:$AY$130,42,FALSE),"")</f>
        <v>76</v>
      </c>
      <c r="R89" s="114"/>
      <c r="S89" s="115"/>
      <c r="T89" s="113">
        <f>IF(COUNTIF(参照!$C$1:$C$125,$C$5&amp;$F$5)=1,VLOOKUP($C$5&amp;$F$5,大豆!$A$6:$AY$130,43,FALSE),"")</f>
        <v>142</v>
      </c>
      <c r="U89" s="114"/>
      <c r="V89" s="115"/>
      <c r="W89" s="113">
        <f>IF(COUNTIF(参照!$C$1:$C$125,$C$5&amp;$F$5)=1,VLOOKUP($C$5&amp;$F$5,大豆!$A$6:$AY$130,44,FALSE),"")</f>
        <v>143</v>
      </c>
      <c r="X89" s="114"/>
      <c r="Y89" s="115"/>
      <c r="Z89" s="113">
        <f>IF(COUNTIF(参照!$C$1:$C$125,$C$5&amp;$F$5)=1,VLOOKUP($C$5&amp;$F$5,大豆!$A$6:$AY$130,45,FALSE),"")</f>
        <v>131</v>
      </c>
      <c r="AA89" s="114"/>
      <c r="AB89" s="115"/>
      <c r="AC89" s="113">
        <f>IF(COUNTIF(参照!$C$1:$C$125,$C$5&amp;$F$5)=1,VLOOKUP($C$5&amp;$F$5,大豆!$A$6:$AY$130,46,FALSE),"")</f>
        <v>108</v>
      </c>
      <c r="AD89" s="114"/>
      <c r="AE89" s="114"/>
      <c r="AF89" s="115"/>
      <c r="AG89" s="34"/>
    </row>
    <row r="90" spans="1:33" s="37" customFormat="1" ht="18" customHeight="1">
      <c r="A90" s="34"/>
      <c r="B90" s="42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44">
        <f>GRAPHDATA!G28</f>
        <v>6</v>
      </c>
      <c r="Q90" s="113">
        <f>IF(COUNTIF(参照!$C$1:$C$125,$C$5&amp;$F$5)=1,VLOOKUP($C$5&amp;$F$5,大豆!$A$6:$AY$130,47,FALSE),"")</f>
        <v>90</v>
      </c>
      <c r="R90" s="114"/>
      <c r="S90" s="115"/>
      <c r="T90" s="113">
        <f>IF(COUNTIF(参照!$C$1:$C$125,$C$5&amp;$F$5)=1,VLOOKUP($C$5&amp;$F$5,大豆!$A$6:$AY$130,48,FALSE),"")</f>
        <v>59</v>
      </c>
      <c r="U90" s="114"/>
      <c r="V90" s="115"/>
      <c r="W90" s="113">
        <f>IF(COUNTIF(参照!$C$1:$C$125,$C$5&amp;$F$5)=1,VLOOKUP($C$5&amp;$F$5,大豆!$A$6:$AY$130,49,FALSE),"")</f>
        <v>59</v>
      </c>
      <c r="X90" s="114"/>
      <c r="Y90" s="115"/>
      <c r="Z90" s="113">
        <f>IF(COUNTIF(参照!$C$1:$C$125,$C$5&amp;$F$5)=1,VLOOKUP($C$5&amp;$F$5,大豆!$A$6:$AY$130,50,FALSE),"")</f>
        <v>71</v>
      </c>
      <c r="AA90" s="114"/>
      <c r="AB90" s="115"/>
      <c r="AC90" s="113">
        <f>IF(COUNTIF(参照!$C$1:$C$125,$C$5&amp;$F$5)=1,VLOOKUP($C$5&amp;$F$5,大豆!$A$6:$AY$130,51,FALSE),"")</f>
        <v>53</v>
      </c>
      <c r="AD90" s="114"/>
      <c r="AE90" s="114"/>
      <c r="AF90" s="115"/>
      <c r="AG90" s="34"/>
    </row>
    <row r="91" spans="1:33" s="37" customFormat="1" ht="11.25" customHeight="1">
      <c r="A91" s="34"/>
      <c r="B91" s="42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</row>
    <row r="92" spans="1:33" s="37" customFormat="1" ht="7.5" customHeight="1">
      <c r="A92" s="34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</row>
    <row r="93" spans="1:33" s="37" customFormat="1" ht="15" customHeight="1">
      <c r="A93" s="34"/>
      <c r="B93" s="96" t="s">
        <v>453</v>
      </c>
      <c r="C93" s="96"/>
      <c r="D93" s="96"/>
      <c r="E93" s="96"/>
      <c r="F93" s="96"/>
      <c r="G93" s="96"/>
      <c r="H93" s="96"/>
      <c r="I93" s="96"/>
      <c r="J93" s="96"/>
      <c r="K93" s="96"/>
      <c r="L93" s="96"/>
      <c r="M93" s="96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</row>
    <row r="94" spans="1:33" s="37" customFormat="1" ht="2.25" customHeight="1">
      <c r="B94" s="40"/>
      <c r="C94" s="41"/>
      <c r="D94" s="41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34"/>
    </row>
    <row r="95" spans="1:33" s="37" customFormat="1" ht="11.25" customHeight="1">
      <c r="A95" s="34"/>
      <c r="B95" s="42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</row>
    <row r="96" spans="1:33" s="37" customFormat="1" ht="16.5" customHeight="1">
      <c r="A96" s="34"/>
      <c r="B96" s="42"/>
      <c r="C96" s="34"/>
      <c r="D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107" t="s">
        <v>127</v>
      </c>
      <c r="Q96" s="117" t="s">
        <v>134</v>
      </c>
      <c r="R96" s="117"/>
      <c r="S96" s="117"/>
      <c r="T96" s="118" t="s">
        <v>133</v>
      </c>
      <c r="U96" s="119"/>
      <c r="V96" s="119"/>
      <c r="W96" s="120"/>
      <c r="X96" s="120"/>
      <c r="Y96" s="120"/>
      <c r="Z96" s="120"/>
      <c r="AA96" s="120"/>
      <c r="AB96" s="121"/>
      <c r="AC96" s="107" t="s">
        <v>132</v>
      </c>
      <c r="AD96" s="107"/>
      <c r="AE96" s="107"/>
      <c r="AF96" s="107"/>
      <c r="AG96" s="34"/>
    </row>
    <row r="97" spans="1:33" s="37" customFormat="1" ht="16.5" customHeight="1">
      <c r="A97" s="34"/>
      <c r="B97" s="42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108"/>
      <c r="Q97" s="117"/>
      <c r="R97" s="117"/>
      <c r="S97" s="117"/>
      <c r="T97" s="122"/>
      <c r="U97" s="123"/>
      <c r="V97" s="124"/>
      <c r="W97" s="107" t="s">
        <v>131</v>
      </c>
      <c r="X97" s="107"/>
      <c r="Y97" s="107"/>
      <c r="Z97" s="107" t="s">
        <v>130</v>
      </c>
      <c r="AA97" s="107"/>
      <c r="AB97" s="107"/>
      <c r="AC97" s="107"/>
      <c r="AD97" s="107"/>
      <c r="AE97" s="107"/>
      <c r="AF97" s="107"/>
      <c r="AG97" s="34"/>
    </row>
    <row r="98" spans="1:33" s="37" customFormat="1" ht="16.5" customHeight="1">
      <c r="A98" s="34"/>
      <c r="B98" s="42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45" t="str">
        <f>GRAPHDATA!M19</f>
        <v>平成
27年産</v>
      </c>
      <c r="Q98" s="113" t="str">
        <f>IF(COUNTIF(参照!$C$1:$C$125,$C$5&amp;$F$5)=1,VLOOKUP($C$5&amp;$F$5,そば!$A$6:$AY$130,2,FALSE),"")</f>
        <v>x</v>
      </c>
      <c r="R98" s="114"/>
      <c r="S98" s="115"/>
      <c r="T98" s="113" t="str">
        <f>IF(COUNTIF(参照!$C$1:$C$125,$C$5&amp;$F$5)=1,VLOOKUP($C$5&amp;$F$5,そば!$A$6:$AY$130,3,FALSE),"")</f>
        <v>x</v>
      </c>
      <c r="U98" s="114"/>
      <c r="V98" s="115"/>
      <c r="W98" s="113" t="str">
        <f>IF(COUNTIF(参照!$C$1:$C$125,$C$5&amp;$F$5)=1,VLOOKUP($C$5&amp;$F$5,そば!$A$6:$AY$130,4,FALSE),"")</f>
        <v>x</v>
      </c>
      <c r="X98" s="114"/>
      <c r="Y98" s="115"/>
      <c r="Z98" s="113" t="str">
        <f>IF(COUNTIF(参照!$C$1:$C$125,$C$5&amp;$F$5)=1,VLOOKUP($C$5&amp;$F$5,そば!$A$6:$AY$130,5,FALSE),"")</f>
        <v>-</v>
      </c>
      <c r="AA98" s="114"/>
      <c r="AB98" s="115"/>
      <c r="AC98" s="113" t="str">
        <f>IF(COUNTIF(参照!$C$1:$C$125,$C$5&amp;$F$5)=1,VLOOKUP($C$5&amp;$F$5,そば!$A$6:$AY$130,6,FALSE),"")</f>
        <v>x</v>
      </c>
      <c r="AD98" s="114"/>
      <c r="AE98" s="114"/>
      <c r="AF98" s="115"/>
      <c r="AG98" s="34"/>
    </row>
    <row r="99" spans="1:33" s="37" customFormat="1" ht="18" customHeight="1">
      <c r="A99" s="34"/>
      <c r="B99" s="42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44">
        <f>GRAPHDATA!M20</f>
        <v>28</v>
      </c>
      <c r="Q99" s="113" t="str">
        <f>IF(COUNTIF(参照!$C$1:$C$125,$C$5&amp;$F$5)=1,VLOOKUP($C$5&amp;$F$5,そば!$A$6:$AY$130,7,FALSE),"")</f>
        <v>x</v>
      </c>
      <c r="R99" s="114"/>
      <c r="S99" s="115"/>
      <c r="T99" s="113" t="str">
        <f>IF(COUNTIF(参照!$C$1:$C$125,$C$5&amp;$F$5)=1,VLOOKUP($C$5&amp;$F$5,そば!$A$6:$AY$130,8,FALSE),"")</f>
        <v>x</v>
      </c>
      <c r="U99" s="114"/>
      <c r="V99" s="115"/>
      <c r="W99" s="113" t="str">
        <f>IF(COUNTIF(参照!$C$1:$C$125,$C$5&amp;$F$5)=1,VLOOKUP($C$5&amp;$F$5,そば!$A$6:$AY$130,9,FALSE),"")</f>
        <v>x</v>
      </c>
      <c r="X99" s="114"/>
      <c r="Y99" s="115"/>
      <c r="Z99" s="113" t="str">
        <f>IF(COUNTIF(参照!$C$1:$C$125,$C$5&amp;$F$5)=1,VLOOKUP($C$5&amp;$F$5,そば!$A$6:$AY$130,10,FALSE),"")</f>
        <v>x</v>
      </c>
      <c r="AA99" s="114"/>
      <c r="AB99" s="115"/>
      <c r="AC99" s="113" t="str">
        <f>IF(COUNTIF(参照!$C$1:$C$125,$C$5&amp;$F$5)=1,VLOOKUP($C$5&amp;$F$5,そば!$A$6:$AY$130,11,FALSE),"")</f>
        <v>x</v>
      </c>
      <c r="AD99" s="114"/>
      <c r="AE99" s="114"/>
      <c r="AF99" s="115"/>
      <c r="AG99" s="34"/>
    </row>
    <row r="100" spans="1:33" s="37" customFormat="1" ht="18" customHeight="1">
      <c r="A100" s="34"/>
      <c r="B100" s="42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44">
        <f>GRAPHDATA!M21</f>
        <v>29</v>
      </c>
      <c r="Q100" s="113" t="str">
        <f>IF(COUNTIF(参照!$C$1:$C$125,$C$5&amp;$F$5)=1,VLOOKUP($C$5&amp;$F$5,そば!$A$6:$AY$130,12,FALSE),"")</f>
        <v>x</v>
      </c>
      <c r="R100" s="114"/>
      <c r="S100" s="115"/>
      <c r="T100" s="113" t="str">
        <f>IF(COUNTIF(参照!$C$1:$C$125,$C$5&amp;$F$5)=1,VLOOKUP($C$5&amp;$F$5,そば!$A$6:$AY$130,13,FALSE),"")</f>
        <v>x</v>
      </c>
      <c r="U100" s="114"/>
      <c r="V100" s="115"/>
      <c r="W100" s="113" t="str">
        <f>IF(COUNTIF(参照!$C$1:$C$125,$C$5&amp;$F$5)=1,VLOOKUP($C$5&amp;$F$5,そば!$A$6:$AY$130,14,FALSE),"")</f>
        <v>x</v>
      </c>
      <c r="X100" s="114"/>
      <c r="Y100" s="115"/>
      <c r="Z100" s="113" t="str">
        <f>IF(COUNTIF(参照!$C$1:$C$125,$C$5&amp;$F$5)=1,VLOOKUP($C$5&amp;$F$5,そば!$A$6:$AY$130,15,FALSE),"")</f>
        <v>-</v>
      </c>
      <c r="AA100" s="114"/>
      <c r="AB100" s="115"/>
      <c r="AC100" s="113" t="str">
        <f>IF(COUNTIF(参照!$C$1:$C$125,$C$5&amp;$F$5)=1,VLOOKUP($C$5&amp;$F$5,そば!$A$6:$AY$130,16,FALSE),"")</f>
        <v>x</v>
      </c>
      <c r="AD100" s="114"/>
      <c r="AE100" s="114"/>
      <c r="AF100" s="115"/>
      <c r="AG100" s="34"/>
    </row>
    <row r="101" spans="1:33" s="37" customFormat="1" ht="18" customHeight="1">
      <c r="A101" s="34"/>
      <c r="B101" s="42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44">
        <f>GRAPHDATA!M22</f>
        <v>30</v>
      </c>
      <c r="Q101" s="113" t="str">
        <f>IF(COUNTIF(参照!$C$1:$C$125,$C$5&amp;$F$5)=1,VLOOKUP($C$5&amp;$F$5,そば!$A$6:$AY$130,17,FALSE),"")</f>
        <v>x</v>
      </c>
      <c r="R101" s="114"/>
      <c r="S101" s="115"/>
      <c r="T101" s="113" t="str">
        <f>IF(COUNTIF(参照!$C$1:$C$125,$C$5&amp;$F$5)=1,VLOOKUP($C$5&amp;$F$5,そば!$A$6:$AY$130,18,FALSE),"")</f>
        <v>x</v>
      </c>
      <c r="U101" s="114"/>
      <c r="V101" s="115"/>
      <c r="W101" s="113" t="str">
        <f>IF(COUNTIF(参照!$C$1:$C$125,$C$5&amp;$F$5)=1,VLOOKUP($C$5&amp;$F$5,そば!$A$6:$AY$130,19,FALSE),"")</f>
        <v>x</v>
      </c>
      <c r="X101" s="114"/>
      <c r="Y101" s="115"/>
      <c r="Z101" s="113" t="str">
        <f>IF(COUNTIF(参照!$C$1:$C$125,$C$5&amp;$F$5)=1,VLOOKUP($C$5&amp;$F$5,そば!$A$6:$AY$130,20,FALSE),"")</f>
        <v>-</v>
      </c>
      <c r="AA101" s="114"/>
      <c r="AB101" s="115"/>
      <c r="AC101" s="113" t="str">
        <f>IF(COUNTIF(参照!$C$1:$C$125,$C$5&amp;$F$5)=1,VLOOKUP($C$5&amp;$F$5,そば!$A$6:$AY$130,21,FALSE),"")</f>
        <v>x</v>
      </c>
      <c r="AD101" s="114"/>
      <c r="AE101" s="114"/>
      <c r="AF101" s="115"/>
      <c r="AG101" s="34"/>
    </row>
    <row r="102" spans="1:33" s="37" customFormat="1" ht="18" customHeight="1">
      <c r="A102" s="34"/>
      <c r="B102" s="42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95" t="str">
        <f>GRAPHDATA!M23</f>
        <v>令和
元年産</v>
      </c>
      <c r="Q102" s="113" t="str">
        <f>IF(COUNTIF(参照!$C$1:$C$125,$C$5&amp;$F$5)=1,VLOOKUP($C$5&amp;$F$5,そば!$A$6:$AY$130,22,FALSE),"")</f>
        <v>x</v>
      </c>
      <c r="R102" s="114"/>
      <c r="S102" s="115"/>
      <c r="T102" s="113" t="str">
        <f>IF(COUNTIF(参照!$C$1:$C$125,$C$5&amp;$F$5)=1,VLOOKUP($C$5&amp;$F$5,そば!$A$6:$AY$130,23,FALSE),"")</f>
        <v>x</v>
      </c>
      <c r="U102" s="114"/>
      <c r="V102" s="115"/>
      <c r="W102" s="113" t="str">
        <f>IF(COUNTIF(参照!$C$1:$C$125,$C$5&amp;$F$5)=1,VLOOKUP($C$5&amp;$F$5,そば!$A$6:$AY$130,24,FALSE),"")</f>
        <v>x</v>
      </c>
      <c r="X102" s="114"/>
      <c r="Y102" s="115"/>
      <c r="Z102" s="113" t="str">
        <f>IF(COUNTIF(参照!$C$1:$C$125,$C$5&amp;$F$5)=1,VLOOKUP($C$5&amp;$F$5,そば!$A$6:$AY$130,25,FALSE),"")</f>
        <v>-</v>
      </c>
      <c r="AA102" s="114"/>
      <c r="AB102" s="115"/>
      <c r="AC102" s="113" t="str">
        <f>IF(COUNTIF(参照!$C$1:$C$125,$C$5&amp;$F$5)=1,VLOOKUP($C$5&amp;$F$5,そば!$A$6:$AY$130,26,FALSE),"")</f>
        <v>x</v>
      </c>
      <c r="AD102" s="114"/>
      <c r="AE102" s="114"/>
      <c r="AF102" s="115"/>
      <c r="AG102" s="34"/>
    </row>
    <row r="103" spans="1:33" s="37" customFormat="1" ht="18" customHeight="1">
      <c r="A103" s="34"/>
      <c r="B103" s="42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44">
        <f>GRAPHDATA!M24</f>
        <v>2</v>
      </c>
      <c r="Q103" s="113" t="str">
        <f>IF(COUNTIF(参照!$C$1:$C$125,$C$5&amp;$F$5)=1,VLOOKUP($C$5&amp;$F$5,そば!$A$6:$AY$130,27,FALSE),"")</f>
        <v>-</v>
      </c>
      <c r="R103" s="114"/>
      <c r="S103" s="115"/>
      <c r="T103" s="113" t="str">
        <f>IF(COUNTIF(参照!$C$1:$C$125,$C$5&amp;$F$5)=1,VLOOKUP($C$5&amp;$F$5,そば!$A$6:$AY$130,28,FALSE),"")</f>
        <v>-</v>
      </c>
      <c r="U103" s="114"/>
      <c r="V103" s="115"/>
      <c r="W103" s="113" t="str">
        <f>IF(COUNTIF(参照!$C$1:$C$125,$C$5&amp;$F$5)=1,VLOOKUP($C$5&amp;$F$5,そば!$A$6:$AY$130,29,FALSE),"")</f>
        <v>-</v>
      </c>
      <c r="X103" s="114"/>
      <c r="Y103" s="115"/>
      <c r="Z103" s="113" t="str">
        <f>IF(COUNTIF(参照!$C$1:$C$125,$C$5&amp;$F$5)=1,VLOOKUP($C$5&amp;$F$5,そば!$A$6:$AY$130,30,FALSE),"")</f>
        <v>-</v>
      </c>
      <c r="AA103" s="114"/>
      <c r="AB103" s="115"/>
      <c r="AC103" s="113" t="str">
        <f>IF(COUNTIF(参照!$C$1:$C$125,$C$5&amp;$F$5)=1,VLOOKUP($C$5&amp;$F$5,そば!$A$6:$AY$130,31,FALSE),"")</f>
        <v>-</v>
      </c>
      <c r="AD103" s="114"/>
      <c r="AE103" s="114"/>
      <c r="AF103" s="115"/>
      <c r="AG103" s="34"/>
    </row>
    <row r="104" spans="1:33" s="37" customFormat="1" ht="18" customHeight="1">
      <c r="A104" s="34"/>
      <c r="B104" s="42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44">
        <f>GRAPHDATA!M25</f>
        <v>3</v>
      </c>
      <c r="Q104" s="113" t="str">
        <f>IF(COUNTIF(参照!$C$1:$C$125,$C$5&amp;$F$5)=1,VLOOKUP($C$5&amp;$F$5,そば!$A$6:$AY$130,32,FALSE),"")</f>
        <v>-</v>
      </c>
      <c r="R104" s="114"/>
      <c r="S104" s="115"/>
      <c r="T104" s="113" t="str">
        <f>IF(COUNTIF(参照!$C$1:$C$125,$C$5&amp;$F$5)=1,VLOOKUP($C$5&amp;$F$5,そば!$A$6:$AY$130,33,FALSE),"")</f>
        <v>-</v>
      </c>
      <c r="U104" s="114"/>
      <c r="V104" s="115"/>
      <c r="W104" s="113" t="str">
        <f>IF(COUNTIF(参照!$C$1:$C$125,$C$5&amp;$F$5)=1,VLOOKUP($C$5&amp;$F$5,そば!$A$6:$AY$130,34,FALSE),"")</f>
        <v>-</v>
      </c>
      <c r="X104" s="114"/>
      <c r="Y104" s="115"/>
      <c r="Z104" s="113" t="str">
        <f>IF(COUNTIF(参照!$C$1:$C$125,$C$5&amp;$F$5)=1,VLOOKUP($C$5&amp;$F$5,そば!$A$6:$AY$130,35,FALSE),"")</f>
        <v>-</v>
      </c>
      <c r="AA104" s="114"/>
      <c r="AB104" s="115"/>
      <c r="AC104" s="113" t="str">
        <f>IF(COUNTIF(参照!$C$1:$C$125,$C$5&amp;$F$5)=1,VLOOKUP($C$5&amp;$F$5,そば!$A$6:$AY$130,36,FALSE),"")</f>
        <v>-</v>
      </c>
      <c r="AD104" s="114"/>
      <c r="AE104" s="114"/>
      <c r="AF104" s="115"/>
      <c r="AG104" s="34"/>
    </row>
    <row r="105" spans="1:33" s="37" customFormat="1" ht="18" customHeight="1">
      <c r="A105" s="34"/>
      <c r="B105" s="42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44">
        <f>GRAPHDATA!M26</f>
        <v>4</v>
      </c>
      <c r="Q105" s="113" t="str">
        <f>IF(COUNTIF(参照!$C$1:$C$125,$C$5&amp;$F$5)=1,VLOOKUP($C$5&amp;$F$5,そば!$A$6:$AY$130,37,FALSE),"")</f>
        <v>-</v>
      </c>
      <c r="R105" s="114"/>
      <c r="S105" s="115"/>
      <c r="T105" s="113" t="str">
        <f>IF(COUNTIF(参照!$C$1:$C$125,$C$5&amp;$F$5)=1,VLOOKUP($C$5&amp;$F$5,そば!$A$6:$AY$130,38,FALSE),"")</f>
        <v>-</v>
      </c>
      <c r="U105" s="114"/>
      <c r="V105" s="115"/>
      <c r="W105" s="113" t="str">
        <f>IF(COUNTIF(参照!$C$1:$C$125,$C$5&amp;$F$5)=1,VLOOKUP($C$5&amp;$F$5,そば!$A$6:$AY$130,39,FALSE),"")</f>
        <v>-</v>
      </c>
      <c r="X105" s="114"/>
      <c r="Y105" s="115"/>
      <c r="Z105" s="113" t="str">
        <f>IF(COUNTIF(参照!$C$1:$C$125,$C$5&amp;$F$5)=1,VLOOKUP($C$5&amp;$F$5,そば!$A$6:$AY$130,40,FALSE),"")</f>
        <v>-</v>
      </c>
      <c r="AA105" s="114"/>
      <c r="AB105" s="115"/>
      <c r="AC105" s="113" t="str">
        <f>IF(COUNTIF(参照!$C$1:$C$125,$C$5&amp;$F$5)=1,VLOOKUP($C$5&amp;$F$5,そば!$A$6:$AY$130,41,FALSE),"")</f>
        <v>-</v>
      </c>
      <c r="AD105" s="114"/>
      <c r="AE105" s="114"/>
      <c r="AF105" s="115"/>
      <c r="AG105" s="34"/>
    </row>
    <row r="106" spans="1:33" s="37" customFormat="1" ht="18" customHeight="1">
      <c r="A106" s="34"/>
      <c r="B106" s="42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44">
        <f>GRAPHDATA!M27</f>
        <v>5</v>
      </c>
      <c r="Q106" s="113" t="str">
        <f>IF(COUNTIF(参照!$C$1:$C$125,$C$5&amp;$F$5)=1,VLOOKUP($C$5&amp;$F$5,そば!$A$6:$AY$130,42,FALSE),"")</f>
        <v>x</v>
      </c>
      <c r="R106" s="114"/>
      <c r="S106" s="115"/>
      <c r="T106" s="113" t="str">
        <f>IF(COUNTIF(参照!$C$1:$C$125,$C$5&amp;$F$5)=1,VLOOKUP($C$5&amp;$F$5,そば!$A$6:$AY$130,43,FALSE),"")</f>
        <v>x</v>
      </c>
      <c r="U106" s="114"/>
      <c r="V106" s="115"/>
      <c r="W106" s="113" t="str">
        <f>IF(COUNTIF(参照!$C$1:$C$125,$C$5&amp;$F$5)=1,VLOOKUP($C$5&amp;$F$5,そば!$A$6:$AY$130,44,FALSE),"")</f>
        <v>x</v>
      </c>
      <c r="X106" s="114"/>
      <c r="Y106" s="115"/>
      <c r="Z106" s="113" t="str">
        <f>IF(COUNTIF(参照!$C$1:$C$125,$C$5&amp;$F$5)=1,VLOOKUP($C$5&amp;$F$5,そば!$A$6:$AY$130,45,FALSE),"")</f>
        <v>-</v>
      </c>
      <c r="AA106" s="114"/>
      <c r="AB106" s="115"/>
      <c r="AC106" s="113" t="str">
        <f>IF(COUNTIF(参照!$C$1:$C$125,$C$5&amp;$F$5)=1,VLOOKUP($C$5&amp;$F$5,そば!$A$6:$AY$130,46,FALSE),"")</f>
        <v>x</v>
      </c>
      <c r="AD106" s="114"/>
      <c r="AE106" s="114"/>
      <c r="AF106" s="115"/>
      <c r="AG106" s="34"/>
    </row>
    <row r="107" spans="1:33" s="37" customFormat="1" ht="18" customHeight="1">
      <c r="A107" s="34"/>
      <c r="B107" s="42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44">
        <f>GRAPHDATA!M28</f>
        <v>6</v>
      </c>
      <c r="Q107" s="113" t="str">
        <f>IF(COUNTIF(参照!$C$1:$C$125,$C$5&amp;$F$5)=1,VLOOKUP($C$5&amp;$F$5,そば!$A$6:$AY$130,47,FALSE),"")</f>
        <v>x</v>
      </c>
      <c r="R107" s="114"/>
      <c r="S107" s="115"/>
      <c r="T107" s="113" t="str">
        <f>IF(COUNTIF(参照!$C$1:$C$125,$C$5&amp;$F$5)=1,VLOOKUP($C$5&amp;$F$5,そば!$A$6:$AY$130,48,FALSE),"")</f>
        <v>x</v>
      </c>
      <c r="U107" s="114"/>
      <c r="V107" s="115"/>
      <c r="W107" s="113" t="str">
        <f>IF(COUNTIF(参照!$C$1:$C$125,$C$5&amp;$F$5)=1,VLOOKUP($C$5&amp;$F$5,そば!$A$6:$AY$130,49,FALSE),"")</f>
        <v>x</v>
      </c>
      <c r="X107" s="114"/>
      <c r="Y107" s="115"/>
      <c r="Z107" s="113" t="str">
        <f>IF(COUNTIF(参照!$C$1:$C$125,$C$5&amp;$F$5)=1,VLOOKUP($C$5&amp;$F$5,そば!$A$6:$AY$130,50,FALSE),"")</f>
        <v>-</v>
      </c>
      <c r="AA107" s="114"/>
      <c r="AB107" s="115"/>
      <c r="AC107" s="113" t="str">
        <f>IF(COUNTIF(参照!$C$1:$C$125,$C$5&amp;$F$5)=1,VLOOKUP($C$5&amp;$F$5,そば!$A$6:$AY$130,51,FALSE),"")</f>
        <v>x</v>
      </c>
      <c r="AD107" s="114"/>
      <c r="AE107" s="114"/>
      <c r="AF107" s="115"/>
      <c r="AG107" s="34"/>
    </row>
    <row r="108" spans="1:33" s="37" customFormat="1" ht="11.25" customHeight="1">
      <c r="A108" s="34"/>
      <c r="B108" s="42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</row>
    <row r="109" spans="1:33" s="34" customFormat="1" ht="4.5" customHeight="1"/>
    <row r="110" spans="1:33" s="47" customFormat="1" ht="15" customHeight="1">
      <c r="B110" s="46"/>
      <c r="C110" s="47" t="s">
        <v>316</v>
      </c>
      <c r="D110" s="46"/>
      <c r="P110" s="46" t="s">
        <v>289</v>
      </c>
    </row>
    <row r="111" spans="1:33" s="47" customFormat="1" ht="15" customHeight="1">
      <c r="A111" s="46" t="s">
        <v>284</v>
      </c>
      <c r="B111" s="46"/>
      <c r="P111" s="46" t="s">
        <v>289</v>
      </c>
    </row>
    <row r="112" spans="1:33" s="47" customFormat="1" ht="13.5" customHeight="1">
      <c r="C112" s="47" t="s">
        <v>285</v>
      </c>
    </row>
    <row r="113" spans="3:14" s="47" customFormat="1" ht="11.25" customHeight="1">
      <c r="C113" s="48" t="s">
        <v>286</v>
      </c>
      <c r="D113" s="47" t="s">
        <v>312</v>
      </c>
    </row>
    <row r="114" spans="3:14" s="47" customFormat="1" ht="11.25" customHeight="1">
      <c r="C114" s="48" t="s">
        <v>287</v>
      </c>
      <c r="D114" s="47" t="s">
        <v>313</v>
      </c>
    </row>
    <row r="115" spans="3:14" s="47" customFormat="1" ht="23.25" customHeight="1">
      <c r="C115" s="49" t="s">
        <v>288</v>
      </c>
      <c r="D115" s="116" t="s">
        <v>314</v>
      </c>
      <c r="E115" s="116"/>
      <c r="F115" s="116"/>
      <c r="G115" s="116"/>
      <c r="H115" s="116"/>
      <c r="I115" s="116"/>
      <c r="J115" s="116"/>
      <c r="K115" s="116"/>
      <c r="L115" s="116"/>
      <c r="M115" s="116"/>
      <c r="N115" s="116"/>
    </row>
    <row r="116" spans="3:14" s="47" customFormat="1" ht="11.25" customHeight="1">
      <c r="C116" s="49"/>
      <c r="D116" s="116"/>
      <c r="E116" s="116"/>
      <c r="F116" s="116"/>
      <c r="G116" s="116"/>
      <c r="H116" s="116"/>
      <c r="I116" s="116"/>
      <c r="J116" s="116"/>
      <c r="K116" s="116"/>
      <c r="L116" s="116"/>
      <c r="M116" s="116"/>
      <c r="N116" s="116"/>
    </row>
    <row r="117" spans="3:14" s="34" customFormat="1" ht="11.25" customHeight="1">
      <c r="C117" s="47" t="s">
        <v>456</v>
      </c>
    </row>
    <row r="131" ht="12" hidden="1" customHeight="1"/>
    <row r="132" ht="12" hidden="1" customHeight="1"/>
    <row r="133" ht="12" hidden="1" customHeight="1"/>
    <row r="134" ht="12" hidden="1" customHeight="1"/>
    <row r="135" ht="12" hidden="1" customHeight="1"/>
  </sheetData>
  <sheetProtection algorithmName="SHA-512" hashValue="+9uVMg2l1OpyXIa4Ev0DN5jWbQmQenVj3YpcQV3cmFcmRGPziajb9F72VzPmVJUVroWTq/+GJx4w1i41tSSmSA==" saltValue="bl9Q6c7cnUqChZHLAX37fg==" spinCount="100000" sheet="1" objects="1" scenarios="1"/>
  <mergeCells count="323">
    <mergeCell ref="D115:N115"/>
    <mergeCell ref="T103:V103"/>
    <mergeCell ref="W103:Y103"/>
    <mergeCell ref="Q107:S107"/>
    <mergeCell ref="T107:V107"/>
    <mergeCell ref="W107:Y107"/>
    <mergeCell ref="Z107:AB107"/>
    <mergeCell ref="AC107:AF107"/>
    <mergeCell ref="Z104:AB104"/>
    <mergeCell ref="AC104:AF104"/>
    <mergeCell ref="Q105:S105"/>
    <mergeCell ref="T105:V105"/>
    <mergeCell ref="W105:Y105"/>
    <mergeCell ref="Z105:AB105"/>
    <mergeCell ref="AC105:AF105"/>
    <mergeCell ref="Q106:S106"/>
    <mergeCell ref="T106:V106"/>
    <mergeCell ref="W106:Y106"/>
    <mergeCell ref="Z106:AB106"/>
    <mergeCell ref="Z103:AB103"/>
    <mergeCell ref="AC103:AF103"/>
    <mergeCell ref="AC106:AF106"/>
    <mergeCell ref="Q104:S104"/>
    <mergeCell ref="T104:V104"/>
    <mergeCell ref="W104:Y104"/>
    <mergeCell ref="T100:V100"/>
    <mergeCell ref="Q102:S102"/>
    <mergeCell ref="T102:V102"/>
    <mergeCell ref="W102:Y102"/>
    <mergeCell ref="Z102:AB102"/>
    <mergeCell ref="AC102:AF102"/>
    <mergeCell ref="Q99:S99"/>
    <mergeCell ref="T99:V99"/>
    <mergeCell ref="W99:Y99"/>
    <mergeCell ref="Z99:AB99"/>
    <mergeCell ref="AC99:AF99"/>
    <mergeCell ref="W100:Y100"/>
    <mergeCell ref="Z100:AB100"/>
    <mergeCell ref="AC100:AF100"/>
    <mergeCell ref="Q90:S90"/>
    <mergeCell ref="T90:V90"/>
    <mergeCell ref="W90:Y90"/>
    <mergeCell ref="Z90:AB90"/>
    <mergeCell ref="AC90:AF90"/>
    <mergeCell ref="Q103:S103"/>
    <mergeCell ref="P96:P97"/>
    <mergeCell ref="Q96:S97"/>
    <mergeCell ref="T96:AB96"/>
    <mergeCell ref="AC96:AF97"/>
    <mergeCell ref="T97:V97"/>
    <mergeCell ref="W97:Y97"/>
    <mergeCell ref="Z97:AB97"/>
    <mergeCell ref="Q98:S98"/>
    <mergeCell ref="T98:V98"/>
    <mergeCell ref="W98:Y98"/>
    <mergeCell ref="Z98:AB98"/>
    <mergeCell ref="AC98:AF98"/>
    <mergeCell ref="Q101:S101"/>
    <mergeCell ref="T101:V101"/>
    <mergeCell ref="W101:Y101"/>
    <mergeCell ref="Z101:AB101"/>
    <mergeCell ref="AC101:AF101"/>
    <mergeCell ref="Q100:S100"/>
    <mergeCell ref="Q88:S88"/>
    <mergeCell ref="T88:V88"/>
    <mergeCell ref="W88:Y88"/>
    <mergeCell ref="Z88:AB88"/>
    <mergeCell ref="AC88:AF88"/>
    <mergeCell ref="Q89:S89"/>
    <mergeCell ref="T89:V89"/>
    <mergeCell ref="W89:Y89"/>
    <mergeCell ref="Z89:AB89"/>
    <mergeCell ref="AC89:AF89"/>
    <mergeCell ref="Q86:S86"/>
    <mergeCell ref="T86:V86"/>
    <mergeCell ref="W86:Y86"/>
    <mergeCell ref="Z86:AB86"/>
    <mergeCell ref="AC86:AF86"/>
    <mergeCell ref="Q87:S87"/>
    <mergeCell ref="T87:V87"/>
    <mergeCell ref="W87:Y87"/>
    <mergeCell ref="Z87:AB87"/>
    <mergeCell ref="AC87:AF87"/>
    <mergeCell ref="Q84:S84"/>
    <mergeCell ref="T84:V84"/>
    <mergeCell ref="W84:Y84"/>
    <mergeCell ref="Z84:AB84"/>
    <mergeCell ref="AC84:AF84"/>
    <mergeCell ref="Q85:S85"/>
    <mergeCell ref="T85:V85"/>
    <mergeCell ref="W85:Y85"/>
    <mergeCell ref="Z85:AB85"/>
    <mergeCell ref="AC85:AF85"/>
    <mergeCell ref="Q82:S82"/>
    <mergeCell ref="T82:V82"/>
    <mergeCell ref="W82:Y82"/>
    <mergeCell ref="Z82:AB82"/>
    <mergeCell ref="AC82:AF82"/>
    <mergeCell ref="Q83:S83"/>
    <mergeCell ref="T83:V83"/>
    <mergeCell ref="W83:Y83"/>
    <mergeCell ref="Z83:AB83"/>
    <mergeCell ref="AC83:AF83"/>
    <mergeCell ref="P79:P80"/>
    <mergeCell ref="Q79:S80"/>
    <mergeCell ref="T79:AB79"/>
    <mergeCell ref="AC79:AF80"/>
    <mergeCell ref="T80:V80"/>
    <mergeCell ref="W80:Y80"/>
    <mergeCell ref="Z80:AB80"/>
    <mergeCell ref="Q81:S81"/>
    <mergeCell ref="T81:V81"/>
    <mergeCell ref="W81:Y81"/>
    <mergeCell ref="Z81:AB81"/>
    <mergeCell ref="AC81:AF81"/>
    <mergeCell ref="Q72:S72"/>
    <mergeCell ref="T72:V72"/>
    <mergeCell ref="W72:Y72"/>
    <mergeCell ref="Z72:AB72"/>
    <mergeCell ref="AC72:AF72"/>
    <mergeCell ref="Q73:S73"/>
    <mergeCell ref="T73:V73"/>
    <mergeCell ref="W73:Y73"/>
    <mergeCell ref="Z73:AB73"/>
    <mergeCell ref="AC73:AF73"/>
    <mergeCell ref="Q70:S70"/>
    <mergeCell ref="T70:V70"/>
    <mergeCell ref="W70:Y70"/>
    <mergeCell ref="Z70:AB70"/>
    <mergeCell ref="AC70:AF70"/>
    <mergeCell ref="Q71:S71"/>
    <mergeCell ref="T71:V71"/>
    <mergeCell ref="W71:Y71"/>
    <mergeCell ref="Z71:AB71"/>
    <mergeCell ref="AC71:AF71"/>
    <mergeCell ref="Q68:S68"/>
    <mergeCell ref="T68:V68"/>
    <mergeCell ref="W68:Y68"/>
    <mergeCell ref="Z68:AB68"/>
    <mergeCell ref="AC68:AF68"/>
    <mergeCell ref="Q69:S69"/>
    <mergeCell ref="T69:V69"/>
    <mergeCell ref="W69:Y69"/>
    <mergeCell ref="Z69:AB69"/>
    <mergeCell ref="AC69:AF69"/>
    <mergeCell ref="Q66:S66"/>
    <mergeCell ref="T66:V66"/>
    <mergeCell ref="W66:Y66"/>
    <mergeCell ref="Z66:AB66"/>
    <mergeCell ref="AC66:AF66"/>
    <mergeCell ref="Q67:S67"/>
    <mergeCell ref="T67:V67"/>
    <mergeCell ref="W67:Y67"/>
    <mergeCell ref="Z67:AB67"/>
    <mergeCell ref="AC67:AF67"/>
    <mergeCell ref="Q64:S64"/>
    <mergeCell ref="T64:V64"/>
    <mergeCell ref="W64:Y64"/>
    <mergeCell ref="Z64:AB64"/>
    <mergeCell ref="AC64:AF64"/>
    <mergeCell ref="Q65:S65"/>
    <mergeCell ref="T65:V65"/>
    <mergeCell ref="W65:Y65"/>
    <mergeCell ref="Z65:AB65"/>
    <mergeCell ref="AC65:AF65"/>
    <mergeCell ref="Q56:S56"/>
    <mergeCell ref="T56:V56"/>
    <mergeCell ref="W56:Y56"/>
    <mergeCell ref="Z56:AB56"/>
    <mergeCell ref="AC56:AF56"/>
    <mergeCell ref="P62:P63"/>
    <mergeCell ref="Q62:S63"/>
    <mergeCell ref="T62:AB62"/>
    <mergeCell ref="AC62:AF63"/>
    <mergeCell ref="T63:V63"/>
    <mergeCell ref="W63:Y63"/>
    <mergeCell ref="Z63:AB63"/>
    <mergeCell ref="Q54:S54"/>
    <mergeCell ref="T54:V54"/>
    <mergeCell ref="W54:Y54"/>
    <mergeCell ref="Z54:AB54"/>
    <mergeCell ref="AC54:AF54"/>
    <mergeCell ref="Q55:S55"/>
    <mergeCell ref="T55:V55"/>
    <mergeCell ref="W55:Y55"/>
    <mergeCell ref="Z55:AB55"/>
    <mergeCell ref="AC55:AF55"/>
    <mergeCell ref="Q52:S52"/>
    <mergeCell ref="T52:V52"/>
    <mergeCell ref="W52:Y52"/>
    <mergeCell ref="Z52:AB52"/>
    <mergeCell ref="AC52:AF52"/>
    <mergeCell ref="Q53:S53"/>
    <mergeCell ref="T53:V53"/>
    <mergeCell ref="W53:Y53"/>
    <mergeCell ref="Z53:AB53"/>
    <mergeCell ref="AC53:AF53"/>
    <mergeCell ref="Q50:S50"/>
    <mergeCell ref="T50:V50"/>
    <mergeCell ref="W50:Y50"/>
    <mergeCell ref="Z50:AB50"/>
    <mergeCell ref="AC50:AF50"/>
    <mergeCell ref="Q51:S51"/>
    <mergeCell ref="T51:V51"/>
    <mergeCell ref="W51:Y51"/>
    <mergeCell ref="Z51:AB51"/>
    <mergeCell ref="AC51:AF51"/>
    <mergeCell ref="Q48:S48"/>
    <mergeCell ref="T48:V48"/>
    <mergeCell ref="W48:Y48"/>
    <mergeCell ref="Z48:AB48"/>
    <mergeCell ref="AC48:AF48"/>
    <mergeCell ref="Q49:S49"/>
    <mergeCell ref="T49:V49"/>
    <mergeCell ref="W49:Y49"/>
    <mergeCell ref="Z49:AB49"/>
    <mergeCell ref="AC49:AF49"/>
    <mergeCell ref="P45:P46"/>
    <mergeCell ref="Q45:S46"/>
    <mergeCell ref="T45:AB45"/>
    <mergeCell ref="AC45:AF46"/>
    <mergeCell ref="T46:V46"/>
    <mergeCell ref="W46:Y46"/>
    <mergeCell ref="Z46:AB46"/>
    <mergeCell ref="Q47:S47"/>
    <mergeCell ref="T47:V47"/>
    <mergeCell ref="W47:Y47"/>
    <mergeCell ref="Z47:AB47"/>
    <mergeCell ref="AC47:AF47"/>
    <mergeCell ref="Q37:U37"/>
    <mergeCell ref="V37:Z37"/>
    <mergeCell ref="AA37:AF37"/>
    <mergeCell ref="Q38:U38"/>
    <mergeCell ref="V38:Z38"/>
    <mergeCell ref="AA38:AF38"/>
    <mergeCell ref="Q39:U39"/>
    <mergeCell ref="V39:Z39"/>
    <mergeCell ref="AA39:AF39"/>
    <mergeCell ref="Q34:U34"/>
    <mergeCell ref="V34:Z34"/>
    <mergeCell ref="AA34:AF34"/>
    <mergeCell ref="Q35:U35"/>
    <mergeCell ref="V35:Z35"/>
    <mergeCell ref="AA35:AF35"/>
    <mergeCell ref="Q36:U36"/>
    <mergeCell ref="V36:Z36"/>
    <mergeCell ref="AA36:AF36"/>
    <mergeCell ref="Q31:U31"/>
    <mergeCell ref="V31:Z31"/>
    <mergeCell ref="AA31:AF31"/>
    <mergeCell ref="Q32:U32"/>
    <mergeCell ref="V32:Z32"/>
    <mergeCell ref="AA32:AF32"/>
    <mergeCell ref="Q33:U33"/>
    <mergeCell ref="V33:Z33"/>
    <mergeCell ref="AA33:AF33"/>
    <mergeCell ref="Q22:T22"/>
    <mergeCell ref="U22:X22"/>
    <mergeCell ref="Y22:AB22"/>
    <mergeCell ref="AC22:AF22"/>
    <mergeCell ref="P28:P29"/>
    <mergeCell ref="Q28:U29"/>
    <mergeCell ref="V28:Z29"/>
    <mergeCell ref="AA28:AF29"/>
    <mergeCell ref="Q30:U30"/>
    <mergeCell ref="V30:Z30"/>
    <mergeCell ref="AA30:AF30"/>
    <mergeCell ref="Y19:AB19"/>
    <mergeCell ref="AC19:AF19"/>
    <mergeCell ref="Q20:T20"/>
    <mergeCell ref="U20:X20"/>
    <mergeCell ref="Y20:AB20"/>
    <mergeCell ref="AC20:AF20"/>
    <mergeCell ref="Q21:T21"/>
    <mergeCell ref="U21:X21"/>
    <mergeCell ref="Y21:AB21"/>
    <mergeCell ref="AC21:AF21"/>
    <mergeCell ref="U15:X15"/>
    <mergeCell ref="Y15:AB15"/>
    <mergeCell ref="AC15:AF15"/>
    <mergeCell ref="Q16:T16"/>
    <mergeCell ref="U16:X16"/>
    <mergeCell ref="Y16:AB16"/>
    <mergeCell ref="AC16:AF16"/>
    <mergeCell ref="D116:N116"/>
    <mergeCell ref="B93:M93"/>
    <mergeCell ref="B76:M76"/>
    <mergeCell ref="B59:M59"/>
    <mergeCell ref="B42:M42"/>
    <mergeCell ref="B25:M25"/>
    <mergeCell ref="Q17:T17"/>
    <mergeCell ref="U17:X17"/>
    <mergeCell ref="Y17:AB17"/>
    <mergeCell ref="AC17:AF17"/>
    <mergeCell ref="Q18:T18"/>
    <mergeCell ref="U18:X18"/>
    <mergeCell ref="Y18:AB18"/>
    <mergeCell ref="AC18:AF18"/>
    <mergeCell ref="Q15:T15"/>
    <mergeCell ref="Q19:T19"/>
    <mergeCell ref="U19:X19"/>
    <mergeCell ref="B8:M8"/>
    <mergeCell ref="AC14:AF14"/>
    <mergeCell ref="C4:E4"/>
    <mergeCell ref="F4:H4"/>
    <mergeCell ref="C5:E5"/>
    <mergeCell ref="F5:H5"/>
    <mergeCell ref="B6:I6"/>
    <mergeCell ref="R4:AF4"/>
    <mergeCell ref="P11:P12"/>
    <mergeCell ref="Q11:T12"/>
    <mergeCell ref="U11:X12"/>
    <mergeCell ref="Y11:AB11"/>
    <mergeCell ref="AC11:AF12"/>
    <mergeCell ref="Y12:AB12"/>
    <mergeCell ref="Q13:T13"/>
    <mergeCell ref="U13:X13"/>
    <mergeCell ref="AC13:AF13"/>
    <mergeCell ref="P8:AF8"/>
    <mergeCell ref="Y13:AB13"/>
    <mergeCell ref="U14:X14"/>
    <mergeCell ref="Y14:AB14"/>
    <mergeCell ref="Q14:T14"/>
  </mergeCells>
  <phoneticPr fontId="1"/>
  <dataValidations count="2">
    <dataValidation type="list" allowBlank="1" showInputMessage="1" showErrorMessage="1" sqref="C5" xr:uid="{00000000-0002-0000-0000-000000000000}">
      <formula1>"岐阜県,愛知県,三重県"</formula1>
    </dataValidation>
    <dataValidation type="list" allowBlank="1" showInputMessage="1" showErrorMessage="1" sqref="F5:H5" xr:uid="{00000000-0002-0000-0000-000001000000}">
      <formula1>INDIRECT(C5)</formula1>
    </dataValidation>
  </dataValidations>
  <printOptions horizontalCentered="1"/>
  <pageMargins left="0" right="0" top="0.27559055118110237" bottom="0.11811023622047245" header="0.31496062992125984" footer="0.15748031496062992"/>
  <pageSetup paperSize="9" scale="96" orientation="portrait" r:id="rId1"/>
  <rowBreaks count="1" manualBreakCount="1">
    <brk id="58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Q69"/>
  <sheetViews>
    <sheetView zoomScale="75" zoomScaleNormal="75" workbookViewId="0">
      <selection activeCell="Y15" sqref="Y15"/>
    </sheetView>
  </sheetViews>
  <sheetFormatPr defaultRowHeight="13.2"/>
  <cols>
    <col min="1" max="1" width="12.44140625" customWidth="1"/>
    <col min="2" max="5" width="13.77734375" customWidth="1"/>
    <col min="6" max="6" width="1.88671875" customWidth="1"/>
    <col min="7" max="7" width="12.44140625" customWidth="1"/>
    <col min="8" max="11" width="13.77734375" customWidth="1"/>
    <col min="12" max="12" width="1.88671875" customWidth="1"/>
    <col min="13" max="14" width="12.44140625" customWidth="1"/>
    <col min="15" max="19" width="13.77734375" customWidth="1"/>
    <col min="20" max="20" width="2.44140625" customWidth="1"/>
    <col min="21" max="21" width="12.44140625" customWidth="1"/>
    <col min="22" max="22" width="8.77734375" customWidth="1"/>
  </cols>
  <sheetData>
    <row r="1" spans="1:17" ht="18.75" customHeight="1">
      <c r="A1" s="18" t="s">
        <v>300</v>
      </c>
      <c r="G1" s="18" t="s">
        <v>277</v>
      </c>
      <c r="M1" s="18" t="s">
        <v>278</v>
      </c>
    </row>
    <row r="2" spans="1:17" s="2" customFormat="1" ht="18.75" customHeight="1">
      <c r="A2" s="125" t="s">
        <v>127</v>
      </c>
      <c r="B2" s="125" t="s">
        <v>131</v>
      </c>
      <c r="C2" s="125" t="s">
        <v>130</v>
      </c>
      <c r="D2" s="128" t="s">
        <v>308</v>
      </c>
      <c r="E2" s="128"/>
      <c r="G2" s="125" t="s">
        <v>127</v>
      </c>
      <c r="H2" s="125" t="s">
        <v>134</v>
      </c>
      <c r="I2" s="127" t="s">
        <v>135</v>
      </c>
      <c r="J2" s="127"/>
      <c r="K2" s="23" t="s">
        <v>309</v>
      </c>
      <c r="M2" s="125" t="s">
        <v>127</v>
      </c>
      <c r="N2" s="125" t="s">
        <v>134</v>
      </c>
      <c r="O2" s="127" t="s">
        <v>135</v>
      </c>
      <c r="P2" s="127"/>
      <c r="Q2" s="23" t="s">
        <v>307</v>
      </c>
    </row>
    <row r="3" spans="1:17" s="2" customFormat="1" ht="18.75" customHeight="1">
      <c r="A3" s="126"/>
      <c r="B3" s="126"/>
      <c r="C3" s="126"/>
      <c r="D3" s="23" t="s">
        <v>303</v>
      </c>
      <c r="E3" s="23" t="s">
        <v>304</v>
      </c>
      <c r="G3" s="126"/>
      <c r="H3" s="126"/>
      <c r="I3" s="11" t="s">
        <v>298</v>
      </c>
      <c r="J3" s="11" t="s">
        <v>299</v>
      </c>
      <c r="K3" s="23" t="s">
        <v>305</v>
      </c>
      <c r="M3" s="126"/>
      <c r="N3" s="126"/>
      <c r="O3" s="11" t="s">
        <v>298</v>
      </c>
      <c r="P3" s="11" t="s">
        <v>299</v>
      </c>
      <c r="Q3" s="23" t="s">
        <v>305</v>
      </c>
    </row>
    <row r="4" spans="1:17" ht="18.75" customHeight="1">
      <c r="A4" s="77" t="s">
        <v>469</v>
      </c>
      <c r="B4" s="15">
        <f>IF(市町村別統計累年ファイル!U13="",NA(),IF(市町村別統計累年ファイル!U13="…",NA(),IF(市町村別統計累年ファイル!U13="-",NA(),IF(市町村別統計累年ファイル!U13="x",NA(),市町村別統計累年ファイル!U13))))</f>
        <v>2990</v>
      </c>
      <c r="C4" s="15">
        <f>IF(市町村別統計累年ファイル!AC13="",NA(),IF(市町村別統計累年ファイル!AC13="…",NA(),IF(市町村別統計累年ファイル!AC13="-",NA(),IF(市町村別統計累年ファイル!AC13="x",NA(),市町村別統計累年ファイル!AC13))))</f>
        <v>1040</v>
      </c>
      <c r="D4" s="24">
        <f>IF(市町村別統計累年ファイル!U13="",0,IF(市町村別統計累年ファイル!U13="…",0,IF(市町村別統計累年ファイル!U13="-",0,IF(市町村別統計累年ファイル!U13="x",0,市町村別統計累年ファイル!U13))))</f>
        <v>2990</v>
      </c>
      <c r="E4" s="24">
        <f>IF(市町村別統計累年ファイル!AC13="",0,IF(市町村別統計累年ファイル!AC13="…",0,IF(市町村別統計累年ファイル!AC13="-",0,IF(市町村別統計累年ファイル!AC13="x",0,市町村別統計累年ファイル!AC13))))</f>
        <v>1040</v>
      </c>
      <c r="G4" s="77" t="s">
        <v>471</v>
      </c>
      <c r="H4" s="15">
        <f>IF(市町村別統計累年ファイル!Q30="",NA(),IF(市町村別統計累年ファイル!Q30="…",NA(),IF(市町村別統計累年ファイル!Q30="-",NA(),IF(市町村別統計累年ファイル!Q30="x",NA(),市町村別統計累年ファイル!Q30))))</f>
        <v>1580</v>
      </c>
      <c r="I4" s="15">
        <f>IF(市町村別統計累年ファイル!V30="",NA(),IF(市町村別統計累年ファイル!V30="…",NA(),IF(市町村別統計累年ファイル!V30="-",NA(),IF(市町村別統計累年ファイル!V30="x",NA(),市町村別統計累年ファイル!V30))))</f>
        <v>469</v>
      </c>
      <c r="J4" s="19">
        <f>IF(参照!$C$127="",NA(),IF(VLOOKUP(市町村別統計累年ファイル!$C$5&amp;市町村別統計累年ファイル!$F$5,水稲!$A$6:$BH$130,32,FALSE)="-",NA(),IF(VLOOKUP(市町村別統計累年ファイル!$C$5&amp;市町村別統計累年ファイル!$F$5,水稲!$A$6:$BH$130,32,FALSE)="…",NA(),IF(VLOOKUP(市町村別統計累年ファイル!$C$5&amp;市町村別統計累年ファイル!$F$5,水稲!$A$6:$BH$130,32,FALSE)="x",NA(),VLOOKUP(市町村別統計累年ファイル!$C$5&amp;市町村別統計累年ファイル!$F$5,水稲!$A$6:$BH$130,32,FALSE)))))</f>
        <v>490</v>
      </c>
      <c r="K4" s="24">
        <f>IF(市町村別統計累年ファイル!Q30="",0,IF(市町村別統計累年ファイル!Q30="…",0,IF(市町村別統計累年ファイル!Q30="-",0,IF(市町村別統計累年ファイル!Q30="x",0,市町村別統計累年ファイル!Q30))))</f>
        <v>1580</v>
      </c>
      <c r="M4" s="78" t="str">
        <f>G4</f>
        <v>平成
27年産</v>
      </c>
      <c r="N4" s="15">
        <f>IF(市町村別統計累年ファイル!Q47="",NA(),IF(市町村別統計累年ファイル!Q47="…",NA(),IF(市町村別統計累年ファイル!Q47="-",NA(),IF(市町村別統計累年ファイル!Q47="x",NA(),市町村別統計累年ファイル!Q47))))</f>
        <v>96</v>
      </c>
      <c r="O4" s="15">
        <f>IF(市町村別統計累年ファイル!T47="",NA(),IF(市町村別統計累年ファイル!T47="…",NA(),IF(市町村別統計累年ファイル!T47="-",NA(),IF(市町村別統計累年ファイル!T47="x",NA(),市町村別統計累年ファイル!T47))))</f>
        <v>190</v>
      </c>
      <c r="P4" s="19">
        <f>IF(参照!$C$127="",NA(),IF(VLOOKUP(市町村別統計累年ファイル!$C$5&amp;市町村別統計累年ファイル!$F$5,小麦!$A$6:$BH$130,52,FALSE)="-",NA(),IF(VLOOKUP(市町村別統計累年ファイル!$C$5&amp;市町村別統計累年ファイル!$F$5,小麦!$A$6:$BH$130,52,FALSE)="…",NA(),IF(VLOOKUP(市町村別統計累年ファイル!$C$5&amp;市町村別統計累年ファイル!$F$5,小麦!$A$6:$BH$130,52,FALSE)="x",NA(),VLOOKUP(市町村別統計累年ファイル!$C$5&amp;市町村別統計累年ファイル!$F$5,小麦!$A$6:$BH$130,52,FALSE)))))</f>
        <v>275</v>
      </c>
      <c r="Q4" s="24">
        <f>IF(市町村別統計累年ファイル!Q47="",0,IF(市町村別統計累年ファイル!Q47="…",0,IF(市町村別統計累年ファイル!Q47="-",0,IF(市町村別統計累年ファイル!Q47="x",0,市町村別統計累年ファイル!Q47))))</f>
        <v>96</v>
      </c>
    </row>
    <row r="5" spans="1:17" ht="18.75" customHeight="1">
      <c r="A5" s="11">
        <v>28</v>
      </c>
      <c r="B5" s="15">
        <f>IF(市町村別統計累年ファイル!U14="",NA(),IF(市町村別統計累年ファイル!U14="…",NA(),IF(市町村別統計累年ファイル!U14="-",NA(),IF(市町村別統計累年ファイル!U14="x",NA(),市町村別統計累年ファイル!U14))))</f>
        <v>2950</v>
      </c>
      <c r="C5" s="15">
        <f>IF(市町村別統計累年ファイル!AC14="",NA(),IF(市町村別統計累年ファイル!AC14="…",NA(),IF(市町村別統計累年ファイル!AC14="-",NA(),IF(市町村別統計累年ファイル!AC14="x",NA(),市町村別統計累年ファイル!AC14))))</f>
        <v>1060</v>
      </c>
      <c r="D5" s="24">
        <f>IF(市町村別統計累年ファイル!U14="",0,IF(市町村別統計累年ファイル!U14="…",0,IF(市町村別統計累年ファイル!U14="-",0,IF(市町村別統計累年ファイル!U14="x",0,市町村別統計累年ファイル!U14))))</f>
        <v>2950</v>
      </c>
      <c r="E5" s="24">
        <f>IF(市町村別統計累年ファイル!AC14="",0,IF(市町村別統計累年ファイル!AC14="…",0,IF(市町村別統計累年ファイル!AC14="-",0,IF(市町村別統計累年ファイル!AC14="x",0,市町村別統計累年ファイル!AC14))))</f>
        <v>1060</v>
      </c>
      <c r="G5" s="11">
        <v>28</v>
      </c>
      <c r="H5" s="15">
        <f>IF(市町村別統計累年ファイル!Q31="",NA(),IF(市町村別統計累年ファイル!Q31="…",NA(),IF(市町村別統計累年ファイル!Q31="-",NA(),IF(市町村別統計累年ファイル!Q31="x",NA(),市町村別統計累年ファイル!Q31))))</f>
        <v>1500</v>
      </c>
      <c r="I5" s="15">
        <f>IF(市町村別統計累年ファイル!V31="",NA(),IF(市町村別統計累年ファイル!V31="…",NA(),IF(市町村別統計累年ファイル!V31="-",NA(),IF(市町村別統計累年ファイル!V31="x",NA(),市町村別統計累年ファイル!V31))))</f>
        <v>475</v>
      </c>
      <c r="J5" s="19">
        <f>IF(参照!$C$127="",NA(),IF(VLOOKUP(市町村別統計累年ファイル!$C$5&amp;市町村別統計累年ファイル!$F$5,水稲!$A$6:$BH$130,33,FALSE)="-",NA(),IF(VLOOKUP(市町村別統計累年ファイル!$C$5&amp;市町村別統計累年ファイル!$F$5,水稲!$A$6:$BH$130,33,FALSE)="…",NA(),IF(VLOOKUP(市町村別統計累年ファイル!$C$5&amp;市町村別統計累年ファイル!$F$5,水稲!$A$6:$BH$130,33,FALSE)="x",NA(),VLOOKUP(市町村別統計累年ファイル!$C$5&amp;市町村別統計累年ファイル!$F$5,水稲!$A$6:$BH$130,33,FALSE)))))</f>
        <v>460</v>
      </c>
      <c r="K5" s="24">
        <f>IF(市町村別統計累年ファイル!Q31="",0,IF(市町村別統計累年ファイル!Q31="…",0,IF(市町村別統計累年ファイル!Q31="-",0,IF(市町村別統計累年ファイル!Q31="x",0,市町村別統計累年ファイル!Q31))))</f>
        <v>1500</v>
      </c>
      <c r="M5" s="78">
        <f t="shared" ref="M5:M13" si="0">G5</f>
        <v>28</v>
      </c>
      <c r="N5" s="15">
        <f>IF(市町村別統計累年ファイル!Q48="",NA(),IF(市町村別統計累年ファイル!Q48="…",NA(),IF(市町村別統計累年ファイル!Q48="-",NA(),IF(市町村別統計累年ファイル!Q48="x",NA(),市町村別統計累年ファイル!Q48))))</f>
        <v>106</v>
      </c>
      <c r="O5" s="15">
        <f>IF(市町村別統計累年ファイル!T48="",NA(),IF(市町村別統計累年ファイル!T48="…",NA(),IF(市町村別統計累年ファイル!T48="-",NA(),IF(市町村別統計累年ファイル!T48="x",NA(),市町村別統計累年ファイル!T48))))</f>
        <v>221</v>
      </c>
      <c r="P5" s="19">
        <f>IF(参照!$C$127="",NA(),IF(VLOOKUP(市町村別統計累年ファイル!$C$5&amp;市町村別統計累年ファイル!$F$5,小麦!$A$6:$BH$130,53,FALSE)="-",NA(),IF(VLOOKUP(市町村別統計累年ファイル!$C$5&amp;市町村別統計累年ファイル!$F$5,小麦!$A$6:$BH$130,53,FALSE)="…",NA(),IF(VLOOKUP(市町村別統計累年ファイル!$C$5&amp;市町村別統計累年ファイル!$F$5,小麦!$A$6:$BH$130,53,FALSE)="x",NA(),VLOOKUP(市町村別統計累年ファイル!$C$5&amp;市町村別統計累年ファイル!$F$5,小麦!$A$6:$BH$130,53,FALSE)))))</f>
        <v>275</v>
      </c>
      <c r="Q5" s="24">
        <f>IF(市町村別統計累年ファイル!Q48="",0,IF(市町村別統計累年ファイル!Q48="…",0,IF(市町村別統計累年ファイル!Q48="-",0,IF(市町村別統計累年ファイル!Q48="x",0,市町村別統計累年ファイル!Q48))))</f>
        <v>106</v>
      </c>
    </row>
    <row r="6" spans="1:17" ht="18.75" customHeight="1">
      <c r="A6" s="11">
        <f t="shared" ref="A6:A7" si="1">A5+1</f>
        <v>29</v>
      </c>
      <c r="B6" s="15">
        <f>IF(市町村別統計累年ファイル!U15="",NA(),IF(市町村別統計累年ファイル!U15="…",NA(),IF(市町村別統計累年ファイル!U15="-",NA(),IF(市町村別統計累年ファイル!U15="x",NA(),市町村別統計累年ファイル!U15))))</f>
        <v>2900</v>
      </c>
      <c r="C6" s="15">
        <f>IF(市町村別統計累年ファイル!AC15="",NA(),IF(市町村別統計累年ファイル!AC15="…",NA(),IF(市町村別統計累年ファイル!AC15="-",NA(),IF(市町村別統計累年ファイル!AC15="x",NA(),市町村別統計累年ファイル!AC15))))</f>
        <v>1060</v>
      </c>
      <c r="D6" s="24">
        <f>IF(市町村別統計累年ファイル!U15="",0,IF(市町村別統計累年ファイル!U15="…",0,IF(市町村別統計累年ファイル!U15="-",0,IF(市町村別統計累年ファイル!U15="x",0,市町村別統計累年ファイル!U15))))</f>
        <v>2900</v>
      </c>
      <c r="E6" s="24">
        <f>IF(市町村別統計累年ファイル!AC15="",0,IF(市町村別統計累年ファイル!AC15="…",0,IF(市町村別統計累年ファイル!AC15="-",0,IF(市町村別統計累年ファイル!AC15="x",0,市町村別統計累年ファイル!AC15))))</f>
        <v>1060</v>
      </c>
      <c r="G6" s="11">
        <f t="shared" ref="G6:G7" si="2">G5+1</f>
        <v>29</v>
      </c>
      <c r="H6" s="15">
        <f>IF(市町村別統計累年ファイル!Q32="",NA(),IF(市町村別統計累年ファイル!Q32="…",NA(),IF(市町村別統計累年ファイル!Q32="-",NA(),IF(市町村別統計累年ファイル!Q32="x",NA(),市町村別統計累年ファイル!Q32))))</f>
        <v>1470</v>
      </c>
      <c r="I6" s="15">
        <f>IF(市町村別統計累年ファイル!V32="",NA(),IF(市町村別統計累年ファイル!V32="…",NA(),IF(市町村別統計累年ファイル!V32="-",NA(),IF(市町村別統計累年ファイル!V32="x",NA(),市町村別統計累年ファイル!V32))))</f>
        <v>475</v>
      </c>
      <c r="J6" s="19">
        <f>IF(参照!$C$127="",NA(),IF(VLOOKUP(市町村別統計累年ファイル!$C$5&amp;市町村別統計累年ファイル!$F$5,水稲!$A$6:$BH$130,34,FALSE)="-",NA(),IF(VLOOKUP(市町村別統計累年ファイル!$C$5&amp;市町村別統計累年ファイル!$F$5,水稲!$A$6:$BH$130,34,FALSE)="…",NA(),IF(VLOOKUP(市町村別統計累年ファイル!$C$5&amp;市町村別統計累年ファイル!$F$5,水稲!$A$6:$BH$130,34,FALSE)="x",NA(),VLOOKUP(市町村別統計累年ファイル!$C$5&amp;市町村別統計累年ファイル!$F$5,水稲!$A$6:$BH$130,34,FALSE)))))</f>
        <v>475</v>
      </c>
      <c r="K6" s="24">
        <f>IF(市町村別統計累年ファイル!Q32="",0,IF(市町村別統計累年ファイル!Q32="…",0,IF(市町村別統計累年ファイル!Q32="-",0,IF(市町村別統計累年ファイル!Q32="x",0,市町村別統計累年ファイル!Q32))))</f>
        <v>1470</v>
      </c>
      <c r="M6" s="78">
        <f t="shared" si="0"/>
        <v>29</v>
      </c>
      <c r="N6" s="15">
        <f>IF(市町村別統計累年ファイル!Q49="",NA(),IF(市町村別統計累年ファイル!Q49="…",NA(),IF(市町村別統計累年ファイル!Q49="-",NA(),IF(市町村別統計累年ファイル!Q49="x",NA(),市町村別統計累年ファイル!Q49))))</f>
        <v>114</v>
      </c>
      <c r="O6" s="15">
        <f>IF(市町村別統計累年ファイル!T49="",NA(),IF(市町村別統計累年ファイル!T49="…",NA(),IF(市町村別統計累年ファイル!T49="-",NA(),IF(市町村別統計累年ファイル!T49="x",NA(),市町村別統計累年ファイル!T49))))</f>
        <v>292</v>
      </c>
      <c r="P6" s="19">
        <f>IF(参照!$C$127="",NA(),IF(VLOOKUP(市町村別統計累年ファイル!$C$5&amp;市町村別統計累年ファイル!$F$5,小麦!$A$6:$BH$130,54,FALSE)="-",NA(),IF(VLOOKUP(市町村別統計累年ファイル!$C$5&amp;市町村別統計累年ファイル!$F$5,小麦!$A$6:$BH$130,54,FALSE)="…",NA(),IF(VLOOKUP(市町村別統計累年ファイル!$C$5&amp;市町村別統計累年ファイル!$F$5,小麦!$A$6:$BH$130,54,FALSE)="x",NA(),VLOOKUP(市町村別統計累年ファイル!$C$5&amp;市町村別統計累年ファイル!$F$5,小麦!$A$6:$BH$130,54,FALSE)))))</f>
        <v>312</v>
      </c>
      <c r="Q6" s="24">
        <f>IF(市町村別統計累年ファイル!Q49="",0,IF(市町村別統計累年ファイル!Q49="…",0,IF(市町村別統計累年ファイル!Q49="-",0,IF(市町村別統計累年ファイル!Q49="x",0,市町村別統計累年ファイル!Q49))))</f>
        <v>114</v>
      </c>
    </row>
    <row r="7" spans="1:17" ht="18.75" customHeight="1">
      <c r="A7" s="11">
        <f t="shared" si="1"/>
        <v>30</v>
      </c>
      <c r="B7" s="15">
        <f>IF(市町村別統計累年ファイル!U16="",NA(),IF(市町村別統計累年ファイル!U16="…",NA(),IF(市町村別統計累年ファイル!U16="-",NA(),IF(市町村別統計累年ファイル!U16="x",NA(),市町村別統計累年ファイル!U16))))</f>
        <v>2880</v>
      </c>
      <c r="C7" s="15">
        <f>IF(市町村別統計累年ファイル!AC16="",NA(),IF(市町村別統計累年ファイル!AC16="…",NA(),IF(市町村別統計累年ファイル!AC16="-",NA(),IF(市町村別統計累年ファイル!AC16="x",NA(),市町村別統計累年ファイル!AC16))))</f>
        <v>1070</v>
      </c>
      <c r="D7" s="24">
        <f>IF(市町村別統計累年ファイル!U16="",0,IF(市町村別統計累年ファイル!U16="…",0,IF(市町村別統計累年ファイル!U16="-",0,IF(市町村別統計累年ファイル!U16="x",0,市町村別統計累年ファイル!U16))))</f>
        <v>2880</v>
      </c>
      <c r="E7" s="24">
        <f>IF(市町村別統計累年ファイル!AC16="",0,IF(市町村別統計累年ファイル!AC16="…",0,IF(市町村別統計累年ファイル!AC16="-",0,IF(市町村別統計累年ファイル!AC16="x",0,市町村別統計累年ファイル!AC16))))</f>
        <v>1070</v>
      </c>
      <c r="G7" s="11">
        <f t="shared" si="2"/>
        <v>30</v>
      </c>
      <c r="H7" s="15">
        <f>IF(市町村別統計累年ファイル!Q33="",NA(),IF(市町村別統計累年ファイル!Q33="…",NA(),IF(市町村別統計累年ファイル!Q33="-",NA(),IF(市町村別統計累年ファイル!Q33="x",NA(),市町村別統計累年ファイル!Q33))))</f>
        <v>1490</v>
      </c>
      <c r="I7" s="15">
        <f>IF(市町村別統計累年ファイル!V33="",NA(),IF(市町村別統計累年ファイル!V33="…",NA(),IF(市町村別統計累年ファイル!V33="-",NA(),IF(市町村別統計累年ファイル!V33="x",NA(),市町村別統計累年ファイル!V33))))</f>
        <v>461</v>
      </c>
      <c r="J7" s="19">
        <f>IF(参照!$C$127="",NA(),IF(VLOOKUP(市町村別統計累年ファイル!$C$5&amp;市町村別統計累年ファイル!$F$5,水稲!$A$6:$BH$130,35,FALSE)="-",NA(),IF(VLOOKUP(市町村別統計累年ファイル!$C$5&amp;市町村別統計累年ファイル!$F$5,水稲!$A$6:$BH$130,35,FALSE)="…",NA(),IF(VLOOKUP(市町村別統計累年ファイル!$C$5&amp;市町村別統計累年ファイル!$F$5,水稲!$A$6:$BH$130,35,FALSE)="x",NA(),VLOOKUP(市町村別統計累年ファイル!$C$5&amp;市町村別統計累年ファイル!$F$5,水稲!$A$6:$BH$130,35,FALSE)))))</f>
        <v>485</v>
      </c>
      <c r="K7" s="24">
        <f>IF(市町村別統計累年ファイル!Q33="",0,IF(市町村別統計累年ファイル!Q33="…",0,IF(市町村別統計累年ファイル!Q33="-",0,IF(市町村別統計累年ファイル!Q33="x",0,市町村別統計累年ファイル!Q33))))</f>
        <v>1490</v>
      </c>
      <c r="M7" s="78">
        <f t="shared" si="0"/>
        <v>30</v>
      </c>
      <c r="N7" s="15">
        <f>IF(市町村別統計累年ファイル!Q50="",NA(),IF(市町村別統計累年ファイル!Q50="…",NA(),IF(市町村別統計累年ファイル!Q50="-",NA(),IF(市町村別統計累年ファイル!Q50="x",NA(),市町村別統計累年ファイル!Q50))))</f>
        <v>127</v>
      </c>
      <c r="O7" s="15">
        <f>IF(市町村別統計累年ファイル!T50="",NA(),IF(市町村別統計累年ファイル!T50="…",NA(),IF(市町村別統計累年ファイル!T50="-",NA(),IF(市町村別統計累年ファイル!T50="x",NA(),市町村別統計累年ファイル!T50))))</f>
        <v>295</v>
      </c>
      <c r="P7" s="19">
        <f>IF(参照!$C$127="",NA(),IF(VLOOKUP(市町村別統計累年ファイル!$C$5&amp;市町村別統計累年ファイル!$F$5,小麦!$A$6:$BH$130,55,FALSE)="-",NA(),IF(VLOOKUP(市町村別統計累年ファイル!$C$5&amp;市町村別統計累年ファイル!$F$5,小麦!$A$6:$BH$130,55,FALSE)="…",NA(),IF(VLOOKUP(市町村別統計累年ファイル!$C$5&amp;市町村別統計累年ファイル!$F$5,小麦!$A$6:$BH$130,55,FALSE)="x",NA(),VLOOKUP(市町村別統計累年ファイル!$C$5&amp;市町村別統計累年ファイル!$F$5,小麦!$A$6:$BH$130,55,FALSE)))))</f>
        <v>292</v>
      </c>
      <c r="Q7" s="24">
        <f>IF(市町村別統計累年ファイル!Q50="",0,IF(市町村別統計累年ファイル!Q50="…",0,IF(市町村別統計累年ファイル!Q50="-",0,IF(市町村別統計累年ファイル!Q50="x",0,市町村別統計累年ファイル!Q50))))</f>
        <v>127</v>
      </c>
    </row>
    <row r="8" spans="1:17" ht="18.75" customHeight="1">
      <c r="A8" s="29" t="s">
        <v>462</v>
      </c>
      <c r="B8" s="15">
        <f>IF(市町村別統計累年ファイル!U17="",NA(),IF(市町村別統計累年ファイル!U17="…",NA(),IF(市町村別統計累年ファイル!U17="-",NA(),IF(市町村別統計累年ファイル!U17="x",NA(),市町村別統計累年ファイル!U17))))</f>
        <v>2860</v>
      </c>
      <c r="C8" s="15">
        <f>IF(市町村別統計累年ファイル!AC17="",NA(),IF(市町村別統計累年ファイル!AC17="…",NA(),IF(市町村別統計累年ファイル!AC17="-",NA(),IF(市町村別統計累年ファイル!AC17="x",NA(),市町村別統計累年ファイル!AC17))))</f>
        <v>1070</v>
      </c>
      <c r="D8" s="24">
        <f>IF(市町村別統計累年ファイル!U17="",0,IF(市町村別統計累年ファイル!U17="…",0,IF(市町村別統計累年ファイル!U17="-",0,IF(市町村別統計累年ファイル!U17="x",0,市町村別統計累年ファイル!U17))))</f>
        <v>2860</v>
      </c>
      <c r="E8" s="24">
        <f>IF(市町村別統計累年ファイル!AC17="",0,IF(市町村別統計累年ファイル!AC17="…",0,IF(市町村別統計累年ファイル!AC17="-",0,IF(市町村別統計累年ファイル!AC17="x",0,市町村別統計累年ファイル!AC17))))</f>
        <v>1070</v>
      </c>
      <c r="G8" s="29" t="s">
        <v>472</v>
      </c>
      <c r="H8" s="15">
        <f>IF(市町村別統計累年ファイル!Q34="",NA(),IF(市町村別統計累年ファイル!Q34="…",NA(),IF(市町村別統計累年ファイル!Q34="-",NA(),IF(市町村別統計累年ファイル!Q34="x",NA(),市町村別統計累年ファイル!Q34))))</f>
        <v>1550</v>
      </c>
      <c r="I8" s="15">
        <f>IF(市町村別統計累年ファイル!V34="",NA(),IF(市町村別統計累年ファイル!V34="…",NA(),IF(市町村別統計累年ファイル!V34="-",NA(),IF(市町村別統計累年ファイル!V34="x",NA(),市町村別統計累年ファイル!V34))))</f>
        <v>468</v>
      </c>
      <c r="J8" s="19">
        <f>IF(参照!$C$127="",NA(),IF(VLOOKUP(市町村別統計累年ファイル!$C$5&amp;市町村別統計累年ファイル!$F$5,水稲!$A$6:$BH$130,36,FALSE)="-",NA(),IF(VLOOKUP(市町村別統計累年ファイル!$C$5&amp;市町村別統計累年ファイル!$F$5,水稲!$A$6:$BH$130,36,FALSE)="…",NA(),IF(VLOOKUP(市町村別統計累年ファイル!$C$5&amp;市町村別統計累年ファイル!$F$5,水稲!$A$6:$BH$130,36,FALSE)="x",NA(),VLOOKUP(市町村別統計累年ファイル!$C$5&amp;市町村別統計累年ファイル!$F$5,水稲!$A$6:$BH$130,36,FALSE)))))</f>
        <v>492</v>
      </c>
      <c r="K8" s="24">
        <f>IF(市町村別統計累年ファイル!Q34="",0,IF(市町村別統計累年ファイル!Q34="…",0,IF(市町村別統計累年ファイル!Q34="-",0,IF(市町村別統計累年ファイル!Q34="x",0,市町村別統計累年ファイル!Q34))))</f>
        <v>1550</v>
      </c>
      <c r="M8" s="78" t="str">
        <f t="shared" si="0"/>
        <v>令和
元年産</v>
      </c>
      <c r="N8" s="15">
        <f>IF(市町村別統計累年ファイル!Q51="",NA(),IF(市町村別統計累年ファイル!Q51="…",NA(),IF(市町村別統計累年ファイル!Q51="-",NA(),IF(市町村別統計累年ファイル!Q51="x",NA(),市町村別統計累年ファイル!Q51))))</f>
        <v>133</v>
      </c>
      <c r="O8" s="15">
        <f>IF(市町村別統計累年ファイル!T51="",NA(),IF(市町村別統計累年ファイル!T51="…",NA(),IF(市町村別統計累年ファイル!T51="-",NA(),IF(市町村別統計累年ファイル!T51="x",NA(),市町村別統計累年ファイル!T51))))</f>
        <v>363</v>
      </c>
      <c r="P8" s="19">
        <f>IF(参照!$C$127="",NA(),IF(VLOOKUP(市町村別統計累年ファイル!$C$5&amp;市町村別統計累年ファイル!$F$5,小麦!$A$6:$BH$130,56,FALSE)="-",NA(),IF(VLOOKUP(市町村別統計累年ファイル!$C$5&amp;市町村別統計累年ファイル!$F$5,小麦!$A$6:$BH$130,56,FALSE)="…",NA(),IF(VLOOKUP(市町村別統計累年ファイル!$C$5&amp;市町村別統計累年ファイル!$F$5,小麦!$A$6:$BH$130,56,FALSE)="x",NA(),VLOOKUP(市町村別統計累年ファイル!$C$5&amp;市町村別統計累年ファイル!$F$5,小麦!$A$6:$BH$130,56,FALSE)))))</f>
        <v>355</v>
      </c>
      <c r="Q8" s="24">
        <f>IF(市町村別統計累年ファイル!Q51="",0,IF(市町村別統計累年ファイル!Q51="…",0,IF(市町村別統計累年ファイル!Q51="-",0,IF(市町村別統計累年ファイル!Q51="x",0,市町村別統計累年ファイル!Q51))))</f>
        <v>133</v>
      </c>
    </row>
    <row r="9" spans="1:17" ht="18.75" customHeight="1">
      <c r="A9" s="29">
        <v>2</v>
      </c>
      <c r="B9" s="15">
        <f>IF(市町村別統計累年ファイル!U18="",NA(),IF(市町村別統計累年ファイル!U18="…",NA(),IF(市町村別統計累年ファイル!U18="-",NA(),IF(市町村別統計累年ファイル!U18="x",NA(),市町村別統計累年ファイル!U18))))</f>
        <v>2850</v>
      </c>
      <c r="C9" s="15">
        <f>IF(市町村別統計累年ファイル!AC18="",NA(),IF(市町村別統計累年ファイル!AC18="…",NA(),IF(市町村別統計累年ファイル!AC18="-",NA(),IF(市町村別統計累年ファイル!AC18="x",NA(),市町村別統計累年ファイル!AC18))))</f>
        <v>1080</v>
      </c>
      <c r="D9" s="24">
        <f>IF(市町村別統計累年ファイル!U18="",0,IF(市町村別統計累年ファイル!U18="…",0,IF(市町村別統計累年ファイル!U18="-",0,IF(市町村別統計累年ファイル!U18="x",0,市町村別統計累年ファイル!U18))))</f>
        <v>2850</v>
      </c>
      <c r="E9" s="24">
        <f>IF(市町村別統計累年ファイル!AC18="",0,IF(市町村別統計累年ファイル!AC18="…",0,IF(市町村別統計累年ファイル!AC18="-",0,IF(市町村別統計累年ファイル!AC18="x",0,市町村別統計累年ファイル!AC18))))</f>
        <v>1080</v>
      </c>
      <c r="G9" s="29">
        <v>2</v>
      </c>
      <c r="H9" s="15">
        <f>IF(市町村別統計累年ファイル!Q35="",NA(),IF(市町村別統計累年ファイル!Q35="…",NA(),IF(市町村別統計累年ファイル!Q35="-",NA(),IF(市町村別統計累年ファイル!Q35="x",NA(),市町村別統計累年ファイル!Q35))))</f>
        <v>1550</v>
      </c>
      <c r="I9" s="15">
        <f>IF(市町村別統計累年ファイル!V35="",NA(),IF(市町村別統計累年ファイル!V35="…",NA(),IF(市町村別統計累年ファイル!V35="-",NA(),IF(市町村別統計累年ファイル!V35="x",NA(),市町村別統計累年ファイル!V35))))</f>
        <v>451</v>
      </c>
      <c r="J9" s="19">
        <f>IF(参照!$C$127="",NA(),IF(VLOOKUP(市町村別統計累年ファイル!$C$5&amp;市町村別統計累年ファイル!$F$5,水稲!$A$6:$BH$130,37,FALSE)="-",NA(),IF(VLOOKUP(市町村別統計累年ファイル!$C$5&amp;市町村別統計累年ファイル!$F$5,水稲!$A$6:$BH$130,37,FALSE)="…",NA(),IF(VLOOKUP(市町村別統計累年ファイル!$C$5&amp;市町村別統計累年ファイル!$F$5,水稲!$A$6:$BH$130,37,FALSE)="x",NA(),VLOOKUP(市町村別統計累年ファイル!$C$5&amp;市町村別統計累年ファイル!$F$5,水稲!$A$6:$BH$130,37,FALSE)))))</f>
        <v>495</v>
      </c>
      <c r="K9" s="24">
        <f>IF(市町村別統計累年ファイル!Q35="",0,IF(市町村別統計累年ファイル!Q35="…",0,IF(市町村別統計累年ファイル!Q35="-",0,IF(市町村別統計累年ファイル!Q35="x",0,市町村別統計累年ファイル!Q35))))</f>
        <v>1550</v>
      </c>
      <c r="M9" s="78">
        <f t="shared" si="0"/>
        <v>2</v>
      </c>
      <c r="N9" s="15">
        <f>IF(市町村別統計累年ファイル!Q52="",NA(),IF(市町村別統計累年ファイル!Q52="…",NA(),IF(市町村別統計累年ファイル!Q52="-",NA(),IF(市町村別統計累年ファイル!Q52="x",NA(),市町村別統計累年ファイル!Q52))))</f>
        <v>140</v>
      </c>
      <c r="O9" s="15">
        <f>IF(市町村別統計累年ファイル!T52="",NA(),IF(市町村別統計累年ファイル!T52="…",NA(),IF(市町村別統計累年ファイル!T52="-",NA(),IF(市町村別統計累年ファイル!T52="x",NA(),市町村別統計累年ファイル!T52))))</f>
        <v>318</v>
      </c>
      <c r="P9" s="19">
        <f>IF(参照!$C$127="",NA(),IF(VLOOKUP(市町村別統計累年ファイル!$C$5&amp;市町村別統計累年ファイル!$F$5,小麦!$A$6:$BH$130,57,FALSE)="-",NA(),IF(VLOOKUP(市町村別統計累年ファイル!$C$5&amp;市町村別統計累年ファイル!$F$5,小麦!$A$6:$BH$130,57,FALSE)="…",NA(),IF(VLOOKUP(市町村別統計累年ファイル!$C$5&amp;市町村別統計累年ファイル!$F$5,小麦!$A$6:$BH$130,57,FALSE)="x",NA(),VLOOKUP(市町村別統計累年ファイル!$C$5&amp;市町村別統計累年ファイル!$F$5,小麦!$A$6:$BH$130,57,FALSE)))))</f>
        <v>341</v>
      </c>
      <c r="Q9" s="24">
        <f>IF(市町村別統計累年ファイル!Q52="",0,IF(市町村別統計累年ファイル!Q52="…",0,IF(市町村別統計累年ファイル!Q52="-",0,IF(市町村別統計累年ファイル!Q52="x",0,市町村別統計累年ファイル!Q52))))</f>
        <v>140</v>
      </c>
    </row>
    <row r="10" spans="1:17" ht="18.75" customHeight="1">
      <c r="A10" s="11">
        <v>3</v>
      </c>
      <c r="B10" s="15">
        <f>IF(市町村別統計累年ファイル!U19="",NA(),IF(市町村別統計累年ファイル!U19="…",NA(),IF(市町村別統計累年ファイル!U19="-",NA(),IF(市町村別統計累年ファイル!U19="x",NA(),市町村別統計累年ファイル!U19))))</f>
        <v>2850</v>
      </c>
      <c r="C10" s="15">
        <f>IF(市町村別統計累年ファイル!AC19="",NA(),IF(市町村別統計累年ファイル!AC19="…",NA(),IF(市町村別統計累年ファイル!AC19="-",NA(),IF(市町村別統計累年ファイル!AC19="x",NA(),市町村別統計累年ファイル!AC19))))</f>
        <v>1080</v>
      </c>
      <c r="D10" s="24">
        <f>IF(市町村別統計累年ファイル!U19="",0,IF(市町村別統計累年ファイル!U19="…",0,IF(市町村別統計累年ファイル!U19="-",0,IF(市町村別統計累年ファイル!U19="x",0,市町村別統計累年ファイル!U19))))</f>
        <v>2850</v>
      </c>
      <c r="E10" s="24">
        <f>IF(市町村別統計累年ファイル!AC19="",0,IF(市町村別統計累年ファイル!AC19="…",0,IF(市町村別統計累年ファイル!AC19="-",0,IF(市町村別統計累年ファイル!AC19="x",0,市町村別統計累年ファイル!AC19))))</f>
        <v>1080</v>
      </c>
      <c r="G10" s="11">
        <v>3</v>
      </c>
      <c r="H10" s="15">
        <f>IF(市町村別統計累年ファイル!Q36="",NA(),IF(市町村別統計累年ファイル!Q36="…",NA(),IF(市町村別統計累年ファイル!Q36="-",NA(),IF(市町村別統計累年ファイル!Q36="x",NA(),市町村別統計累年ファイル!Q36))))</f>
        <v>1560</v>
      </c>
      <c r="I10" s="15">
        <f>IF(市町村別統計累年ファイル!V36="",NA(),IF(市町村別統計累年ファイル!V36="…",NA(),IF(市町村別統計累年ファイル!V36="-",NA(),IF(市町村別統計累年ファイル!V36="x",NA(),市町村別統計累年ファイル!V36))))</f>
        <v>467</v>
      </c>
      <c r="J10" s="19">
        <f>IF(参照!$C$127="",NA(),IF(VLOOKUP(市町村別統計累年ファイル!$C$5&amp;市町村別統計累年ファイル!$F$5,水稲!$A$6:$BH$130,38,FALSE)="-",NA(),IF(VLOOKUP(市町村別統計累年ファイル!$C$5&amp;市町村別統計累年ファイル!$F$5,水稲!$A$6:$BH$130,38,FALSE)="…",NA(),IF(VLOOKUP(市町村別統計累年ファイル!$C$5&amp;市町村別統計累年ファイル!$F$5,水稲!$A$6:$BH$130,38,FALSE)="x",NA(),VLOOKUP(市町村別統計累年ファイル!$C$5&amp;市町村別統計累年ファイル!$F$5,水稲!$A$6:$BH$130,38,FALSE)))))</f>
        <v>478</v>
      </c>
      <c r="K10" s="24">
        <f>IF(市町村別統計累年ファイル!Q36="",0,IF(市町村別統計累年ファイル!Q36="…",0,IF(市町村別統計累年ファイル!Q36="-",0,IF(市町村別統計累年ファイル!Q36="x",0,市町村別統計累年ファイル!Q36))))</f>
        <v>1560</v>
      </c>
      <c r="M10" s="78">
        <f t="shared" si="0"/>
        <v>3</v>
      </c>
      <c r="N10" s="15">
        <f>IF(市町村別統計累年ファイル!Q53="",NA(),IF(市町村別統計累年ファイル!Q53="…",NA(),IF(市町村別統計累年ファイル!Q53="-",NA(),IF(市町村別統計累年ファイル!Q53="x",NA(),市町村別統計累年ファイル!Q53))))</f>
        <v>158</v>
      </c>
      <c r="O10" s="15">
        <f>IF(市町村別統計累年ファイル!T53="",NA(),IF(市町村別統計累年ファイル!T53="…",NA(),IF(市町村別統計累年ファイル!T53="-",NA(),IF(市町村別統計累年ファイル!T53="x",NA(),市町村別統計累年ファイル!T53))))</f>
        <v>277</v>
      </c>
      <c r="P10" s="19">
        <f>IF(参照!$C$127="",NA(),IF(VLOOKUP(市町村別統計累年ファイル!$C$5&amp;市町村別統計累年ファイル!$F$5,小麦!$A$6:$BH$130,58,FALSE)="-",NA(),IF(VLOOKUP(市町村別統計累年ファイル!$C$5&amp;市町村別統計累年ファイル!$F$5,小麦!$A$6:$BH$130,58,FALSE)="…",NA(),IF(VLOOKUP(市町村別統計累年ファイル!$C$5&amp;市町村別統計累年ファイル!$F$5,小麦!$A$6:$BH$130,58,FALSE)="x",NA(),VLOOKUP(市町村別統計累年ファイル!$C$5&amp;市町村別統計累年ファイル!$F$5,小麦!$A$6:$BH$130,58,FALSE)))))</f>
        <v>318</v>
      </c>
      <c r="Q10" s="24">
        <f>IF(市町村別統計累年ファイル!Q53="",0,IF(市町村別統計累年ファイル!Q53="…",0,IF(市町村別統計累年ファイル!Q53="-",0,IF(市町村別統計累年ファイル!Q53="x",0,市町村別統計累年ファイル!Q53))))</f>
        <v>158</v>
      </c>
    </row>
    <row r="11" spans="1:17" ht="18.75" customHeight="1">
      <c r="A11" s="29">
        <v>4</v>
      </c>
      <c r="B11" s="15">
        <f>IF(市町村別統計累年ファイル!U20="",NA(),IF(市町村別統計累年ファイル!U20="…",NA(),IF(市町村別統計累年ファイル!U20="-",NA(),IF(市町村別統計累年ファイル!U20="x",NA(),市町村別統計累年ファイル!U20))))</f>
        <v>2830</v>
      </c>
      <c r="C11" s="15">
        <f>IF(市町村別統計累年ファイル!AC20="",NA(),IF(市町村別統計累年ファイル!AC20="…",NA(),IF(市町村別統計累年ファイル!AC20="-",NA(),IF(市町村別統計累年ファイル!AC20="x",NA(),市町村別統計累年ファイル!AC20))))</f>
        <v>1070</v>
      </c>
      <c r="D11" s="24">
        <f>IF(市町村別統計累年ファイル!U20="",0,IF(市町村別統計累年ファイル!U20="…",0,IF(市町村別統計累年ファイル!U20="-",0,IF(市町村別統計累年ファイル!U20="x",0,市町村別統計累年ファイル!U20))))</f>
        <v>2830</v>
      </c>
      <c r="E11" s="24">
        <f>IF(市町村別統計累年ファイル!AC20="",0,IF(市町村別統計累年ファイル!AC20="…",0,IF(市町村別統計累年ファイル!AC20="-",0,IF(市町村別統計累年ファイル!AC20="x",0,市町村別統計累年ファイル!AC20))))</f>
        <v>1070</v>
      </c>
      <c r="G11" s="29">
        <v>4</v>
      </c>
      <c r="H11" s="15">
        <f>IF(市町村別統計累年ファイル!Q37="",NA(),IF(市町村別統計累年ファイル!Q37="…",NA(),IF(市町村別統計累年ファイル!Q37="-",NA(),IF(市町村別統計累年ファイル!Q37="x",NA(),市町村別統計累年ファイル!Q37))))</f>
        <v>1460</v>
      </c>
      <c r="I11" s="15">
        <f>IF(市町村別統計累年ファイル!V37="",NA(),IF(市町村別統計累年ファイル!V37="…",NA(),IF(市町村別統計累年ファイル!V37="-",NA(),IF(市町村別統計累年ファイル!V37="x",NA(),市町村別統計累年ファイル!V37))))</f>
        <v>481</v>
      </c>
      <c r="J11" s="19">
        <f>IF(参照!$C$127="",NA(),IF(VLOOKUP(市町村別統計累年ファイル!$C$5&amp;市町村別統計累年ファイル!$F$5,水稲!$A$6:$BH$130,39,FALSE)="-",NA(),IF(VLOOKUP(市町村別統計累年ファイル!$C$5&amp;市町村別統計累年ファイル!$F$5,水稲!$A$6:$BH$130,39,FALSE)="…",NA(),IF(VLOOKUP(市町村別統計累年ファイル!$C$5&amp;市町村別統計累年ファイル!$F$5,水稲!$A$6:$BH$130,39,FALSE)="x",NA(),VLOOKUP(市町村別統計累年ファイル!$C$5&amp;市町村別統計累年ファイル!$F$5,水稲!$A$6:$BH$130,39,FALSE)))))</f>
        <v>487</v>
      </c>
      <c r="K11" s="24">
        <f>IF(市町村別統計累年ファイル!Q37="",0,IF(市町村別統計累年ファイル!Q37="…",0,IF(市町村別統計累年ファイル!Q37="-",0,IF(市町村別統計累年ファイル!Q37="x",0,市町村別統計累年ファイル!Q37))))</f>
        <v>1460</v>
      </c>
      <c r="M11" s="78">
        <f t="shared" si="0"/>
        <v>4</v>
      </c>
      <c r="N11" s="15">
        <f>IF(市町村別統計累年ファイル!Q54="",NA(),IF(市町村別統計累年ファイル!Q54="…",NA(),IF(市町村別統計累年ファイル!Q54="-",NA(),IF(市町村別統計累年ファイル!Q54="x",NA(),市町村別統計累年ファイル!Q54))))</f>
        <v>159</v>
      </c>
      <c r="O11" s="15">
        <f>IF(市町村別統計累年ファイル!T54="",NA(),IF(市町村別統計累年ファイル!T54="…",NA(),IF(市町村別統計累年ファイル!T54="-",NA(),IF(市町村別統計累年ファイル!T54="x",NA(),市町村別統計累年ファイル!T54))))</f>
        <v>321</v>
      </c>
      <c r="P11" s="19">
        <f>IF(参照!$C$127="",NA(),IF(VLOOKUP(市町村別統計累年ファイル!$C$5&amp;市町村別統計累年ファイル!$F$5,小麦!$A$6:$BH$130,59,FALSE)="-",NA(),IF(VLOOKUP(市町村別統計累年ファイル!$C$5&amp;市町村別統計累年ファイル!$F$5,小麦!$A$6:$BH$130,59,FALSE)="…",NA(),IF(VLOOKUP(市町村別統計累年ファイル!$C$5&amp;市町村別統計累年ファイル!$F$5,小麦!$A$6:$BH$130,59,FALSE)="x",NA(),VLOOKUP(市町村別統計累年ファイル!$C$5&amp;市町村別統計累年ファイル!$F$5,小麦!$A$6:$BH$130,59,FALSE)))))</f>
        <v>358</v>
      </c>
      <c r="Q11" s="24">
        <f>IF(市町村別統計累年ファイル!Q54="",0,IF(市町村別統計累年ファイル!Q54="…",0,IF(市町村別統計累年ファイル!Q54="-",0,IF(市町村別統計累年ファイル!Q54="x",0,市町村別統計累年ファイル!Q54))))</f>
        <v>159</v>
      </c>
    </row>
    <row r="12" spans="1:17" ht="18.75" customHeight="1">
      <c r="A12" s="11">
        <v>5</v>
      </c>
      <c r="B12" s="15">
        <f>IF(市町村別統計累年ファイル!U21="",NA(),IF(市町村別統計累年ファイル!U21="…",NA(),IF(市町村別統計累年ファイル!U21="-",NA(),IF(市町村別統計累年ファイル!U21="x",NA(),市町村別統計累年ファイル!U21))))</f>
        <v>2810</v>
      </c>
      <c r="C12" s="15">
        <f>IF(市町村別統計累年ファイル!AC21="",NA(),IF(市町村別統計累年ファイル!AC21="…",NA(),IF(市町村別統計累年ファイル!AC21="-",NA(),IF(市町村別統計累年ファイル!AC21="x",NA(),市町村別統計累年ファイル!AC21))))</f>
        <v>1070</v>
      </c>
      <c r="D12" s="24">
        <f>IF(市町村別統計累年ファイル!U21="",0,IF(市町村別統計累年ファイル!U21="…",0,IF(市町村別統計累年ファイル!U21="-",0,IF(市町村別統計累年ファイル!U21="x",0,市町村別統計累年ファイル!U21))))</f>
        <v>2810</v>
      </c>
      <c r="E12" s="24">
        <f>IF(市町村別統計累年ファイル!AC21="",0,IF(市町村別統計累年ファイル!AC21="…",0,IF(市町村別統計累年ファイル!AC21="-",0,IF(市町村別統計累年ファイル!AC21="x",0,市町村別統計累年ファイル!AC21))))</f>
        <v>1070</v>
      </c>
      <c r="G12" s="11">
        <v>5</v>
      </c>
      <c r="H12" s="15">
        <f>IF(市町村別統計累年ファイル!Q38="",NA(),IF(市町村別統計累年ファイル!Q38="…",NA(),IF(市町村別統計累年ファイル!Q38="-",NA(),IF(市町村別統計累年ファイル!Q38="x",NA(),市町村別統計累年ファイル!Q38))))</f>
        <v>1580</v>
      </c>
      <c r="I12" s="15">
        <f>IF(市町村別統計累年ファイル!V38="",NA(),IF(市町村別統計累年ファイル!V38="…",NA(),IF(市町村別統計累年ファイル!V38="-",NA(),IF(市町村別統計累年ファイル!V38="x",NA(),市町村別統計累年ファイル!V38))))</f>
        <v>475</v>
      </c>
      <c r="J12" s="19">
        <f>IF(参照!$C$127="",NA(),IF(VLOOKUP(市町村別統計累年ファイル!$C$5&amp;市町村別統計累年ファイル!$F$5,水稲!$A$6:$BH$130,40,FALSE)="-",NA(),IF(VLOOKUP(市町村別統計累年ファイル!$C$5&amp;市町村別統計累年ファイル!$F$5,水稲!$A$6:$BH$130,40,FALSE)="…",NA(),IF(VLOOKUP(市町村別統計累年ファイル!$C$5&amp;市町村別統計累年ファイル!$F$5,水稲!$A$6:$BH$130,40,FALSE)="x",NA(),VLOOKUP(市町村別統計累年ファイル!$C$5&amp;市町村別統計累年ファイル!$F$5,水稲!$A$6:$BH$130,40,FALSE)))))</f>
        <v>484</v>
      </c>
      <c r="K12" s="24">
        <f>IF(市町村別統計累年ファイル!Q38="",0,IF(市町村別統計累年ファイル!Q38="…",0,IF(市町村別統計累年ファイル!Q38="-",0,IF(市町村別統計累年ファイル!Q38="x",0,市町村別統計累年ファイル!Q38))))</f>
        <v>1580</v>
      </c>
      <c r="M12" s="78">
        <f t="shared" si="0"/>
        <v>5</v>
      </c>
      <c r="N12" s="15">
        <f>IF(市町村別統計累年ファイル!Q55="",NA(),IF(市町村別統計累年ファイル!Q55="…",NA(),IF(市町村別統計累年ファイル!Q55="-",NA(),IF(市町村別統計累年ファイル!Q55="x",NA(),市町村別統計累年ファイル!Q55))))</f>
        <v>176</v>
      </c>
      <c r="O12" s="15">
        <f>IF(市町村別統計累年ファイル!T55="",NA(),IF(市町村別統計累年ファイル!T55="…",NA(),IF(市町村別統計累年ファイル!T55="-",NA(),IF(市町村別統計累年ファイル!T55="x",NA(),市町村別統計累年ファイル!T55))))</f>
        <v>310</v>
      </c>
      <c r="P12" s="19">
        <f>IF(参照!$C$127="",NA(),IF(VLOOKUP(市町村別統計累年ファイル!$C$5&amp;市町村別統計累年ファイル!$F$5,小麦!$A$6:$BH$130,60,FALSE)="-",NA(),IF(VLOOKUP(市町村別統計累年ファイル!$C$5&amp;市町村別統計累年ファイル!$F$5,小麦!$A$6:$BH$130,60,FALSE)="…",NA(),IF(VLOOKUP(市町村別統計累年ファイル!$C$5&amp;市町村別統計累年ファイル!$F$5,小麦!$A$6:$BH$130,60,FALSE)="x",NA(),VLOOKUP(市町村別統計累年ファイル!$C$5&amp;市町村別統計累年ファイル!$F$5,小麦!$A$6:$BH$130,60,FALSE)))))</f>
        <v>353</v>
      </c>
      <c r="Q12" s="24">
        <f>IF(市町村別統計累年ファイル!Q55="",0,IF(市町村別統計累年ファイル!Q55="…",0,IF(市町村別統計累年ファイル!Q55="-",0,IF(市町村別統計累年ファイル!Q55="x",0,市町村別統計累年ファイル!Q55))))</f>
        <v>176</v>
      </c>
    </row>
    <row r="13" spans="1:17" ht="18.75" customHeight="1">
      <c r="A13" s="29">
        <v>6</v>
      </c>
      <c r="B13" s="15">
        <f>IF(市町村別統計累年ファイル!U22="",NA(),IF(市町村別統計累年ファイル!U22="…",NA(),IF(市町村別統計累年ファイル!U22="-",NA(),IF(市町村別統計累年ファイル!U22="x",NA(),市町村別統計累年ファイル!U22))))</f>
        <v>2720</v>
      </c>
      <c r="C13" s="15">
        <f>IF(市町村別統計累年ファイル!AC22="",NA(),IF(市町村別統計累年ファイル!AC22="…",NA(),IF(市町村別統計累年ファイル!AC22="-",NA(),IF(市町村別統計累年ファイル!AC22="x",NA(),市町村別統計累年ファイル!AC22))))</f>
        <v>1060</v>
      </c>
      <c r="D13" s="24">
        <f>IF(市町村別統計累年ファイル!U22="",0,IF(市町村別統計累年ファイル!U22="…",0,IF(市町村別統計累年ファイル!U22="-",0,IF(市町村別統計累年ファイル!U22="x",0,市町村別統計累年ファイル!U22))))</f>
        <v>2720</v>
      </c>
      <c r="E13" s="24">
        <f>IF(市町村別統計累年ファイル!AC22="",0,IF(市町村別統計累年ファイル!AC22="…",0,IF(市町村別統計累年ファイル!AC22="-",0,IF(市町村別統計累年ファイル!AC22="x",0,市町村別統計累年ファイル!AC22))))</f>
        <v>1060</v>
      </c>
      <c r="G13" s="29">
        <v>6</v>
      </c>
      <c r="H13" s="15">
        <f>IF(市町村別統計累年ファイル!Q39="",NA(),IF(市町村別統計累年ファイル!Q39="…",NA(),IF(市町村別統計累年ファイル!Q39="-",NA(),IF(市町村別統計累年ファイル!Q39="x",NA(),市町村別統計累年ファイル!Q39))))</f>
        <v>1540</v>
      </c>
      <c r="I13" s="15">
        <f>IF(市町村別統計累年ファイル!V39="",NA(),IF(市町村別統計累年ファイル!V39="…",NA(),IF(市町村別統計累年ファイル!V39="-",NA(),IF(市町村別統計累年ファイル!V39="x",NA(),市町村別統計累年ファイル!V39))))</f>
        <v>474</v>
      </c>
      <c r="J13" s="19">
        <f>IF(参照!$C$127="",NA(),IF(VLOOKUP(市町村別統計累年ファイル!$C$5&amp;市町村別統計累年ファイル!$F$5,水稲!$A$6:$BH$130,41,FALSE)="-",NA(),IF(VLOOKUP(市町村別統計累年ファイル!$C$5&amp;市町村別統計累年ファイル!$F$5,水稲!$A$6:$BH$130,41,FALSE)="…",NA(),IF(VLOOKUP(市町村別統計累年ファイル!$C$5&amp;市町村別統計累年ファイル!$F$5,水稲!$A$6:$BH$130,41,FALSE)="x",NA(),VLOOKUP(市町村別統計累年ファイル!$C$5&amp;市町村別統計累年ファイル!$F$5,水稲!$A$6:$BH$130,41,FALSE)))))</f>
        <v>483</v>
      </c>
      <c r="K13" s="24">
        <f>IF(市町村別統計累年ファイル!Q39="",0,IF(市町村別統計累年ファイル!Q39="…",0,IF(市町村別統計累年ファイル!Q39="-",0,IF(市町村別統計累年ファイル!Q39="x",0,市町村別統計累年ファイル!Q39))))</f>
        <v>1540</v>
      </c>
      <c r="M13" s="78">
        <f t="shared" si="0"/>
        <v>6</v>
      </c>
      <c r="N13" s="15">
        <f>IF(市町村別統計累年ファイル!Q56="",NA(),IF(市町村別統計累年ファイル!Q56="…",NA(),IF(市町村別統計累年ファイル!Q56="-",NA(),IF(市町村別統計累年ファイル!Q56="x",NA(),市町村別統計累年ファイル!Q56))))</f>
        <v>187</v>
      </c>
      <c r="O13" s="15">
        <f>IF(市町村別統計累年ファイル!T56="",NA(),IF(市町村別統計累年ファイル!T56="…",NA(),IF(市町村別統計累年ファイル!T56="-",NA(),IF(市町村別統計累年ファイル!T56="x",NA(),市町村別統計累年ファイル!T56))))</f>
        <v>222</v>
      </c>
      <c r="P13" s="19">
        <f>IF(参照!$C$127="",NA(),IF(VLOOKUP(市町村別統計累年ファイル!$C$5&amp;市町村別統計累年ファイル!$F$5,小麦!$A$6:$BI$130,61,FALSE)="-",NA(),IF(VLOOKUP(市町村別統計累年ファイル!$C$5&amp;市町村別統計累年ファイル!$F$5,小麦!$A$6:$BI$130,61,FALSE)="…",NA(),IF(VLOOKUP(市町村別統計累年ファイル!$C$5&amp;市町村別統計累年ファイル!$F$5,小麦!$A$6:$BI$130,61,FALSE)="x",NA(),VLOOKUP(市町村別統計累年ファイル!$C$5&amp;市町村別統計累年ファイル!$F$5,小麦!$A$6:$BI$130,61,FALSE)))))</f>
        <v>296</v>
      </c>
      <c r="Q13" s="24">
        <f>IF(市町村別統計累年ファイル!Q56="",0,IF(市町村別統計累年ファイル!Q56="…",0,IF(市町村別統計累年ファイル!Q56="-",0,IF(市町村別統計累年ファイル!Q56="x",0,市町村別統計累年ファイル!Q56))))</f>
        <v>187</v>
      </c>
    </row>
    <row r="14" spans="1:17" ht="18.75" customHeight="1">
      <c r="A14" s="11" t="s">
        <v>306</v>
      </c>
      <c r="B14" s="25" t="e">
        <f>IF(MAX(D4:D13)&lt;5,5,NA())</f>
        <v>#N/A</v>
      </c>
      <c r="C14" s="22"/>
      <c r="D14" s="22"/>
      <c r="E14" s="22"/>
      <c r="G14" s="11" t="s">
        <v>306</v>
      </c>
      <c r="H14" s="25" t="e">
        <f>IF(MAX(K4:K13)&lt;5,5,NA())</f>
        <v>#N/A</v>
      </c>
      <c r="I14" s="22"/>
      <c r="J14" s="22"/>
      <c r="K14" s="22"/>
      <c r="M14" s="11" t="s">
        <v>306</v>
      </c>
      <c r="N14" s="25" t="e">
        <f>IF(MAX(Q4:Q13)&lt;5,5,NA())</f>
        <v>#N/A</v>
      </c>
      <c r="O14" s="22"/>
      <c r="P14" s="22"/>
      <c r="Q14" s="22"/>
    </row>
    <row r="15" spans="1:17" ht="18.75" customHeight="1"/>
    <row r="16" spans="1:17" ht="18.75" customHeight="1">
      <c r="A16" s="18" t="s">
        <v>301</v>
      </c>
      <c r="G16" s="18" t="s">
        <v>279</v>
      </c>
      <c r="M16" s="18" t="s">
        <v>280</v>
      </c>
    </row>
    <row r="17" spans="1:17" s="2" customFormat="1" ht="18.75" customHeight="1">
      <c r="A17" s="125" t="s">
        <v>127</v>
      </c>
      <c r="B17" s="125" t="s">
        <v>134</v>
      </c>
      <c r="C17" s="127" t="s">
        <v>135</v>
      </c>
      <c r="D17" s="127"/>
      <c r="E17" s="23" t="s">
        <v>307</v>
      </c>
      <c r="G17" s="125" t="s">
        <v>127</v>
      </c>
      <c r="H17" s="125" t="s">
        <v>134</v>
      </c>
      <c r="I17" s="127" t="s">
        <v>135</v>
      </c>
      <c r="J17" s="127"/>
      <c r="K17" s="23" t="s">
        <v>307</v>
      </c>
      <c r="M17" s="125" t="s">
        <v>127</v>
      </c>
      <c r="N17" s="125" t="s">
        <v>134</v>
      </c>
      <c r="O17" s="127" t="s">
        <v>135</v>
      </c>
      <c r="P17" s="127"/>
      <c r="Q17" s="23" t="s">
        <v>307</v>
      </c>
    </row>
    <row r="18" spans="1:17" s="2" customFormat="1" ht="18.75" customHeight="1">
      <c r="A18" s="126"/>
      <c r="B18" s="126"/>
      <c r="C18" s="11" t="s">
        <v>298</v>
      </c>
      <c r="D18" s="11" t="s">
        <v>299</v>
      </c>
      <c r="E18" s="23" t="s">
        <v>305</v>
      </c>
      <c r="G18" s="126"/>
      <c r="H18" s="126"/>
      <c r="I18" s="11" t="s">
        <v>298</v>
      </c>
      <c r="J18" s="11" t="s">
        <v>299</v>
      </c>
      <c r="K18" s="23" t="s">
        <v>305</v>
      </c>
      <c r="M18" s="126"/>
      <c r="N18" s="126"/>
      <c r="O18" s="11" t="s">
        <v>298</v>
      </c>
      <c r="P18" s="11" t="s">
        <v>299</v>
      </c>
      <c r="Q18" s="23" t="s">
        <v>305</v>
      </c>
    </row>
    <row r="19" spans="1:17" ht="18.75" customHeight="1">
      <c r="A19" s="78" t="str">
        <f>G4</f>
        <v>平成
27年産</v>
      </c>
      <c r="B19" s="15" t="e">
        <f>IF(市町村別統計累年ファイル!Q64="",NA(),IF(市町村別統計累年ファイル!Q64="…",NA(),IF(市町村別統計累年ファイル!Q64="-",NA(),IF(市町村別統計累年ファイル!Q64="x",NA(),市町村別統計累年ファイル!Q64))))</f>
        <v>#N/A</v>
      </c>
      <c r="C19" s="15" t="e">
        <f>IF(市町村別統計累年ファイル!T64="",NA(),IF(市町村別統計累年ファイル!T64="…",NA(),IF(市町村別統計累年ファイル!T64="-",NA(),IF(市町村別統計累年ファイル!T64="x",NA(),市町村別統計累年ファイル!T64))))</f>
        <v>#N/A</v>
      </c>
      <c r="D19" s="15">
        <f>IF(参照!$C$127="",NA(),IF(VLOOKUP(市町村別統計累年ファイル!$C$5&amp;市町村別統計累年ファイル!$F$5,六条!$A$6:$BI$130,52,FALSE)="-",NA(),IF(VLOOKUP(市町村別統計累年ファイル!$C$5&amp;市町村別統計累年ファイル!$F$5,六条!$A$6:$BI$130,52,FALSE)="…",NA(),IF(VLOOKUP(市町村別統計累年ファイル!$C$5&amp;市町村別統計累年ファイル!$F$5,六条!$A$6:$BI$130,52,FALSE)="x",NA(),VLOOKUP(市町村別統計累年ファイル!$C$5&amp;市町村別統計累年ファイル!$F$5,六条!$A$6:$BI$130,52,FALSE)))))</f>
        <v>126</v>
      </c>
      <c r="E19" s="24">
        <f>IF(市町村別統計累年ファイル!Q64="",0,IF(市町村別統計累年ファイル!Q64="…",0,IF(市町村別統計累年ファイル!Q64="-",0,IF(市町村別統計累年ファイル!Q64="x",0,市町村別統計累年ファイル!Q64))))</f>
        <v>0</v>
      </c>
      <c r="G19" s="78" t="str">
        <f>G4</f>
        <v>平成
27年産</v>
      </c>
      <c r="H19" s="15">
        <f>IF(市町村別統計累年ファイル!Q81="",NA(),IF(市町村別統計累年ファイル!Q81="…",NA(),IF(市町村別統計累年ファイル!Q81="-",NA(),IF(市町村別統計累年ファイル!Q81="x",NA(),市町村別統計累年ファイル!Q81))))</f>
        <v>53</v>
      </c>
      <c r="I19" s="15">
        <f>IF(市町村別統計累年ファイル!T81="",NA(),IF(市町村別統計累年ファイル!T81="…",NA(),IF(市町村別統計累年ファイル!T81="-",NA(),IF(市町村別統計累年ファイル!T81="x",NA(),市町村別統計累年ファイル!T81))))</f>
        <v>100</v>
      </c>
      <c r="J19" s="19">
        <f>IF(参照!$C$127="",NA(),IF(VLOOKUP(市町村別統計累年ファイル!$C$5&amp;市町村別統計累年ファイル!$F$5,大豆!$A$6:$BI$130,52,FALSE)="-",NA(),IF(VLOOKUP(市町村別統計累年ファイル!$C$5&amp;市町村別統計累年ファイル!$F$5,大豆!$A$6:$BI$130,52,FALSE)="…",NA(),IF(VLOOKUP(市町村別統計累年ファイル!$C$5&amp;市町村別統計累年ファイル!$F$5,大豆!$A$6:$BI$130,52,FALSE)="x",NA(),VLOOKUP(市町村別統計累年ファイル!$C$5&amp;市町村別統計累年ファイル!$F$5,大豆!$A$6:$BI$130,52,FALSE)))))</f>
        <v>103</v>
      </c>
      <c r="K19" s="24">
        <f>IF(市町村別統計累年ファイル!Q81="",0,IF(市町村別統計累年ファイル!Q81="…",0,IF(市町村別統計累年ファイル!Q81="-",0,IF(市町村別統計累年ファイル!Q81="x",0,市町村別統計累年ファイル!Q81))))</f>
        <v>53</v>
      </c>
      <c r="M19" s="78" t="str">
        <f>G4</f>
        <v>平成
27年産</v>
      </c>
      <c r="N19" s="15" t="e">
        <f>IF(市町村別統計累年ファイル!Q98="",NA(),IF(市町村別統計累年ファイル!Q98="…",NA(),IF(市町村別統計累年ファイル!Q98="-",NA(),IF(市町村別統計累年ファイル!Q98="x",NA(),市町村別統計累年ファイル!Q98))))</f>
        <v>#N/A</v>
      </c>
      <c r="O19" s="15" t="e">
        <f>IF(市町村別統計累年ファイル!T98="",NA(),IF(市町村別統計累年ファイル!T98="…",NA(),IF(市町村別統計累年ファイル!T98="-",NA(),IF(市町村別統計累年ファイル!T98="x",NA(),市町村別統計累年ファイル!T98))))</f>
        <v>#N/A</v>
      </c>
      <c r="P19" s="19">
        <f>IF(参照!$C$127="",NA(),IF(VLOOKUP(市町村別統計累年ファイル!$C$5&amp;市町村別統計累年ファイル!$F$5,そば!$A$6:$BI$130,52,FALSE)="-",NA(),IF(VLOOKUP(市町村別統計累年ファイル!$C$5&amp;市町村別統計累年ファイル!$F$5,そば!$A$6:$BI$130,52,FALSE)="…",NA(),IF(VLOOKUP(市町村別統計累年ファイル!$C$5&amp;市町村別統計累年ファイル!$F$5,そば!$A$6:$BI$130,52,FALSE)="x",NA(),VLOOKUP(市町村別統計累年ファイル!$C$5&amp;市町村別統計累年ファイル!$F$5,そば!$A$6:$BI$130,52,FALSE)))))</f>
        <v>35</v>
      </c>
      <c r="Q19" s="24">
        <f>IF(市町村別統計累年ファイル!Q98="",0,IF(市町村別統計累年ファイル!Q98="…",0,IF(市町村別統計累年ファイル!Q98="-",0,IF(市町村別統計累年ファイル!Q98="x",0,市町村別統計累年ファイル!Q98))))</f>
        <v>0</v>
      </c>
    </row>
    <row r="20" spans="1:17" ht="18.75" customHeight="1">
      <c r="A20" s="78">
        <f t="shared" ref="A20:A28" si="3">G5</f>
        <v>28</v>
      </c>
      <c r="B20" s="15" t="e">
        <f>IF(市町村別統計累年ファイル!Q65="",NA(),IF(市町村別統計累年ファイル!Q65="…",NA(),IF(市町村別統計累年ファイル!Q65="-",NA(),IF(市町村別統計累年ファイル!Q65="x",NA(),市町村別統計累年ファイル!Q65))))</f>
        <v>#N/A</v>
      </c>
      <c r="C20" s="15" t="e">
        <f>IF(市町村別統計累年ファイル!T65="",NA(),IF(市町村別統計累年ファイル!T65="…",NA(),IF(市町村別統計累年ファイル!T65="-",NA(),IF(市町村別統計累年ファイル!T65="x",NA(),市町村別統計累年ファイル!T65))))</f>
        <v>#N/A</v>
      </c>
      <c r="D20" s="15">
        <f>IF(参照!$C$127="",NA(),IF(VLOOKUP(市町村別統計累年ファイル!$C$5&amp;市町村別統計累年ファイル!$F$5,六条!$A$6:$BI$130,53,FALSE)="-",NA(),IF(VLOOKUP(市町村別統計累年ファイル!$C$5&amp;市町村別統計累年ファイル!$F$5,六条!$A$6:$BI$130,53,FALSE)="…",NA(),IF(VLOOKUP(市町村別統計累年ファイル!$C$5&amp;市町村別統計累年ファイル!$F$5,六条!$A$6:$BI$130,53,FALSE)="x",NA(),VLOOKUP(市町村別統計累年ファイル!$C$5&amp;市町村別統計累年ファイル!$F$5,六条!$A$6:$BI$130,53,FALSE)))))</f>
        <v>173</v>
      </c>
      <c r="E20" s="24">
        <f>IF(市町村別統計累年ファイル!Q65="",0,IF(市町村別統計累年ファイル!Q65="…",0,IF(市町村別統計累年ファイル!Q65="-",0,IF(市町村別統計累年ファイル!Q65="x",0,市町村別統計累年ファイル!Q65))))</f>
        <v>0</v>
      </c>
      <c r="G20" s="78">
        <f t="shared" ref="G20:G28" si="4">G5</f>
        <v>28</v>
      </c>
      <c r="H20" s="15">
        <f>IF(市町村別統計累年ファイル!Q82="",NA(),IF(市町村別統計累年ファイル!Q82="…",NA(),IF(市町村別統計累年ファイル!Q82="-",NA(),IF(市町村別統計累年ファイル!Q82="x",NA(),市町村別統計累年ファイル!Q82))))</f>
        <v>57</v>
      </c>
      <c r="I20" s="15">
        <f>IF(市町村別統計累年ファイル!T82="",NA(),IF(市町村別統計累年ファイル!T82="…",NA(),IF(市町村別統計累年ファイル!T82="-",NA(),IF(市町村別統計累年ファイル!T82="x",NA(),市町村別統計累年ファイル!T82))))</f>
        <v>100</v>
      </c>
      <c r="J20" s="19">
        <f>IF(参照!$C$127="",NA(),IF(VLOOKUP(市町村別統計累年ファイル!$C$5&amp;市町村別統計累年ファイル!$F$5,大豆!$A$6:$BI$130,53,FALSE)="-",NA(),IF(VLOOKUP(市町村別統計累年ファイル!$C$5&amp;市町村別統計累年ファイル!$F$5,大豆!$A$6:$BI$130,53,FALSE)="…",NA(),IF(VLOOKUP(市町村別統計累年ファイル!$C$5&amp;市町村別統計累年ファイル!$F$5,大豆!$A$6:$BI$130,53,FALSE)="x",NA(),VLOOKUP(市町村別統計累年ファイル!$C$5&amp;市町村別統計累年ファイル!$F$5,大豆!$A$6:$BI$130,53,FALSE)))))</f>
        <v>104</v>
      </c>
      <c r="K20" s="24">
        <f>IF(市町村別統計累年ファイル!Q82="",0,IF(市町村別統計累年ファイル!Q82="…",0,IF(市町村別統計累年ファイル!Q82="-",0,IF(市町村別統計累年ファイル!Q82="x",0,市町村別統計累年ファイル!Q82))))</f>
        <v>57</v>
      </c>
      <c r="M20" s="78">
        <f t="shared" ref="M20:M28" si="5">G5</f>
        <v>28</v>
      </c>
      <c r="N20" s="15" t="e">
        <f>IF(市町村別統計累年ファイル!Q99="",NA(),IF(市町村別統計累年ファイル!Q99="…",NA(),IF(市町村別統計累年ファイル!Q99="-",NA(),IF(市町村別統計累年ファイル!Q99="x",NA(),市町村別統計累年ファイル!Q99))))</f>
        <v>#N/A</v>
      </c>
      <c r="O20" s="15" t="e">
        <f>IF(市町村別統計累年ファイル!T99="",NA(),IF(市町村別統計累年ファイル!T99="…",NA(),IF(市町村別統計累年ファイル!T99="-",NA(),IF(市町村別統計累年ファイル!T99="x",NA(),市町村別統計累年ファイル!T99))))</f>
        <v>#N/A</v>
      </c>
      <c r="P20" s="19">
        <f>IF(参照!$C$127="",NA(),IF(VLOOKUP(市町村別統計累年ファイル!$C$5&amp;市町村別統計累年ファイル!$F$5,そば!$A$6:$BI$130,53,FALSE)="-",NA(),IF(VLOOKUP(市町村別統計累年ファイル!$C$5&amp;市町村別統計累年ファイル!$F$5,そば!$A$6:$BI$130,53,FALSE)="…",NA(),IF(VLOOKUP(市町村別統計累年ファイル!$C$5&amp;市町村別統計累年ファイル!$F$5,そば!$A$6:$BI$130,53,FALSE)="x",NA(),VLOOKUP(市町村別統計累年ファイル!$C$5&amp;市町村別統計累年ファイル!$F$5,そば!$A$6:$BI$130,53,FALSE)))))</f>
        <v>36</v>
      </c>
      <c r="Q20" s="24">
        <f>IF(市町村別統計累年ファイル!Q99="",0,IF(市町村別統計累年ファイル!Q99="…",0,IF(市町村別統計累年ファイル!Q99="-",0,IF(市町村別統計累年ファイル!Q99="x",0,市町村別統計累年ファイル!Q99))))</f>
        <v>0</v>
      </c>
    </row>
    <row r="21" spans="1:17" ht="18.75" customHeight="1">
      <c r="A21" s="78">
        <f t="shared" si="3"/>
        <v>29</v>
      </c>
      <c r="B21" s="15" t="e">
        <f>IF(市町村別統計累年ファイル!Q66="",NA(),IF(市町村別統計累年ファイル!Q66="…",NA(),IF(市町村別統計累年ファイル!Q66="-",NA(),IF(市町村別統計累年ファイル!Q66="x",NA(),市町村別統計累年ファイル!Q66))))</f>
        <v>#N/A</v>
      </c>
      <c r="C21" s="15" t="e">
        <f>IF(市町村別統計累年ファイル!T66="",NA(),IF(市町村別統計累年ファイル!T66="…",NA(),IF(市町村別統計累年ファイル!T66="-",NA(),IF(市町村別統計累年ファイル!T66="x",NA(),市町村別統計累年ファイル!T66))))</f>
        <v>#N/A</v>
      </c>
      <c r="D21" s="15">
        <f>IF(参照!$C$127="",NA(),IF(VLOOKUP(市町村別統計累年ファイル!$C$5&amp;市町村別統計累年ファイル!$F$5,六条!$A$6:$BI$130,54,FALSE)="-",NA(),IF(VLOOKUP(市町村別統計累年ファイル!$C$5&amp;市町村別統計累年ファイル!$F$5,六条!$A$6:$BI$130,54,FALSE)="…",NA(),IF(VLOOKUP(市町村別統計累年ファイル!$C$5&amp;市町村別統計累年ファイル!$F$5,六条!$A$6:$BI$130,54,FALSE)="x",NA(),VLOOKUP(市町村別統計累年ファイル!$C$5&amp;市町村別統計累年ファイル!$F$5,六条!$A$6:$BI$130,54,FALSE)))))</f>
        <v>161</v>
      </c>
      <c r="E21" s="24">
        <f>IF(市町村別統計累年ファイル!Q66="",0,IF(市町村別統計累年ファイル!Q66="…",0,IF(市町村別統計累年ファイル!Q66="-",0,IF(市町村別統計累年ファイル!Q66="x",0,市町村別統計累年ファイル!Q66))))</f>
        <v>0</v>
      </c>
      <c r="G21" s="78">
        <f t="shared" si="4"/>
        <v>29</v>
      </c>
      <c r="H21" s="15">
        <f>IF(市町村別統計累年ファイル!Q83="",NA(),IF(市町村別統計累年ファイル!Q83="…",NA(),IF(市町村別統計累年ファイル!Q83="-",NA(),IF(市町村別統計累年ファイル!Q83="x",NA(),市町村別統計累年ファイル!Q83))))</f>
        <v>67</v>
      </c>
      <c r="I21" s="15">
        <f>IF(市町村別統計累年ファイル!T83="",NA(),IF(市町村別統計累年ファイル!T83="…",NA(),IF(市町村別統計累年ファイル!T83="-",NA(),IF(市町村別統計累年ファイル!T83="x",NA(),市町村別統計累年ファイル!T83))))</f>
        <v>78</v>
      </c>
      <c r="J21" s="19">
        <f>IF(参照!$C$127="",NA(),IF(VLOOKUP(市町村別統計累年ファイル!$C$5&amp;市町村別統計累年ファイル!$F$5,大豆!$A$6:$BI$130,54,FALSE)="-",NA(),IF(VLOOKUP(市町村別統計累年ファイル!$C$5&amp;市町村別統計累年ファイル!$F$5,大豆!$A$6:$BI$130,54,FALSE)="…",NA(),IF(VLOOKUP(市町村別統計累年ファイル!$C$5&amp;市町村別統計累年ファイル!$F$5,大豆!$A$6:$BI$130,54,FALSE)="x",NA(),VLOOKUP(市町村別統計累年ファイル!$C$5&amp;市町村別統計累年ファイル!$F$5,大豆!$A$6:$BI$130,54,FALSE)))))</f>
        <v>117</v>
      </c>
      <c r="K21" s="24">
        <f>IF(市町村別統計累年ファイル!Q83="",0,IF(市町村別統計累年ファイル!Q83="…",0,IF(市町村別統計累年ファイル!Q83="-",0,IF(市町村別統計累年ファイル!Q83="x",0,市町村別統計累年ファイル!Q83))))</f>
        <v>67</v>
      </c>
      <c r="M21" s="78">
        <f t="shared" si="5"/>
        <v>29</v>
      </c>
      <c r="N21" s="15" t="e">
        <f>IF(市町村別統計累年ファイル!Q100="",NA(),IF(市町村別統計累年ファイル!Q100="…",NA(),IF(市町村別統計累年ファイル!Q100="-",NA(),IF(市町村別統計累年ファイル!Q100="x",NA(),市町村別統計累年ファイル!Q100))))</f>
        <v>#N/A</v>
      </c>
      <c r="O21" s="15" t="e">
        <f>IF(市町村別統計累年ファイル!T100="",NA(),IF(市町村別統計累年ファイル!T100="…",NA(),IF(市町村別統計累年ファイル!T100="-",NA(),IF(市町村別統計累年ファイル!T100="x",NA(),市町村別統計累年ファイル!T100))))</f>
        <v>#N/A</v>
      </c>
      <c r="P21" s="19">
        <f>IF(参照!$C$127="",NA(),IF(VLOOKUP(市町村別統計累年ファイル!$C$5&amp;市町村別統計累年ファイル!$F$5,そば!$A$6:$BI$130,54,FALSE)="-",NA(),IF(VLOOKUP(市町村別統計累年ファイル!$C$5&amp;市町村別統計累年ファイル!$F$5,そば!$A$6:$BI$130,54,FALSE)="…",NA(),IF(VLOOKUP(市町村別統計累年ファイル!$C$5&amp;市町村別統計累年ファイル!$F$5,そば!$A$6:$BI$130,54,FALSE)="x",NA(),VLOOKUP(市町村別統計累年ファイル!$C$5&amp;市町村別統計累年ファイル!$F$5,そば!$A$6:$BI$130,54,FALSE)))))</f>
        <v>30</v>
      </c>
      <c r="Q21" s="24">
        <f>IF(市町村別統計累年ファイル!Q100="",0,IF(市町村別統計累年ファイル!Q100="…",0,IF(市町村別統計累年ファイル!Q100="-",0,IF(市町村別統計累年ファイル!Q100="x",0,市町村別統計累年ファイル!Q100))))</f>
        <v>0</v>
      </c>
    </row>
    <row r="22" spans="1:17" ht="18.75" customHeight="1">
      <c r="A22" s="78">
        <f t="shared" si="3"/>
        <v>30</v>
      </c>
      <c r="B22" s="15" t="e">
        <f>IF(市町村別統計累年ファイル!Q67="",NA(),IF(市町村別統計累年ファイル!Q67="…",NA(),IF(市町村別統計累年ファイル!Q67="-",NA(),IF(市町村別統計累年ファイル!Q67="x",NA(),市町村別統計累年ファイル!Q67))))</f>
        <v>#N/A</v>
      </c>
      <c r="C22" s="15" t="e">
        <f>IF(市町村別統計累年ファイル!T67="",NA(),IF(市町村別統計累年ファイル!T67="…",NA(),IF(市町村別統計累年ファイル!T67="-",NA(),IF(市町村別統計累年ファイル!T67="x",NA(),市町村別統計累年ファイル!T67))))</f>
        <v>#N/A</v>
      </c>
      <c r="D22" s="15">
        <f>IF(参照!$C$127="",NA(),IF(VLOOKUP(市町村別統計累年ファイル!$C$5&amp;市町村別統計累年ファイル!$F$5,六条!$A$6:$BI$130,55,FALSE)="-",NA(),IF(VLOOKUP(市町村別統計累年ファイル!$C$5&amp;市町村別統計累年ファイル!$F$5,六条!$A$6:$BI$130,55,FALSE)="…",NA(),IF(VLOOKUP(市町村別統計累年ファイル!$C$5&amp;市町村別統計累年ファイル!$F$5,六条!$A$6:$BI$130,55,FALSE)="x",NA(),VLOOKUP(市町村別統計累年ファイル!$C$5&amp;市町村別統計累年ファイル!$F$5,六条!$A$6:$BI$130,55,FALSE)))))</f>
        <v>163</v>
      </c>
      <c r="E22" s="24">
        <f>IF(市町村別統計累年ファイル!Q67="",0,IF(市町村別統計累年ファイル!Q67="…",0,IF(市町村別統計累年ファイル!Q67="-",0,IF(市町村別統計累年ファイル!Q67="x",0,市町村別統計累年ファイル!Q67))))</f>
        <v>0</v>
      </c>
      <c r="G22" s="78">
        <f t="shared" si="4"/>
        <v>30</v>
      </c>
      <c r="H22" s="15">
        <f>IF(市町村別統計累年ファイル!Q84="",NA(),IF(市町村別統計累年ファイル!Q84="…",NA(),IF(市町村別統計累年ファイル!Q84="-",NA(),IF(市町村別統計累年ファイル!Q84="x",NA(),市町村別統計累年ファイル!Q84))))</f>
        <v>65</v>
      </c>
      <c r="I22" s="15">
        <f>IF(市町村別統計累年ファイル!T84="",NA(),IF(市町村別統計累年ファイル!T84="…",NA(),IF(市町村別統計累年ファイル!T84="-",NA(),IF(市町村別統計累年ファイル!T84="x",NA(),市町村別統計累年ファイル!T84))))</f>
        <v>47</v>
      </c>
      <c r="J22" s="19">
        <f>IF(参照!$C$127="",NA(),IF(VLOOKUP(市町村別統計累年ファイル!$C$5&amp;市町村別統計累年ファイル!$F$5,大豆!$A$6:$BI$130,55,FALSE)="-",NA(),IF(VLOOKUP(市町村別統計累年ファイル!$C$5&amp;市町村別統計累年ファイル!$F$5,大豆!$A$6:$BI$130,55,FALSE)="…",NA(),IF(VLOOKUP(市町村別統計累年ファイル!$C$5&amp;市町村別統計累年ファイル!$F$5,大豆!$A$6:$BI$130,55,FALSE)="x",NA(),VLOOKUP(市町村別統計累年ファイル!$C$5&amp;市町村別統計累年ファイル!$F$5,大豆!$A$6:$BI$130,55,FALSE)))))</f>
        <v>50</v>
      </c>
      <c r="K22" s="24">
        <f>IF(市町村別統計累年ファイル!Q84="",0,IF(市町村別統計累年ファイル!Q84="…",0,IF(市町村別統計累年ファイル!Q84="-",0,IF(市町村別統計累年ファイル!Q84="x",0,市町村別統計累年ファイル!Q84))))</f>
        <v>65</v>
      </c>
      <c r="M22" s="78">
        <f t="shared" si="5"/>
        <v>30</v>
      </c>
      <c r="N22" s="15" t="e">
        <f>IF(市町村別統計累年ファイル!Q101="",NA(),IF(市町村別統計累年ファイル!Q101="…",NA(),IF(市町村別統計累年ファイル!Q101="-",NA(),IF(市町村別統計累年ファイル!Q101="x",NA(),市町村別統計累年ファイル!Q101))))</f>
        <v>#N/A</v>
      </c>
      <c r="O22" s="15" t="e">
        <f>IF(市町村別統計累年ファイル!T101="",NA(),IF(市町村別統計累年ファイル!T101="…",NA(),IF(市町村別統計累年ファイル!T101="-",NA(),IF(市町村別統計累年ファイル!T101="x",NA(),市町村別統計累年ファイル!T101))))</f>
        <v>#N/A</v>
      </c>
      <c r="P22" s="19">
        <f>IF(参照!$C$127="",NA(),IF(VLOOKUP(市町村別統計累年ファイル!$C$5&amp;市町村別統計累年ファイル!$F$5,そば!$A$6:$BI$130,55,FALSE)="-",NA(),IF(VLOOKUP(市町村別統計累年ファイル!$C$5&amp;市町村別統計累年ファイル!$F$5,そば!$A$6:$BI$130,55,FALSE)="…",NA(),IF(VLOOKUP(市町村別統計累年ファイル!$C$5&amp;市町村別統計累年ファイル!$F$5,そば!$A$6:$BI$130,55,FALSE)="x",NA(),VLOOKUP(市町村別統計累年ファイル!$C$5&amp;市町村別統計累年ファイル!$F$5,そば!$A$6:$BI$130,55,FALSE)))))</f>
        <v>29</v>
      </c>
      <c r="Q22" s="24">
        <f>IF(市町村別統計累年ファイル!Q101="",0,IF(市町村別統計累年ファイル!Q101="…",0,IF(市町村別統計累年ファイル!Q101="-",0,IF(市町村別統計累年ファイル!Q101="x",0,市町村別統計累年ファイル!Q101))))</f>
        <v>0</v>
      </c>
    </row>
    <row r="23" spans="1:17" ht="18.75" customHeight="1">
      <c r="A23" s="78" t="str">
        <f t="shared" si="3"/>
        <v>令和
元年産</v>
      </c>
      <c r="B23" s="15" t="e">
        <f>IF(市町村別統計累年ファイル!Q68="",NA(),IF(市町村別統計累年ファイル!Q68="…",NA(),IF(市町村別統計累年ファイル!Q68="-",NA(),IF(市町村別統計累年ファイル!Q68="x",NA(),市町村別統計累年ファイル!Q68))))</f>
        <v>#N/A</v>
      </c>
      <c r="C23" s="15" t="e">
        <f>IF(市町村別統計累年ファイル!T68="",NA(),IF(市町村別統計累年ファイル!T68="…",NA(),IF(市町村別統計累年ファイル!T68="-",NA(),IF(市町村別統計累年ファイル!T68="x",NA(),市町村別統計累年ファイル!T68))))</f>
        <v>#N/A</v>
      </c>
      <c r="D23" s="15">
        <f>IF(参照!$C$127="",NA(),IF(VLOOKUP(市町村別統計累年ファイル!$C$5&amp;市町村別統計累年ファイル!$F$5,六条!$A$6:$BI$130,56,FALSE)="-",NA(),IF(VLOOKUP(市町村別統計累年ファイル!$C$5&amp;市町村別統計累年ファイル!$F$5,六条!$A$6:$BI$130,56,FALSE)="…",NA(),IF(VLOOKUP(市町村別統計累年ファイル!$C$5&amp;市町村別統計累年ファイル!$F$5,六条!$A$6:$BI$130,56,FALSE)="x",NA(),VLOOKUP(市町村別統計累年ファイル!$C$5&amp;市町村別統計累年ファイル!$F$5,六条!$A$6:$BI$130,56,FALSE)))))</f>
        <v>214</v>
      </c>
      <c r="E23" s="24">
        <f>IF(市町村別統計累年ファイル!Q68="",0,IF(市町村別統計累年ファイル!Q68="…",0,IF(市町村別統計累年ファイル!Q68="-",0,IF(市町村別統計累年ファイル!Q68="x",0,市町村別統計累年ファイル!Q68))))</f>
        <v>0</v>
      </c>
      <c r="G23" s="78" t="str">
        <f t="shared" si="4"/>
        <v>令和
元年産</v>
      </c>
      <c r="H23" s="15">
        <f>IF(市町村別統計累年ファイル!Q85="",NA(),IF(市町村別統計累年ファイル!Q85="…",NA(),IF(市町村別統計累年ファイル!Q85="-",NA(),IF(市町村別統計累年ファイル!Q85="x",NA(),市町村別統計累年ファイル!Q85))))</f>
        <v>61</v>
      </c>
      <c r="I23" s="15">
        <f>IF(市町村別統計累年ファイル!T85="",NA(),IF(市町村別統計累年ファイル!T85="…",NA(),IF(市町村別統計累年ファイル!T85="-",NA(),IF(市町村別統計累年ファイル!T85="x",NA(),市町村別統計累年ファイル!T85))))</f>
        <v>94</v>
      </c>
      <c r="J23" s="19">
        <f>IF(参照!$C$127="",NA(),IF(VLOOKUP(市町村別統計累年ファイル!$C$5&amp;市町村別統計累年ファイル!$F$5,大豆!$A$6:$BI$130,56,FALSE)="-",NA(),IF(VLOOKUP(市町村別統計累年ファイル!$C$5&amp;市町村別統計累年ファイル!$F$5,大豆!$A$6:$BI$130,56,FALSE)="…",NA(),IF(VLOOKUP(市町村別統計累年ファイル!$C$5&amp;市町村別統計累年ファイル!$F$5,大豆!$A$6:$BI$130,56,FALSE)="x",NA(),VLOOKUP(市町村別統計累年ファイル!$C$5&amp;市町村別統計累年ファイル!$F$5,大豆!$A$6:$BI$130,56,FALSE)))))</f>
        <v>113</v>
      </c>
      <c r="K23" s="24">
        <f>IF(市町村別統計累年ファイル!Q85="",0,IF(市町村別統計累年ファイル!Q85="…",0,IF(市町村別統計累年ファイル!Q85="-",0,IF(市町村別統計累年ファイル!Q85="x",0,市町村別統計累年ファイル!Q85))))</f>
        <v>61</v>
      </c>
      <c r="M23" s="78" t="str">
        <f t="shared" si="5"/>
        <v>令和
元年産</v>
      </c>
      <c r="N23" s="15" t="e">
        <f>IF(市町村別統計累年ファイル!Q102="",NA(),IF(市町村別統計累年ファイル!Q102="…",NA(),IF(市町村別統計累年ファイル!Q102="-",NA(),IF(市町村別統計累年ファイル!Q102="x",NA(),市町村別統計累年ファイル!Q102))))</f>
        <v>#N/A</v>
      </c>
      <c r="O23" s="15" t="e">
        <f>IF(市町村別統計累年ファイル!T102="",NA(),IF(市町村別統計累年ファイル!T102="…",NA(),IF(市町村別統計累年ファイル!T102="-",NA(),IF(市町村別統計累年ファイル!T102="x",NA(),市町村別統計累年ファイル!T102))))</f>
        <v>#N/A</v>
      </c>
      <c r="P23" s="19">
        <f>IF(参照!$C$127="",NA(),IF(VLOOKUP(市町村別統計累年ファイル!$C$5&amp;市町村別統計累年ファイル!$F$5,そば!$A$6:$BI$130,56,FALSE)="-",NA(),IF(VLOOKUP(市町村別統計累年ファイル!$C$5&amp;市町村別統計累年ファイル!$F$5,そば!$A$6:$BI$130,56,FALSE)="…",NA(),IF(VLOOKUP(市町村別統計累年ファイル!$C$5&amp;市町村別統計累年ファイル!$F$5,そば!$A$6:$BI$130,56,FALSE)="x",NA(),VLOOKUP(市町村別統計累年ファイル!$C$5&amp;市町村別統計累年ファイル!$F$5,そば!$A$6:$BI$130,56,FALSE)))))</f>
        <v>48</v>
      </c>
      <c r="Q23" s="24">
        <f>IF(市町村別統計累年ファイル!Q102="",0,IF(市町村別統計累年ファイル!Q102="…",0,IF(市町村別統計累年ファイル!Q102="-",0,IF(市町村別統計累年ファイル!Q102="x",0,市町村別統計累年ファイル!Q102))))</f>
        <v>0</v>
      </c>
    </row>
    <row r="24" spans="1:17" ht="18.75" customHeight="1">
      <c r="A24" s="78">
        <f t="shared" si="3"/>
        <v>2</v>
      </c>
      <c r="B24" s="15" t="e">
        <f>IF(市町村別統計累年ファイル!Q69="",NA(),IF(市町村別統計累年ファイル!Q69="…",NA(),IF(市町村別統計累年ファイル!Q69="-",NA(),IF(市町村別統計累年ファイル!Q69="x",NA(),市町村別統計累年ファイル!Q69))))</f>
        <v>#N/A</v>
      </c>
      <c r="C24" s="15" t="e">
        <f>IF(市町村別統計累年ファイル!T69="",NA(),IF(市町村別統計累年ファイル!T69="…",NA(),IF(市町村別統計累年ファイル!T69="-",NA(),IF(市町村別統計累年ファイル!T69="x",NA(),市町村別統計累年ファイル!T69))))</f>
        <v>#N/A</v>
      </c>
      <c r="D24" s="15">
        <f>IF(参照!$C$127="",NA(),IF(VLOOKUP(市町村別統計累年ファイル!$C$5&amp;市町村別統計累年ファイル!$F$5,六条!$A$6:$BI$130,57,FALSE)="-",NA(),IF(VLOOKUP(市町村別統計累年ファイル!$C$5&amp;市町村別統計累年ファイル!$F$5,六条!$A$6:$BI$130,57,FALSE)="…",NA(),IF(VLOOKUP(市町村別統計累年ファイル!$C$5&amp;市町村別統計累年ファイル!$F$5,六条!$A$6:$BI$130,57,FALSE)="x",NA(),VLOOKUP(市町村別統計累年ファイル!$C$5&amp;市町村別統計累年ファイル!$F$5,六条!$A$6:$BI$130,57,FALSE)))))</f>
        <v>243</v>
      </c>
      <c r="E24" s="24">
        <f>IF(市町村別統計累年ファイル!Q69="",0,IF(市町村別統計累年ファイル!Q69="…",0,IF(市町村別統計累年ファイル!Q69="-",0,IF(市町村別統計累年ファイル!Q69="x",0,市町村別統計累年ファイル!Q69))))</f>
        <v>0</v>
      </c>
      <c r="G24" s="78">
        <f t="shared" si="4"/>
        <v>2</v>
      </c>
      <c r="H24" s="15">
        <f>IF(市町村別統計累年ファイル!Q86="",NA(),IF(市町村別統計累年ファイル!Q86="…",NA(),IF(市町村別統計累年ファイル!Q86="-",NA(),IF(市町村別統計累年ファイル!Q86="x",NA(),市町村別統計累年ファイル!Q86))))</f>
        <v>55</v>
      </c>
      <c r="I24" s="15">
        <f>IF(市町村別統計累年ファイル!T86="",NA(),IF(市町村別統計累年ファイル!T86="…",NA(),IF(市町村別統計累年ファイル!T86="-",NA(),IF(市町村別統計累年ファイル!T86="x",NA(),市町村別統計累年ファイル!T86))))</f>
        <v>94</v>
      </c>
      <c r="J24" s="19">
        <f>IF(参照!$C$127="",NA(),IF(VLOOKUP(市町村別統計累年ファイル!$C$5&amp;市町村別統計累年ファイル!$F$5,大豆!$A$6:$BI$130,57,FALSE)="-",NA(),IF(VLOOKUP(市町村別統計累年ファイル!$C$5&amp;市町村別統計累年ファイル!$F$5,大豆!$A$6:$BI$130,57,FALSE)="…",NA(),IF(VLOOKUP(市町村別統計累年ファイル!$C$5&amp;市町村別統計累年ファイル!$F$5,大豆!$A$6:$BI$130,57,FALSE)="x",NA(),VLOOKUP(市町村別統計累年ファイル!$C$5&amp;市町村別統計累年ファイル!$F$5,大豆!$A$6:$BI$130,57,FALSE)))))</f>
        <v>99</v>
      </c>
      <c r="K24" s="24">
        <f>IF(市町村別統計累年ファイル!Q86="",0,IF(市町村別統計累年ファイル!Q86="…",0,IF(市町村別統計累年ファイル!Q86="-",0,IF(市町村別統計累年ファイル!Q86="x",0,市町村別統計累年ファイル!Q86))))</f>
        <v>55</v>
      </c>
      <c r="M24" s="78">
        <f t="shared" si="5"/>
        <v>2</v>
      </c>
      <c r="N24" s="15" t="e">
        <f>IF(市町村別統計累年ファイル!Q103="",NA(),IF(市町村別統計累年ファイル!Q103="…",NA(),IF(市町村別統計累年ファイル!Q103="-",NA(),IF(市町村別統計累年ファイル!Q103="x",NA(),市町村別統計累年ファイル!Q103))))</f>
        <v>#N/A</v>
      </c>
      <c r="O24" s="15" t="e">
        <f>IF(市町村別統計累年ファイル!T103="",NA(),IF(市町村別統計累年ファイル!T103="…",NA(),IF(市町村別統計累年ファイル!T103="-",NA(),IF(市町村別統計累年ファイル!T103="x",NA(),市町村別統計累年ファイル!T103))))</f>
        <v>#N/A</v>
      </c>
      <c r="P24" s="19">
        <f>IF(参照!$C$127="",NA(),IF(VLOOKUP(市町村別統計累年ファイル!$C$5&amp;市町村別統計累年ファイル!$F$5,そば!$A$6:$BI$130,57,FALSE)="-",NA(),IF(VLOOKUP(市町村別統計累年ファイル!$C$5&amp;市町村別統計累年ファイル!$F$5,そば!$A$6:$BI$130,57,FALSE)="…",NA(),IF(VLOOKUP(市町村別統計累年ファイル!$C$5&amp;市町村別統計累年ファイル!$F$5,そば!$A$6:$BI$130,57,FALSE)="x",NA(),VLOOKUP(市町村別統計累年ファイル!$C$5&amp;市町村別統計累年ファイル!$F$5,そば!$A$6:$BI$130,57,FALSE)))))</f>
        <v>63</v>
      </c>
      <c r="Q24" s="24">
        <f>IF(市町村別統計累年ファイル!Q103="",0,IF(市町村別統計累年ファイル!Q103="…",0,IF(市町村別統計累年ファイル!Q103="-",0,IF(市町村別統計累年ファイル!Q103="x",0,市町村別統計累年ファイル!Q103))))</f>
        <v>0</v>
      </c>
    </row>
    <row r="25" spans="1:17" ht="18.75" customHeight="1">
      <c r="A25" s="78">
        <f t="shared" si="3"/>
        <v>3</v>
      </c>
      <c r="B25" s="15" t="e">
        <f>IF(市町村別統計累年ファイル!Q70="",NA(),IF(市町村別統計累年ファイル!Q70="…",NA(),IF(市町村別統計累年ファイル!Q70="-",NA(),IF(市町村別統計累年ファイル!Q70="x",NA(),市町村別統計累年ファイル!Q70))))</f>
        <v>#N/A</v>
      </c>
      <c r="C25" s="15" t="e">
        <f>IF(市町村別統計累年ファイル!T70="",NA(),IF(市町村別統計累年ファイル!T70="…",NA(),IF(市町村別統計累年ファイル!T70="-",NA(),IF(市町村別統計累年ファイル!T70="x",NA(),市町村別統計累年ファイル!T70))))</f>
        <v>#N/A</v>
      </c>
      <c r="D25" s="15">
        <f>IF(参照!$C$127="",NA(),IF(VLOOKUP(市町村別統計累年ファイル!$C$5&amp;市町村別統計累年ファイル!$F$5,六条!$A$6:$BI$130,58,FALSE)="-",NA(),IF(VLOOKUP(市町村別統計累年ファイル!$C$5&amp;市町村別統計累年ファイル!$F$5,六条!$A$6:$BI$130,58,FALSE)="…",NA(),IF(VLOOKUP(市町村別統計累年ファイル!$C$5&amp;市町村別統計累年ファイル!$F$5,六条!$A$6:$BI$130,58,FALSE)="x",NA(),VLOOKUP(市町村別統計累年ファイル!$C$5&amp;市町村別統計累年ファイル!$F$5,六条!$A$6:$BI$130,58,FALSE)))))</f>
        <v>175</v>
      </c>
      <c r="E25" s="24">
        <f>IF(市町村別統計累年ファイル!Q70="",0,IF(市町村別統計累年ファイル!Q70="…",0,IF(市町村別統計累年ファイル!Q70="-",0,IF(市町村別統計累年ファイル!Q70="x",0,市町村別統計累年ファイル!Q70))))</f>
        <v>0</v>
      </c>
      <c r="G25" s="78">
        <f t="shared" si="4"/>
        <v>3</v>
      </c>
      <c r="H25" s="15">
        <f>IF(市町村別統計累年ファイル!Q87="",NA(),IF(市町村別統計累年ファイル!Q87="…",NA(),IF(市町村別統計累年ファイル!Q87="-",NA(),IF(市町村別統計累年ファイル!Q87="x",NA(),市町村別統計累年ファイル!Q87))))</f>
        <v>74</v>
      </c>
      <c r="I25" s="15">
        <f>IF(市町村別統計累年ファイル!T87="",NA(),IF(市町村別統計累年ファイル!T87="…",NA(),IF(市町村別統計累年ファイル!T87="-",NA(),IF(市町村別統計累年ファイル!T87="x",NA(),市町村別統計累年ファイル!T87))))</f>
        <v>122</v>
      </c>
      <c r="J25" s="19">
        <f>IF(参照!$C$127="",NA(),IF(VLOOKUP(市町村別統計累年ファイル!$C$5&amp;市町村別統計累年ファイル!$F$5,大豆!$A$6:$BI$130,58,FALSE)="-",NA(),IF(VLOOKUP(市町村別統計累年ファイル!$C$5&amp;市町村別統計累年ファイル!$F$5,大豆!$A$6:$BI$130,58,FALSE)="…",NA(),IF(VLOOKUP(市町村別統計累年ファイル!$C$5&amp;市町村別統計累年ファイル!$F$5,大豆!$A$6:$BI$130,58,FALSE)="x",NA(),VLOOKUP(市町村別統計累年ファイル!$C$5&amp;市町村別統計累年ファイル!$F$5,大豆!$A$6:$BI$130,58,FALSE)))))</f>
        <v>102</v>
      </c>
      <c r="K25" s="24">
        <f>IF(市町村別統計累年ファイル!Q87="",0,IF(市町村別統計累年ファイル!Q87="…",0,IF(市町村別統計累年ファイル!Q87="-",0,IF(市町村別統計累年ファイル!Q87="x",0,市町村別統計累年ファイル!Q87))))</f>
        <v>74</v>
      </c>
      <c r="M25" s="78">
        <f t="shared" si="5"/>
        <v>3</v>
      </c>
      <c r="N25" s="15" t="e">
        <f>IF(市町村別統計累年ファイル!Q104="",NA(),IF(市町村別統計累年ファイル!Q104="…",NA(),IF(市町村別統計累年ファイル!Q104="-",NA(),IF(市町村別統計累年ファイル!Q104="x",NA(),市町村別統計累年ファイル!Q104))))</f>
        <v>#N/A</v>
      </c>
      <c r="O25" s="15" t="e">
        <f>IF(市町村別統計累年ファイル!T104="",NA(),IF(市町村別統計累年ファイル!T104="…",NA(),IF(市町村別統計累年ファイル!T104="-",NA(),IF(市町村別統計累年ファイル!T104="x",NA(),市町村別統計累年ファイル!T104))))</f>
        <v>#N/A</v>
      </c>
      <c r="P25" s="19">
        <f>IF(参照!$C$127="",NA(),IF(VLOOKUP(市町村別統計累年ファイル!$C$5&amp;市町村別統計累年ファイル!$F$5,そば!$A$6:$BI$130,58,FALSE)="-",NA(),IF(VLOOKUP(市町村別統計累年ファイル!$C$5&amp;市町村別統計累年ファイル!$F$5,そば!$A$6:$BI$130,58,FALSE)="…",NA(),IF(VLOOKUP(市町村別統計累年ファイル!$C$5&amp;市町村別統計累年ファイル!$F$5,そば!$A$6:$BI$130,58,FALSE)="x",NA(),VLOOKUP(市町村別統計累年ファイル!$C$5&amp;市町村別統計累年ファイル!$F$5,そば!$A$6:$BI$130,58,FALSE)))))</f>
        <v>36</v>
      </c>
      <c r="Q25" s="24">
        <f>IF(市町村別統計累年ファイル!Q104="",0,IF(市町村別統計累年ファイル!Q104="…",0,IF(市町村別統計累年ファイル!Q104="-",0,IF(市町村別統計累年ファイル!Q104="x",0,市町村別統計累年ファイル!Q104))))</f>
        <v>0</v>
      </c>
    </row>
    <row r="26" spans="1:17" ht="18.75" customHeight="1">
      <c r="A26" s="78">
        <f t="shared" si="3"/>
        <v>4</v>
      </c>
      <c r="B26" s="15" t="e">
        <f>IF(市町村別統計累年ファイル!Q71="",NA(),IF(市町村別統計累年ファイル!Q71="…",NA(),IF(市町村別統計累年ファイル!Q71="-",NA(),IF(市町村別統計累年ファイル!Q71="x",NA(),市町村別統計累年ファイル!Q71))))</f>
        <v>#N/A</v>
      </c>
      <c r="C26" s="15" t="e">
        <f>IF(市町村別統計累年ファイル!T71="",NA(),IF(市町村別統計累年ファイル!T71="…",NA(),IF(市町村別統計累年ファイル!T71="-",NA(),IF(市町村別統計累年ファイル!T71="x",NA(),市町村別統計累年ファイル!T71))))</f>
        <v>#N/A</v>
      </c>
      <c r="D26" s="15">
        <f>IF(参照!$C$127="",NA(),IF(VLOOKUP(市町村別統計累年ファイル!$C$5&amp;市町村別統計累年ファイル!$F$5,六条!$A$6:$BI$130,59,FALSE)="-",NA(),IF(VLOOKUP(市町村別統計累年ファイル!$C$5&amp;市町村別統計累年ファイル!$F$5,六条!$A$6:$BI$130,59,FALSE)="…",NA(),IF(VLOOKUP(市町村別統計累年ファイル!$C$5&amp;市町村別統計累年ファイル!$F$5,六条!$A$6:$BI$130,59,FALSE)="x",NA(),VLOOKUP(市町村別統計累年ファイル!$C$5&amp;市町村別統計累年ファイル!$F$5,六条!$A$6:$BI$130,59,FALSE)))))</f>
        <v>232</v>
      </c>
      <c r="E26" s="24">
        <f>IF(市町村別統計累年ファイル!Q71="",0,IF(市町村別統計累年ファイル!Q71="…",0,IF(市町村別統計累年ファイル!Q71="-",0,IF(市町村別統計累年ファイル!Q71="x",0,市町村別統計累年ファイル!Q71))))</f>
        <v>0</v>
      </c>
      <c r="G26" s="78">
        <f t="shared" si="4"/>
        <v>4</v>
      </c>
      <c r="H26" s="15">
        <f>IF(市町村別統計累年ファイル!Q88="",NA(),IF(市町村別統計累年ファイル!Q88="…",NA(),IF(市町村別統計累年ファイル!Q88="-",NA(),IF(市町村別統計累年ファイル!Q88="x",NA(),市町村別統計累年ファイル!Q88))))</f>
        <v>59</v>
      </c>
      <c r="I26" s="15">
        <f>IF(市町村別統計累年ファイル!T88="",NA(),IF(市町村別統計累年ファイル!T88="…",NA(),IF(市町村別統計累年ファイル!T88="-",NA(),IF(市町村別統計累年ファイル!T88="x",NA(),市町村別統計累年ファイル!T88))))</f>
        <v>129</v>
      </c>
      <c r="J26" s="19">
        <f>IF(参照!$C$127="",NA(),IF(VLOOKUP(市町村別統計累年ファイル!$C$5&amp;市町村別統計累年ファイル!$F$5,大豆!$A$6:$BI$130,59,FALSE)="-",NA(),IF(VLOOKUP(市町村別統計累年ファイル!$C$5&amp;市町村別統計累年ファイル!$F$5,大豆!$A$6:$BI$130,59,FALSE)="…",NA(),IF(VLOOKUP(市町村別統計累年ファイル!$C$5&amp;市町村別統計累年ファイル!$F$5,大豆!$A$6:$BI$130,59,FALSE)="x",NA(),VLOOKUP(市町村別統計累年ファイル!$C$5&amp;市町村別統計累年ファイル!$F$5,大豆!$A$6:$BI$130,59,FALSE)))))</f>
        <v>115</v>
      </c>
      <c r="K26" s="24">
        <f>IF(市町村別統計累年ファイル!Q88="",0,IF(市町村別統計累年ファイル!Q88="…",0,IF(市町村別統計累年ファイル!Q88="-",0,IF(市町村別統計累年ファイル!Q88="x",0,市町村別統計累年ファイル!Q88))))</f>
        <v>59</v>
      </c>
      <c r="M26" s="78">
        <f t="shared" si="5"/>
        <v>4</v>
      </c>
      <c r="N26" s="15" t="e">
        <f>IF(市町村別統計累年ファイル!Q105="",NA(),IF(市町村別統計累年ファイル!Q105="…",NA(),IF(市町村別統計累年ファイル!Q105="-",NA(),IF(市町村別統計累年ファイル!Q105="x",NA(),市町村別統計累年ファイル!Q105))))</f>
        <v>#N/A</v>
      </c>
      <c r="O26" s="15" t="e">
        <f>IF(市町村別統計累年ファイル!T105="",NA(),IF(市町村別統計累年ファイル!T105="…",NA(),IF(市町村別統計累年ファイル!T105="-",NA(),IF(市町村別統計累年ファイル!T105="x",NA(),市町村別統計累年ファイル!T105))))</f>
        <v>#N/A</v>
      </c>
      <c r="P26" s="19">
        <f>IF(参照!$C$127="",NA(),IF(VLOOKUP(市町村別統計累年ファイル!$C$5&amp;市町村別統計累年ファイル!$F$5,そば!$A$6:$BI$130,59,FALSE)="-",NA(),IF(VLOOKUP(市町村別統計累年ファイル!$C$5&amp;市町村別統計累年ファイル!$F$5,そば!$A$6:$BI$130,59,FALSE)="…",NA(),IF(VLOOKUP(市町村別統計累年ファイル!$C$5&amp;市町村別統計累年ファイル!$F$5,そば!$A$6:$BI$130,59,FALSE)="x",NA(),VLOOKUP(市町村別統計累年ファイル!$C$5&amp;市町村別統計累年ファイル!$F$5,そば!$A$6:$BI$130,59,FALSE)))))</f>
        <v>34</v>
      </c>
      <c r="Q26" s="24">
        <f>IF(市町村別統計累年ファイル!Q105="",0,IF(市町村別統計累年ファイル!Q105="…",0,IF(市町村別統計累年ファイル!Q105="-",0,IF(市町村別統計累年ファイル!Q105="x",0,市町村別統計累年ファイル!Q105))))</f>
        <v>0</v>
      </c>
    </row>
    <row r="27" spans="1:17" ht="18.75" customHeight="1">
      <c r="A27" s="78">
        <f t="shared" si="3"/>
        <v>5</v>
      </c>
      <c r="B27" s="15" t="e">
        <f>IF(市町村別統計累年ファイル!Q72="",NA(),IF(市町村別統計累年ファイル!Q72="…",NA(),IF(市町村別統計累年ファイル!Q72="-",NA(),IF(市町村別統計累年ファイル!Q72="x",NA(),市町村別統計累年ファイル!Q72))))</f>
        <v>#N/A</v>
      </c>
      <c r="C27" s="15" t="e">
        <f>IF(市町村別統計累年ファイル!T72="",NA(),IF(市町村別統計累年ファイル!T72="…",NA(),IF(市町村別統計累年ファイル!T72="-",NA(),IF(市町村別統計累年ファイル!T72="x",NA(),市町村別統計累年ファイル!T72))))</f>
        <v>#N/A</v>
      </c>
      <c r="D27" s="15">
        <f>IF(参照!$C$127="",NA(),IF(VLOOKUP(市町村別統計累年ファイル!$C$5&amp;市町村別統計累年ファイル!$F$5,六条!$A$6:$BI$130,60,FALSE)="-",NA(),IF(VLOOKUP(市町村別統計累年ファイル!$C$5&amp;市町村別統計累年ファイル!$F$5,六条!$A$6:$BI$130,60,FALSE)="…",NA(),IF(VLOOKUP(市町村別統計累年ファイル!$C$5&amp;市町村別統計累年ファイル!$F$5,六条!$A$6:$BI$130,60,FALSE)="x",NA(),VLOOKUP(市町村別統計累年ファイル!$C$5&amp;市町村別統計累年ファイル!$F$5,六条!$A$6:$BI$130,60,FALSE)))))</f>
        <v>190</v>
      </c>
      <c r="E27" s="24">
        <f>IF(市町村別統計累年ファイル!Q72="",0,IF(市町村別統計累年ファイル!Q72="…",0,IF(市町村別統計累年ファイル!Q72="-",0,IF(市町村別統計累年ファイル!Q72="x",0,市町村別統計累年ファイル!Q72))))</f>
        <v>0</v>
      </c>
      <c r="G27" s="78">
        <f t="shared" si="4"/>
        <v>5</v>
      </c>
      <c r="H27" s="15">
        <f>IF(市町村別統計累年ファイル!Q89="",NA(),IF(市町村別統計累年ファイル!Q89="…",NA(),IF(市町村別統計累年ファイル!Q89="-",NA(),IF(市町村別統計累年ファイル!Q89="x",NA(),市町村別統計累年ファイル!Q89))))</f>
        <v>76</v>
      </c>
      <c r="I27" s="15">
        <f>IF(市町村別統計累年ファイル!T89="",NA(),IF(市町村別統計累年ファイル!T89="…",NA(),IF(市町村別統計累年ファイル!T89="-",NA(),IF(市町村別統計累年ファイル!T89="x",NA(),市町村別統計累年ファイル!T89))))</f>
        <v>142</v>
      </c>
      <c r="J27" s="19">
        <f>IF(参照!$C$127="",NA(),IF(VLOOKUP(市町村別統計累年ファイル!$C$5&amp;市町村別統計累年ファイル!$F$5,大豆!$A$6:$BI$130,60,FALSE)="-",NA(),IF(VLOOKUP(市町村別統計累年ファイル!$C$5&amp;市町村別統計累年ファイル!$F$5,大豆!$A$6:$BI$130,60,FALSE)="…",NA(),IF(VLOOKUP(市町村別統計累年ファイル!$C$5&amp;市町村別統計累年ファイル!$F$5,大豆!$A$6:$BI$130,60,FALSE)="x",NA(),VLOOKUP(市町村別統計累年ファイル!$C$5&amp;市町村別統計累年ファイル!$F$5,大豆!$A$6:$BI$130,60,FALSE)))))</f>
        <v>122</v>
      </c>
      <c r="K27" s="24">
        <f>IF(市町村別統計累年ファイル!Q89="",0,IF(市町村別統計累年ファイル!Q89="…",0,IF(市町村別統計累年ファイル!Q89="-",0,IF(市町村別統計累年ファイル!Q89="x",0,市町村別統計累年ファイル!Q89))))</f>
        <v>76</v>
      </c>
      <c r="M27" s="78">
        <f t="shared" si="5"/>
        <v>5</v>
      </c>
      <c r="N27" s="15" t="e">
        <f>IF(市町村別統計累年ファイル!Q106="",NA(),IF(市町村別統計累年ファイル!Q106="…",NA(),IF(市町村別統計累年ファイル!Q106="-",NA(),IF(市町村別統計累年ファイル!Q106="x",NA(),市町村別統計累年ファイル!Q106))))</f>
        <v>#N/A</v>
      </c>
      <c r="O27" s="15" t="e">
        <f>IF(市町村別統計累年ファイル!T106="",NA(),IF(市町村別統計累年ファイル!T106="…",NA(),IF(市町村別統計累年ファイル!T106="-",NA(),IF(市町村別統計累年ファイル!T106="x",NA(),市町村別統計累年ファイル!T106))))</f>
        <v>#N/A</v>
      </c>
      <c r="P27" s="19">
        <f>IF(参照!$C$127="",NA(),IF(VLOOKUP(市町村別統計累年ファイル!$C$5&amp;市町村別統計累年ファイル!$F$5,そば!$A$6:$BI$130,60,FALSE)="-",NA(),IF(VLOOKUP(市町村別統計累年ファイル!$C$5&amp;市町村別統計累年ファイル!$F$5,そば!$A$6:$BI$130,60,FALSE)="…",NA(),IF(VLOOKUP(市町村別統計累年ファイル!$C$5&amp;市町村別統計累年ファイル!$F$5,そば!$A$6:$BI$130,60,FALSE)="x",NA(),VLOOKUP(市町村別統計累年ファイル!$C$5&amp;市町村別統計累年ファイル!$F$5,そば!$A$6:$BI$130,60,FALSE)))))</f>
        <v>45</v>
      </c>
      <c r="Q27" s="24">
        <f>IF(市町村別統計累年ファイル!Q106="",0,IF(市町村別統計累年ファイル!Q106="…",0,IF(市町村別統計累年ファイル!Q106="-",0,IF(市町村別統計累年ファイル!Q106="x",0,市町村別統計累年ファイル!Q106))))</f>
        <v>0</v>
      </c>
    </row>
    <row r="28" spans="1:17" ht="18.75" customHeight="1">
      <c r="A28" s="78">
        <f t="shared" si="3"/>
        <v>6</v>
      </c>
      <c r="B28" s="15" t="e">
        <f>IF(市町村別統計累年ファイル!Q73="",NA(),IF(市町村別統計累年ファイル!Q73="…",NA(),IF(市町村別統計累年ファイル!Q73="-",NA(),IF(市町村別統計累年ファイル!Q73="x",NA(),市町村別統計累年ファイル!Q73))))</f>
        <v>#N/A</v>
      </c>
      <c r="C28" s="15" t="e">
        <f>IF(市町村別統計累年ファイル!T73="",NA(),IF(市町村別統計累年ファイル!T73="…",NA(),IF(市町村別統計累年ファイル!T73="-",NA(),IF(市町村別統計累年ファイル!T73="x",NA(),市町村別統計累年ファイル!T73))))</f>
        <v>#N/A</v>
      </c>
      <c r="D28" s="15">
        <f>IF(参照!$C$127="",NA(),IF(VLOOKUP(市町村別統計累年ファイル!$C$5&amp;市町村別統計累年ファイル!$F$5,六条!$A$6:$BI$130,61,FALSE)="-",NA(),IF(VLOOKUP(市町村別統計累年ファイル!$C$5&amp;市町村別統計累年ファイル!$F$5,六条!$A$6:$BI$130,61,FALSE)="…",NA(),IF(VLOOKUP(市町村別統計累年ファイル!$C$5&amp;市町村別統計累年ファイル!$F$5,六条!$A$6:$BI$130,61,FALSE)="x",NA(),VLOOKUP(市町村別統計累年ファイル!$C$5&amp;市町村別統計累年ファイル!$F$5,六条!$A$6:$BI$130,61,FALSE)))))</f>
        <v>136</v>
      </c>
      <c r="E28" s="24">
        <f>IF(市町村別統計累年ファイル!Q73="",0,IF(市町村別統計累年ファイル!Q73="…",0,IF(市町村別統計累年ファイル!Q73="-",0,IF(市町村別統計累年ファイル!Q73="x",0,市町村別統計累年ファイル!Q73))))</f>
        <v>0</v>
      </c>
      <c r="G28" s="78">
        <f t="shared" si="4"/>
        <v>6</v>
      </c>
      <c r="H28" s="15">
        <f>IF(市町村別統計累年ファイル!Q90="",NA(),IF(市町村別統計累年ファイル!Q90="…",NA(),IF(市町村別統計累年ファイル!Q90="-",NA(),IF(市町村別統計累年ファイル!Q90="x",NA(),市町村別統計累年ファイル!Q90))))</f>
        <v>90</v>
      </c>
      <c r="I28" s="15">
        <f>IF(市町村別統計累年ファイル!T90="",NA(),IF(市町村別統計累年ファイル!T90="…",NA(),IF(市町村別統計累年ファイル!T90="-",NA(),IF(市町村別統計累年ファイル!T90="x",NA(),市町村別統計累年ファイル!T90))))</f>
        <v>59</v>
      </c>
      <c r="J28" s="19">
        <f>IF(参照!$C$127="",NA(),IF(VLOOKUP(市町村別統計累年ファイル!$C$5&amp;市町村別統計累年ファイル!$F$5,大豆!$A$6:$BI$130,61,FALSE)="-",NA(),IF(VLOOKUP(市町村別統計累年ファイル!$C$5&amp;市町村別統計累年ファイル!$F$5,大豆!$A$6:$BI$130,61,FALSE)="…",NA(),IF(VLOOKUP(市町村別統計累年ファイル!$C$5&amp;市町村別統計累年ファイル!$F$5,大豆!$A$6:$BI$130,61,FALSE)="x",NA(),VLOOKUP(市町村別統計累年ファイル!$C$5&amp;市町村別統計累年ファイル!$F$5,大豆!$A$6:$BI$130,61,FALSE)))))</f>
        <v>67</v>
      </c>
      <c r="K28" s="24">
        <f>IF(市町村別統計累年ファイル!Q90="",0,IF(市町村別統計累年ファイル!Q90="…",0,IF(市町村別統計累年ファイル!Q90="-",0,IF(市町村別統計累年ファイル!Q90="x",0,市町村別統計累年ファイル!Q90))))</f>
        <v>90</v>
      </c>
      <c r="M28" s="78">
        <f t="shared" si="5"/>
        <v>6</v>
      </c>
      <c r="N28" s="15" t="e">
        <f>IF(市町村別統計累年ファイル!Q107="",NA(),IF(市町村別統計累年ファイル!Q107="…",NA(),IF(市町村別統計累年ファイル!Q107="-",NA(),IF(市町村別統計累年ファイル!Q107="x",NA(),市町村別統計累年ファイル!Q107))))</f>
        <v>#N/A</v>
      </c>
      <c r="O28" s="15" t="e">
        <f>IF(市町村別統計累年ファイル!T107="",NA(),IF(市町村別統計累年ファイル!T107="…",NA(),IF(市町村別統計累年ファイル!T107="-",NA(),IF(市町村別統計累年ファイル!T107="x",NA(),市町村別統計累年ファイル!T107))))</f>
        <v>#N/A</v>
      </c>
      <c r="P28" s="19">
        <f>IF(参照!$C$127="",NA(),IF(VLOOKUP(市町村別統計累年ファイル!$C$5&amp;市町村別統計累年ファイル!$F$5,そば!$A$6:$BI$130,61,FALSE)="-",NA(),IF(VLOOKUP(市町村別統計累年ファイル!$C$5&amp;市町村別統計累年ファイル!$F$5,そば!$A$6:$BI$130,61,FALSE)="…",NA(),IF(VLOOKUP(市町村別統計累年ファイル!$C$5&amp;市町村別統計累年ファイル!$F$5,そば!$A$6:$BI$130,61,FALSE)="x",NA(),VLOOKUP(市町村別統計累年ファイル!$C$5&amp;市町村別統計累年ファイル!$F$5,そば!$A$6:$BI$130,61,FALSE)))))</f>
        <v>54</v>
      </c>
      <c r="Q28" s="24">
        <f>IF(市町村別統計累年ファイル!Q107="",0,IF(市町村別統計累年ファイル!Q107="…",0,IF(市町村別統計累年ファイル!Q107="-",0,IF(市町村別統計累年ファイル!Q107="x",0,市町村別統計累年ファイル!Q107))))</f>
        <v>0</v>
      </c>
    </row>
    <row r="29" spans="1:17" ht="18.75" customHeight="1">
      <c r="A29" s="11" t="s">
        <v>306</v>
      </c>
      <c r="B29" s="25">
        <f>IF(MAX(E19:E28)&lt;5,5,NA())</f>
        <v>5</v>
      </c>
      <c r="C29" s="22"/>
      <c r="D29" s="22"/>
      <c r="E29" s="22"/>
      <c r="G29" s="11" t="s">
        <v>306</v>
      </c>
      <c r="H29" s="25" t="e">
        <f>IF(MAX(K19:K28)&lt;5,5,NA())</f>
        <v>#N/A</v>
      </c>
      <c r="I29" s="22"/>
      <c r="J29" s="22"/>
      <c r="K29" s="22"/>
      <c r="M29" s="11" t="s">
        <v>306</v>
      </c>
      <c r="N29" s="25">
        <f>IF(MAX(Q19:Q28)&lt;5,5,NA())</f>
        <v>5</v>
      </c>
      <c r="O29" s="22"/>
      <c r="P29" s="22"/>
      <c r="Q29" s="22"/>
    </row>
    <row r="43" ht="22.5" customHeight="1"/>
    <row r="56" ht="22.5" customHeight="1"/>
    <row r="69" ht="22.5" customHeight="1"/>
  </sheetData>
  <mergeCells count="19">
    <mergeCell ref="N17:N18"/>
    <mergeCell ref="O17:P17"/>
    <mergeCell ref="M2:M3"/>
    <mergeCell ref="N2:N3"/>
    <mergeCell ref="O2:P2"/>
    <mergeCell ref="M17:M18"/>
    <mergeCell ref="H2:H3"/>
    <mergeCell ref="G2:G3"/>
    <mergeCell ref="I2:J2"/>
    <mergeCell ref="G17:G18"/>
    <mergeCell ref="H17:H18"/>
    <mergeCell ref="I17:J17"/>
    <mergeCell ref="A17:A18"/>
    <mergeCell ref="B17:B18"/>
    <mergeCell ref="C17:D17"/>
    <mergeCell ref="A2:A3"/>
    <mergeCell ref="B2:B3"/>
    <mergeCell ref="C2:C3"/>
    <mergeCell ref="D2:E2"/>
  </mergeCells>
  <phoneticPr fontId="1"/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CI134"/>
  <sheetViews>
    <sheetView view="pageBreakPreview" zoomScaleNormal="100" zoomScaleSheetLayoutView="100" workbookViewId="0">
      <pane xSplit="1" ySplit="4" topLeftCell="B5" activePane="bottomRight" state="frozen"/>
      <selection activeCell="J10" sqref="J10"/>
      <selection pane="topRight" activeCell="J10" sqref="J10"/>
      <selection pane="bottomLeft" activeCell="J10" sqref="J10"/>
      <selection pane="bottomRight" activeCell="J10" sqref="J10"/>
    </sheetView>
  </sheetViews>
  <sheetFormatPr defaultColWidth="7" defaultRowHeight="13.2"/>
  <cols>
    <col min="1" max="1" width="18.33203125" style="3" bestFit="1" customWidth="1"/>
    <col min="2" max="9" width="6.6640625" style="3" customWidth="1"/>
    <col min="10" max="13" width="6.77734375" style="3" customWidth="1"/>
    <col min="14" max="21" width="6.44140625" style="3" customWidth="1"/>
    <col min="22" max="29" width="6.6640625" style="3" customWidth="1"/>
    <col min="30" max="37" width="6.44140625" style="3" customWidth="1"/>
    <col min="38" max="41" width="6.77734375" style="3" customWidth="1"/>
    <col min="42" max="42" width="2.44140625" customWidth="1"/>
    <col min="43" max="43" width="7.44140625" bestFit="1" customWidth="1"/>
    <col min="44" max="44" width="11.109375" customWidth="1"/>
    <col min="48" max="51" width="6.6640625" style="3" customWidth="1"/>
    <col min="56" max="67" width="6.6640625" style="3" customWidth="1"/>
    <col min="72" max="75" width="6.6640625" style="3" customWidth="1"/>
    <col min="88" max="16384" width="7" style="3"/>
  </cols>
  <sheetData>
    <row r="1" spans="1:87" ht="30" customHeight="1">
      <c r="A1" s="86" t="s">
        <v>269</v>
      </c>
      <c r="AP1" s="3"/>
      <c r="AQ1" s="3"/>
      <c r="AR1" s="3"/>
      <c r="AS1" s="3"/>
      <c r="AT1" s="3"/>
      <c r="AU1" s="3"/>
      <c r="AV1" s="3" t="s">
        <v>315</v>
      </c>
      <c r="AZ1" s="3"/>
      <c r="BA1" s="3"/>
      <c r="BB1" s="3"/>
      <c r="BC1" s="3"/>
      <c r="BP1" s="3"/>
      <c r="BQ1" s="3"/>
      <c r="BR1" s="3"/>
      <c r="BS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</row>
    <row r="2" spans="1:87">
      <c r="A2" s="138" t="s">
        <v>268</v>
      </c>
      <c r="B2" s="133">
        <v>27</v>
      </c>
      <c r="C2" s="134"/>
      <c r="D2" s="134"/>
      <c r="E2" s="135"/>
      <c r="F2" s="133">
        <v>28</v>
      </c>
      <c r="G2" s="134"/>
      <c r="H2" s="134"/>
      <c r="I2" s="135"/>
      <c r="J2" s="133">
        <v>29</v>
      </c>
      <c r="K2" s="134"/>
      <c r="L2" s="134"/>
      <c r="M2" s="135"/>
      <c r="N2" s="133">
        <v>30</v>
      </c>
      <c r="O2" s="134"/>
      <c r="P2" s="134"/>
      <c r="Q2" s="135"/>
      <c r="R2" s="133" t="s">
        <v>460</v>
      </c>
      <c r="S2" s="134"/>
      <c r="T2" s="134"/>
      <c r="U2" s="135"/>
      <c r="V2" s="133">
        <v>2</v>
      </c>
      <c r="W2" s="134"/>
      <c r="X2" s="134"/>
      <c r="Y2" s="135"/>
      <c r="Z2" s="133">
        <v>3</v>
      </c>
      <c r="AA2" s="134"/>
      <c r="AB2" s="134"/>
      <c r="AC2" s="135"/>
      <c r="AD2" s="133">
        <v>4</v>
      </c>
      <c r="AE2" s="134"/>
      <c r="AF2" s="134"/>
      <c r="AG2" s="135"/>
      <c r="AH2" s="133">
        <v>5</v>
      </c>
      <c r="AI2" s="134"/>
      <c r="AJ2" s="134"/>
      <c r="AK2" s="135"/>
      <c r="AL2" s="133">
        <v>6</v>
      </c>
      <c r="AM2" s="134"/>
      <c r="AN2" s="134"/>
      <c r="AO2" s="135"/>
      <c r="AP2" s="3"/>
      <c r="AQ2" s="3"/>
      <c r="AR2" s="3"/>
      <c r="AS2" s="3"/>
      <c r="AT2" s="3"/>
      <c r="AU2" s="3"/>
      <c r="AV2" s="56">
        <v>18</v>
      </c>
      <c r="AW2" s="57"/>
      <c r="AX2" s="57"/>
      <c r="AY2" s="58"/>
      <c r="AZ2" s="56">
        <v>19</v>
      </c>
      <c r="BA2" s="57"/>
      <c r="BB2" s="57"/>
      <c r="BC2" s="58"/>
      <c r="BD2" s="56">
        <v>20</v>
      </c>
      <c r="BE2" s="57"/>
      <c r="BF2" s="57"/>
      <c r="BG2" s="58"/>
      <c r="BH2" s="56">
        <f>BD2+1</f>
        <v>21</v>
      </c>
      <c r="BI2" s="57"/>
      <c r="BJ2" s="57"/>
      <c r="BK2" s="58"/>
      <c r="BL2" s="133">
        <v>22</v>
      </c>
      <c r="BM2" s="134"/>
      <c r="BN2" s="134"/>
      <c r="BO2" s="135"/>
      <c r="BP2" s="133">
        <v>22</v>
      </c>
      <c r="BQ2" s="134"/>
      <c r="BR2" s="134"/>
      <c r="BS2" s="135"/>
      <c r="BT2" s="133">
        <v>24</v>
      </c>
      <c r="BU2" s="134"/>
      <c r="BV2" s="134"/>
      <c r="BW2" s="135"/>
      <c r="BX2" s="133">
        <v>25</v>
      </c>
      <c r="BY2" s="134"/>
      <c r="BZ2" s="134"/>
      <c r="CA2" s="135"/>
      <c r="CB2" s="133">
        <v>26</v>
      </c>
      <c r="CC2" s="134"/>
      <c r="CD2" s="134"/>
      <c r="CE2" s="135"/>
      <c r="CF2" s="3"/>
      <c r="CG2" s="3"/>
      <c r="CH2" s="3"/>
      <c r="CI2" s="3"/>
    </row>
    <row r="3" spans="1:87" ht="18.75" customHeight="1">
      <c r="A3" s="139"/>
      <c r="B3" s="129" t="s">
        <v>267</v>
      </c>
      <c r="C3" s="131" t="s">
        <v>266</v>
      </c>
      <c r="D3" s="8"/>
      <c r="E3" s="129" t="s">
        <v>265</v>
      </c>
      <c r="F3" s="136" t="s">
        <v>267</v>
      </c>
      <c r="G3" s="137" t="s">
        <v>266</v>
      </c>
      <c r="H3" s="8"/>
      <c r="I3" s="136" t="s">
        <v>265</v>
      </c>
      <c r="J3" s="136" t="s">
        <v>267</v>
      </c>
      <c r="K3" s="137" t="s">
        <v>266</v>
      </c>
      <c r="L3" s="8"/>
      <c r="M3" s="136" t="s">
        <v>265</v>
      </c>
      <c r="N3" s="136" t="s">
        <v>267</v>
      </c>
      <c r="O3" s="137" t="s">
        <v>266</v>
      </c>
      <c r="P3" s="8"/>
      <c r="Q3" s="136" t="s">
        <v>265</v>
      </c>
      <c r="R3" s="136" t="s">
        <v>267</v>
      </c>
      <c r="S3" s="137" t="s">
        <v>266</v>
      </c>
      <c r="T3" s="8"/>
      <c r="U3" s="136" t="s">
        <v>265</v>
      </c>
      <c r="V3" s="136" t="s">
        <v>267</v>
      </c>
      <c r="W3" s="137" t="s">
        <v>266</v>
      </c>
      <c r="X3" s="8"/>
      <c r="Y3" s="136" t="s">
        <v>265</v>
      </c>
      <c r="Z3" s="136" t="s">
        <v>267</v>
      </c>
      <c r="AA3" s="137" t="s">
        <v>266</v>
      </c>
      <c r="AB3" s="8"/>
      <c r="AC3" s="136" t="s">
        <v>265</v>
      </c>
      <c r="AD3" s="136" t="s">
        <v>267</v>
      </c>
      <c r="AE3" s="137" t="s">
        <v>266</v>
      </c>
      <c r="AF3" s="8"/>
      <c r="AG3" s="136" t="s">
        <v>265</v>
      </c>
      <c r="AH3" s="136" t="s">
        <v>267</v>
      </c>
      <c r="AI3" s="137" t="s">
        <v>266</v>
      </c>
      <c r="AJ3" s="8"/>
      <c r="AK3" s="136" t="s">
        <v>265</v>
      </c>
      <c r="AL3" s="136" t="s">
        <v>267</v>
      </c>
      <c r="AM3" s="137" t="s">
        <v>266</v>
      </c>
      <c r="AN3" s="8"/>
      <c r="AO3" s="136" t="s">
        <v>265</v>
      </c>
      <c r="AP3" s="3"/>
      <c r="AQ3" s="3"/>
      <c r="AR3" s="3"/>
      <c r="AS3" s="3"/>
      <c r="AT3" s="3"/>
      <c r="AU3" s="3"/>
      <c r="AV3" s="59" t="s">
        <v>267</v>
      </c>
      <c r="AW3" s="61" t="s">
        <v>266</v>
      </c>
      <c r="AX3" s="8"/>
      <c r="AY3" s="59" t="s">
        <v>265</v>
      </c>
      <c r="AZ3" s="59" t="s">
        <v>267</v>
      </c>
      <c r="BA3" s="61" t="s">
        <v>266</v>
      </c>
      <c r="BB3" s="8"/>
      <c r="BC3" s="59" t="s">
        <v>265</v>
      </c>
      <c r="BD3" s="59" t="s">
        <v>267</v>
      </c>
      <c r="BE3" s="61" t="s">
        <v>266</v>
      </c>
      <c r="BF3" s="8"/>
      <c r="BG3" s="59" t="s">
        <v>265</v>
      </c>
      <c r="BH3" s="59" t="s">
        <v>267</v>
      </c>
      <c r="BI3" s="61" t="s">
        <v>266</v>
      </c>
      <c r="BJ3" s="8"/>
      <c r="BK3" s="59" t="s">
        <v>265</v>
      </c>
      <c r="BL3" s="129" t="s">
        <v>267</v>
      </c>
      <c r="BM3" s="131" t="s">
        <v>266</v>
      </c>
      <c r="BN3" s="8"/>
      <c r="BO3" s="129" t="s">
        <v>265</v>
      </c>
      <c r="BP3" s="129" t="s">
        <v>267</v>
      </c>
      <c r="BQ3" s="131" t="s">
        <v>266</v>
      </c>
      <c r="BR3" s="8"/>
      <c r="BS3" s="129" t="s">
        <v>265</v>
      </c>
      <c r="BT3" s="129" t="s">
        <v>267</v>
      </c>
      <c r="BU3" s="131" t="s">
        <v>266</v>
      </c>
      <c r="BV3" s="8"/>
      <c r="BW3" s="129" t="s">
        <v>265</v>
      </c>
      <c r="BX3" s="129" t="s">
        <v>267</v>
      </c>
      <c r="BY3" s="131" t="s">
        <v>266</v>
      </c>
      <c r="BZ3" s="8"/>
      <c r="CA3" s="129" t="s">
        <v>265</v>
      </c>
      <c r="CB3" s="129" t="s">
        <v>267</v>
      </c>
      <c r="CC3" s="131" t="s">
        <v>266</v>
      </c>
      <c r="CD3" s="8"/>
      <c r="CE3" s="129" t="s">
        <v>265</v>
      </c>
      <c r="CF3" s="3"/>
      <c r="CG3" s="3"/>
      <c r="CH3" s="3"/>
      <c r="CI3" s="3"/>
    </row>
    <row r="4" spans="1:87" ht="27" customHeight="1">
      <c r="A4" s="140"/>
      <c r="B4" s="130"/>
      <c r="C4" s="132" t="s">
        <v>263</v>
      </c>
      <c r="D4" s="7" t="s">
        <v>264</v>
      </c>
      <c r="E4" s="130" t="s">
        <v>263</v>
      </c>
      <c r="F4" s="136"/>
      <c r="G4" s="136" t="s">
        <v>263</v>
      </c>
      <c r="H4" s="7" t="s">
        <v>264</v>
      </c>
      <c r="I4" s="136" t="s">
        <v>263</v>
      </c>
      <c r="J4" s="136"/>
      <c r="K4" s="136" t="s">
        <v>263</v>
      </c>
      <c r="L4" s="7" t="s">
        <v>264</v>
      </c>
      <c r="M4" s="136" t="s">
        <v>263</v>
      </c>
      <c r="N4" s="136"/>
      <c r="O4" s="136" t="s">
        <v>263</v>
      </c>
      <c r="P4" s="7" t="s">
        <v>264</v>
      </c>
      <c r="Q4" s="136" t="s">
        <v>263</v>
      </c>
      <c r="R4" s="136"/>
      <c r="S4" s="136" t="s">
        <v>263</v>
      </c>
      <c r="T4" s="7" t="s">
        <v>264</v>
      </c>
      <c r="U4" s="136" t="s">
        <v>263</v>
      </c>
      <c r="V4" s="136"/>
      <c r="W4" s="136" t="s">
        <v>263</v>
      </c>
      <c r="X4" s="7" t="s">
        <v>264</v>
      </c>
      <c r="Y4" s="136" t="s">
        <v>263</v>
      </c>
      <c r="Z4" s="136"/>
      <c r="AA4" s="136" t="s">
        <v>263</v>
      </c>
      <c r="AB4" s="7" t="s">
        <v>264</v>
      </c>
      <c r="AC4" s="136" t="s">
        <v>263</v>
      </c>
      <c r="AD4" s="136"/>
      <c r="AE4" s="136" t="s">
        <v>263</v>
      </c>
      <c r="AF4" s="7" t="s">
        <v>264</v>
      </c>
      <c r="AG4" s="136" t="s">
        <v>263</v>
      </c>
      <c r="AH4" s="136"/>
      <c r="AI4" s="136" t="s">
        <v>263</v>
      </c>
      <c r="AJ4" s="7" t="s">
        <v>264</v>
      </c>
      <c r="AK4" s="136" t="s">
        <v>263</v>
      </c>
      <c r="AL4" s="136"/>
      <c r="AM4" s="136" t="s">
        <v>263</v>
      </c>
      <c r="AN4" s="7" t="s">
        <v>264</v>
      </c>
      <c r="AO4" s="136" t="s">
        <v>263</v>
      </c>
      <c r="AP4" s="3"/>
      <c r="AQ4" s="3"/>
      <c r="AR4" s="3"/>
      <c r="AS4" s="3"/>
      <c r="AT4" s="3"/>
      <c r="AU4" s="3"/>
      <c r="AV4" s="60"/>
      <c r="AW4" s="62" t="s">
        <v>263</v>
      </c>
      <c r="AX4" s="7" t="s">
        <v>264</v>
      </c>
      <c r="AY4" s="60" t="s">
        <v>263</v>
      </c>
      <c r="AZ4" s="60"/>
      <c r="BA4" s="62" t="s">
        <v>263</v>
      </c>
      <c r="BB4" s="7" t="s">
        <v>264</v>
      </c>
      <c r="BC4" s="60" t="s">
        <v>263</v>
      </c>
      <c r="BD4" s="60"/>
      <c r="BE4" s="62" t="s">
        <v>263</v>
      </c>
      <c r="BF4" s="7" t="s">
        <v>264</v>
      </c>
      <c r="BG4" s="60" t="s">
        <v>263</v>
      </c>
      <c r="BH4" s="60"/>
      <c r="BI4" s="62" t="s">
        <v>263</v>
      </c>
      <c r="BJ4" s="7" t="s">
        <v>264</v>
      </c>
      <c r="BK4" s="60" t="s">
        <v>263</v>
      </c>
      <c r="BL4" s="130"/>
      <c r="BM4" s="132" t="s">
        <v>263</v>
      </c>
      <c r="BN4" s="7" t="s">
        <v>264</v>
      </c>
      <c r="BO4" s="130" t="s">
        <v>263</v>
      </c>
      <c r="BP4" s="130"/>
      <c r="BQ4" s="132" t="s">
        <v>263</v>
      </c>
      <c r="BR4" s="7" t="s">
        <v>264</v>
      </c>
      <c r="BS4" s="130" t="s">
        <v>263</v>
      </c>
      <c r="BT4" s="130"/>
      <c r="BU4" s="132" t="s">
        <v>263</v>
      </c>
      <c r="BV4" s="7" t="s">
        <v>264</v>
      </c>
      <c r="BW4" s="130" t="s">
        <v>263</v>
      </c>
      <c r="BX4" s="130"/>
      <c r="BY4" s="132" t="s">
        <v>263</v>
      </c>
      <c r="BZ4" s="7" t="s">
        <v>264</v>
      </c>
      <c r="CA4" s="130" t="s">
        <v>263</v>
      </c>
      <c r="CB4" s="130"/>
      <c r="CC4" s="132" t="s">
        <v>263</v>
      </c>
      <c r="CD4" s="7" t="s">
        <v>264</v>
      </c>
      <c r="CE4" s="130" t="s">
        <v>263</v>
      </c>
      <c r="CF4" s="3"/>
      <c r="CG4" s="3"/>
      <c r="CH4" s="3"/>
      <c r="CI4" s="3"/>
    </row>
    <row r="5" spans="1:87">
      <c r="A5" s="10">
        <v>1</v>
      </c>
      <c r="B5" s="10">
        <f>A5+1</f>
        <v>2</v>
      </c>
      <c r="C5" s="10">
        <f t="shared" ref="C5:M5" si="0">B5+1</f>
        <v>3</v>
      </c>
      <c r="D5" s="10">
        <f t="shared" si="0"/>
        <v>4</v>
      </c>
      <c r="E5" s="10">
        <f t="shared" si="0"/>
        <v>5</v>
      </c>
      <c r="F5" s="10">
        <f t="shared" si="0"/>
        <v>6</v>
      </c>
      <c r="G5" s="10">
        <f t="shared" si="0"/>
        <v>7</v>
      </c>
      <c r="H5" s="10">
        <f t="shared" si="0"/>
        <v>8</v>
      </c>
      <c r="I5" s="10">
        <f t="shared" si="0"/>
        <v>9</v>
      </c>
      <c r="J5" s="10">
        <f t="shared" si="0"/>
        <v>10</v>
      </c>
      <c r="K5" s="10">
        <f t="shared" si="0"/>
        <v>11</v>
      </c>
      <c r="L5" s="10">
        <f t="shared" si="0"/>
        <v>12</v>
      </c>
      <c r="M5" s="10">
        <f t="shared" si="0"/>
        <v>13</v>
      </c>
      <c r="N5" s="10">
        <f t="shared" ref="N5" si="1">M5+1</f>
        <v>14</v>
      </c>
      <c r="O5" s="10">
        <f t="shared" ref="O5" si="2">N5+1</f>
        <v>15</v>
      </c>
      <c r="P5" s="10">
        <f t="shared" ref="P5" si="3">O5+1</f>
        <v>16</v>
      </c>
      <c r="Q5" s="10">
        <f t="shared" ref="Q5" si="4">P5+1</f>
        <v>17</v>
      </c>
      <c r="R5" s="10">
        <f t="shared" ref="R5" si="5">Q5+1</f>
        <v>18</v>
      </c>
      <c r="S5" s="10">
        <f t="shared" ref="S5" si="6">R5+1</f>
        <v>19</v>
      </c>
      <c r="T5" s="10">
        <f t="shared" ref="T5" si="7">S5+1</f>
        <v>20</v>
      </c>
      <c r="U5" s="10">
        <f t="shared" ref="U5" si="8">T5+1</f>
        <v>21</v>
      </c>
      <c r="V5" s="10">
        <f t="shared" ref="V5" si="9">U5+1</f>
        <v>22</v>
      </c>
      <c r="W5" s="10">
        <f t="shared" ref="W5" si="10">V5+1</f>
        <v>23</v>
      </c>
      <c r="X5" s="10">
        <f t="shared" ref="X5" si="11">W5+1</f>
        <v>24</v>
      </c>
      <c r="Y5" s="10">
        <f t="shared" ref="Y5" si="12">X5+1</f>
        <v>25</v>
      </c>
      <c r="Z5" s="10">
        <f t="shared" ref="Z5" si="13">Y5+1</f>
        <v>26</v>
      </c>
      <c r="AA5" s="10">
        <f t="shared" ref="AA5" si="14">Z5+1</f>
        <v>27</v>
      </c>
      <c r="AB5" s="10">
        <f t="shared" ref="AB5" si="15">AA5+1</f>
        <v>28</v>
      </c>
      <c r="AC5" s="10">
        <f t="shared" ref="AC5" si="16">AB5+1</f>
        <v>29</v>
      </c>
      <c r="AD5" s="10">
        <f t="shared" ref="AD5" si="17">AC5+1</f>
        <v>30</v>
      </c>
      <c r="AE5" s="10">
        <f t="shared" ref="AE5" si="18">AD5+1</f>
        <v>31</v>
      </c>
      <c r="AF5" s="10">
        <f t="shared" ref="AF5" si="19">AE5+1</f>
        <v>32</v>
      </c>
      <c r="AG5" s="10">
        <f t="shared" ref="AG5" si="20">AF5+1</f>
        <v>33</v>
      </c>
      <c r="AH5" s="10">
        <f t="shared" ref="AH5" si="21">AG5+1</f>
        <v>34</v>
      </c>
      <c r="AI5" s="10">
        <f t="shared" ref="AI5" si="22">AH5+1</f>
        <v>35</v>
      </c>
      <c r="AJ5" s="10">
        <f t="shared" ref="AJ5" si="23">AI5+1</f>
        <v>36</v>
      </c>
      <c r="AK5" s="10">
        <f t="shared" ref="AK5" si="24">AJ5+1</f>
        <v>37</v>
      </c>
      <c r="AL5" s="10">
        <f t="shared" ref="AL5" si="25">AK5+1</f>
        <v>38</v>
      </c>
      <c r="AM5" s="10">
        <f t="shared" ref="AM5" si="26">AL5+1</f>
        <v>39</v>
      </c>
      <c r="AN5" s="10">
        <f t="shared" ref="AN5" si="27">AM5+1</f>
        <v>40</v>
      </c>
      <c r="AO5" s="10">
        <f t="shared" ref="AO5" si="28">AN5+1</f>
        <v>41</v>
      </c>
      <c r="AP5" s="3"/>
      <c r="AQ5" s="3"/>
      <c r="AR5" s="3"/>
      <c r="AS5" s="3"/>
      <c r="AT5" s="3"/>
      <c r="AU5" s="3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3"/>
      <c r="CG5" s="3"/>
      <c r="CH5" s="3"/>
      <c r="CI5" s="3"/>
    </row>
    <row r="6" spans="1:87">
      <c r="A6" s="3" t="s">
        <v>140</v>
      </c>
      <c r="B6" s="12">
        <v>4030</v>
      </c>
      <c r="C6" s="12">
        <v>2990</v>
      </c>
      <c r="D6" s="12">
        <v>2910</v>
      </c>
      <c r="E6" s="12">
        <v>1040</v>
      </c>
      <c r="F6" s="12">
        <v>4010</v>
      </c>
      <c r="G6" s="12">
        <v>2950</v>
      </c>
      <c r="H6" s="12">
        <v>2880</v>
      </c>
      <c r="I6" s="12">
        <v>1060</v>
      </c>
      <c r="J6" s="12">
        <v>3950</v>
      </c>
      <c r="K6" s="12">
        <v>2900</v>
      </c>
      <c r="L6" s="12">
        <v>2820</v>
      </c>
      <c r="M6" s="12">
        <v>1060</v>
      </c>
      <c r="N6" s="12">
        <v>3950</v>
      </c>
      <c r="O6" s="12">
        <v>2880</v>
      </c>
      <c r="P6" s="12">
        <v>2810</v>
      </c>
      <c r="Q6" s="12">
        <v>1070</v>
      </c>
      <c r="R6" s="12">
        <v>3930</v>
      </c>
      <c r="S6" s="12">
        <v>2860</v>
      </c>
      <c r="T6" s="12">
        <v>2790</v>
      </c>
      <c r="U6" s="12">
        <v>1070</v>
      </c>
      <c r="V6" s="12">
        <v>3930</v>
      </c>
      <c r="W6" s="12">
        <v>2850</v>
      </c>
      <c r="X6" s="12">
        <v>2780</v>
      </c>
      <c r="Y6" s="12">
        <v>1080</v>
      </c>
      <c r="Z6" s="80">
        <v>3930</v>
      </c>
      <c r="AA6" s="80">
        <v>2850</v>
      </c>
      <c r="AB6" s="80">
        <v>2770</v>
      </c>
      <c r="AC6" s="80">
        <v>1080</v>
      </c>
      <c r="AD6" s="12">
        <v>3900</v>
      </c>
      <c r="AE6" s="12">
        <v>2830</v>
      </c>
      <c r="AF6" s="12">
        <v>2760</v>
      </c>
      <c r="AG6" s="12">
        <v>1070</v>
      </c>
      <c r="AH6" s="12">
        <v>3880</v>
      </c>
      <c r="AI6" s="12">
        <v>2810</v>
      </c>
      <c r="AJ6" s="12">
        <v>2740</v>
      </c>
      <c r="AK6" s="12">
        <v>1070</v>
      </c>
      <c r="AL6" s="80">
        <v>3770</v>
      </c>
      <c r="AM6" s="80">
        <v>2720</v>
      </c>
      <c r="AN6" s="80">
        <v>2650</v>
      </c>
      <c r="AO6" s="80">
        <v>1060</v>
      </c>
      <c r="AP6" s="12"/>
      <c r="AQ6" s="84" t="s">
        <v>317</v>
      </c>
      <c r="AR6" s="84" t="s">
        <v>123</v>
      </c>
      <c r="AS6" s="84"/>
      <c r="AT6" s="84"/>
      <c r="AU6" s="84"/>
      <c r="AV6" s="12">
        <v>4090</v>
      </c>
      <c r="AW6" s="12">
        <v>3230</v>
      </c>
      <c r="AX6" s="12">
        <v>3140</v>
      </c>
      <c r="AY6" s="12">
        <v>857</v>
      </c>
      <c r="AZ6" s="12">
        <v>4080</v>
      </c>
      <c r="BA6" s="12">
        <v>3180</v>
      </c>
      <c r="BB6" s="12">
        <v>3090</v>
      </c>
      <c r="BC6" s="12">
        <v>904</v>
      </c>
      <c r="BD6" s="12">
        <v>4080</v>
      </c>
      <c r="BE6" s="12">
        <v>3130</v>
      </c>
      <c r="BF6" s="12">
        <v>3040</v>
      </c>
      <c r="BG6" s="12">
        <v>947</v>
      </c>
      <c r="BH6" s="12">
        <v>4070</v>
      </c>
      <c r="BI6" s="12">
        <v>3090</v>
      </c>
      <c r="BJ6" s="12">
        <v>3010</v>
      </c>
      <c r="BK6" s="12">
        <v>982</v>
      </c>
      <c r="BL6" s="12">
        <v>4070</v>
      </c>
      <c r="BM6" s="12">
        <v>3040</v>
      </c>
      <c r="BN6" s="12">
        <v>2960</v>
      </c>
      <c r="BO6" s="12">
        <v>1030</v>
      </c>
      <c r="BP6" s="12">
        <v>4070</v>
      </c>
      <c r="BQ6" s="12">
        <v>3040</v>
      </c>
      <c r="BR6" s="12">
        <v>2960</v>
      </c>
      <c r="BS6" s="12">
        <v>1030</v>
      </c>
      <c r="BT6" s="12">
        <v>4060</v>
      </c>
      <c r="BU6" s="12">
        <v>3030</v>
      </c>
      <c r="BV6" s="12">
        <v>2950</v>
      </c>
      <c r="BW6" s="12">
        <v>1030</v>
      </c>
      <c r="BX6" s="12">
        <v>4060</v>
      </c>
      <c r="BY6" s="12">
        <v>3020</v>
      </c>
      <c r="BZ6" s="12">
        <v>2940</v>
      </c>
      <c r="CA6" s="12">
        <v>1040</v>
      </c>
      <c r="CB6" s="12">
        <v>4050</v>
      </c>
      <c r="CC6" s="12">
        <v>3010</v>
      </c>
      <c r="CD6" s="12">
        <v>2930</v>
      </c>
      <c r="CE6" s="12">
        <v>1040</v>
      </c>
      <c r="CF6" s="3"/>
      <c r="CG6" s="3"/>
      <c r="CH6" s="3"/>
      <c r="CI6" s="3"/>
    </row>
    <row r="7" spans="1:87">
      <c r="A7" s="3" t="s">
        <v>141</v>
      </c>
      <c r="B7" s="13">
        <v>2990</v>
      </c>
      <c r="C7" s="13">
        <v>2770</v>
      </c>
      <c r="D7" s="13">
        <v>2690</v>
      </c>
      <c r="E7" s="13">
        <v>217</v>
      </c>
      <c r="F7" s="13">
        <v>2960</v>
      </c>
      <c r="G7" s="13">
        <v>2740</v>
      </c>
      <c r="H7" s="13">
        <v>2660</v>
      </c>
      <c r="I7" s="13">
        <v>218</v>
      </c>
      <c r="J7" s="13">
        <v>2940</v>
      </c>
      <c r="K7" s="13">
        <v>2710</v>
      </c>
      <c r="L7" s="13">
        <v>2640</v>
      </c>
      <c r="M7" s="13">
        <v>221</v>
      </c>
      <c r="N7" s="13">
        <v>2910</v>
      </c>
      <c r="O7" s="13">
        <v>2690</v>
      </c>
      <c r="P7" s="13">
        <v>2620</v>
      </c>
      <c r="Q7" s="13">
        <v>218</v>
      </c>
      <c r="R7" s="13">
        <v>2890</v>
      </c>
      <c r="S7" s="13">
        <v>2660</v>
      </c>
      <c r="T7" s="13">
        <v>2590</v>
      </c>
      <c r="U7" s="13">
        <v>221</v>
      </c>
      <c r="V7" s="13">
        <v>2860</v>
      </c>
      <c r="W7" s="13">
        <v>2640</v>
      </c>
      <c r="X7" s="13">
        <v>2560</v>
      </c>
      <c r="Y7" s="13">
        <v>219</v>
      </c>
      <c r="Z7" s="80">
        <v>2850</v>
      </c>
      <c r="AA7" s="80">
        <v>2630</v>
      </c>
      <c r="AB7" s="80">
        <v>2550</v>
      </c>
      <c r="AC7" s="80">
        <v>218</v>
      </c>
      <c r="AD7" s="13">
        <v>2830</v>
      </c>
      <c r="AE7" s="13">
        <v>2610</v>
      </c>
      <c r="AF7" s="13">
        <v>2540</v>
      </c>
      <c r="AG7" s="13">
        <v>216</v>
      </c>
      <c r="AH7" s="13">
        <v>2810</v>
      </c>
      <c r="AI7" s="13">
        <v>2590</v>
      </c>
      <c r="AJ7" s="13">
        <v>2520</v>
      </c>
      <c r="AK7" s="13">
        <v>215</v>
      </c>
      <c r="AL7" s="80">
        <v>2780</v>
      </c>
      <c r="AM7" s="80">
        <v>2570</v>
      </c>
      <c r="AN7" s="80">
        <v>2500</v>
      </c>
      <c r="AO7" s="80">
        <v>215</v>
      </c>
      <c r="AP7" s="13"/>
      <c r="AQ7" s="84" t="s">
        <v>318</v>
      </c>
      <c r="AR7" s="84" t="s">
        <v>121</v>
      </c>
      <c r="AS7" s="84"/>
      <c r="AT7" s="84"/>
      <c r="AU7" s="84"/>
      <c r="AV7" s="12">
        <v>3130</v>
      </c>
      <c r="AW7" s="12">
        <v>2890</v>
      </c>
      <c r="AX7" s="12">
        <v>2800</v>
      </c>
      <c r="AY7" s="12">
        <v>243</v>
      </c>
      <c r="AZ7" s="13">
        <v>3120</v>
      </c>
      <c r="BA7" s="13">
        <v>2880</v>
      </c>
      <c r="BB7" s="13">
        <v>2800</v>
      </c>
      <c r="BC7" s="13">
        <v>243</v>
      </c>
      <c r="BD7" s="13">
        <v>3090</v>
      </c>
      <c r="BE7" s="13">
        <v>2870</v>
      </c>
      <c r="BF7" s="13">
        <v>2780</v>
      </c>
      <c r="BG7" s="13">
        <v>228</v>
      </c>
      <c r="BH7" s="13">
        <v>3090</v>
      </c>
      <c r="BI7" s="13">
        <v>2860</v>
      </c>
      <c r="BJ7" s="13">
        <v>2780</v>
      </c>
      <c r="BK7" s="13">
        <v>227</v>
      </c>
      <c r="BL7" s="13">
        <v>3080</v>
      </c>
      <c r="BM7" s="13">
        <v>2860</v>
      </c>
      <c r="BN7" s="13">
        <v>2780</v>
      </c>
      <c r="BO7" s="13">
        <v>226</v>
      </c>
      <c r="BP7" s="13">
        <v>3080</v>
      </c>
      <c r="BQ7" s="13">
        <v>2860</v>
      </c>
      <c r="BR7" s="13">
        <v>2780</v>
      </c>
      <c r="BS7" s="13">
        <v>226</v>
      </c>
      <c r="BT7" s="13">
        <v>3050</v>
      </c>
      <c r="BU7" s="13">
        <v>2830</v>
      </c>
      <c r="BV7" s="13">
        <v>2750</v>
      </c>
      <c r="BW7" s="13">
        <v>223</v>
      </c>
      <c r="BX7" s="13">
        <v>3030</v>
      </c>
      <c r="BY7" s="13">
        <v>2810</v>
      </c>
      <c r="BZ7" s="13">
        <v>2730</v>
      </c>
      <c r="CA7" s="13">
        <v>222</v>
      </c>
      <c r="CB7" s="13">
        <v>3010</v>
      </c>
      <c r="CC7" s="13">
        <v>2790</v>
      </c>
      <c r="CD7" s="13">
        <v>2710</v>
      </c>
      <c r="CE7" s="13">
        <v>221</v>
      </c>
      <c r="CF7" s="3"/>
      <c r="CG7" s="3"/>
      <c r="CH7" s="3"/>
      <c r="CI7" s="3"/>
    </row>
    <row r="8" spans="1:87">
      <c r="A8" s="3" t="s">
        <v>142</v>
      </c>
      <c r="B8" s="13">
        <v>4690</v>
      </c>
      <c r="C8" s="13">
        <v>3100</v>
      </c>
      <c r="D8" s="13">
        <v>2710</v>
      </c>
      <c r="E8" s="13">
        <v>1590</v>
      </c>
      <c r="F8" s="13">
        <v>4670</v>
      </c>
      <c r="G8" s="13">
        <v>3090</v>
      </c>
      <c r="H8" s="13">
        <v>2700</v>
      </c>
      <c r="I8" s="13">
        <v>1590</v>
      </c>
      <c r="J8" s="13">
        <v>4650</v>
      </c>
      <c r="K8" s="13">
        <v>3080</v>
      </c>
      <c r="L8" s="13">
        <v>2690</v>
      </c>
      <c r="M8" s="13">
        <v>1570</v>
      </c>
      <c r="N8" s="13">
        <v>4620</v>
      </c>
      <c r="O8" s="13">
        <v>3060</v>
      </c>
      <c r="P8" s="13">
        <v>2670</v>
      </c>
      <c r="Q8" s="13">
        <v>1560</v>
      </c>
      <c r="R8" s="13">
        <v>4600</v>
      </c>
      <c r="S8" s="13">
        <v>3060</v>
      </c>
      <c r="T8" s="13">
        <v>2670</v>
      </c>
      <c r="U8" s="13">
        <v>1550</v>
      </c>
      <c r="V8" s="13">
        <v>4590</v>
      </c>
      <c r="W8" s="13">
        <v>3040</v>
      </c>
      <c r="X8" s="13">
        <v>2660</v>
      </c>
      <c r="Y8" s="13">
        <v>1540</v>
      </c>
      <c r="Z8" s="80">
        <v>4560</v>
      </c>
      <c r="AA8" s="80">
        <v>3030</v>
      </c>
      <c r="AB8" s="80">
        <v>2640</v>
      </c>
      <c r="AC8" s="80">
        <v>1530</v>
      </c>
      <c r="AD8" s="13">
        <v>4540</v>
      </c>
      <c r="AE8" s="13">
        <v>3010</v>
      </c>
      <c r="AF8" s="13">
        <v>2630</v>
      </c>
      <c r="AG8" s="13">
        <v>1530</v>
      </c>
      <c r="AH8" s="13">
        <v>4480</v>
      </c>
      <c r="AI8" s="13">
        <v>2960</v>
      </c>
      <c r="AJ8" s="13">
        <v>2580</v>
      </c>
      <c r="AK8" s="13">
        <v>1520</v>
      </c>
      <c r="AL8" s="80">
        <v>4480</v>
      </c>
      <c r="AM8" s="80">
        <v>2960</v>
      </c>
      <c r="AN8" s="80">
        <v>2580</v>
      </c>
      <c r="AO8" s="80">
        <v>1520</v>
      </c>
      <c r="AP8" s="13"/>
      <c r="AQ8" s="84" t="s">
        <v>319</v>
      </c>
      <c r="AR8" s="84" t="s">
        <v>119</v>
      </c>
      <c r="AS8" s="84"/>
      <c r="AT8" s="84"/>
      <c r="AU8" s="84"/>
      <c r="AV8" s="12">
        <v>4980</v>
      </c>
      <c r="AW8" s="12">
        <v>3330</v>
      </c>
      <c r="AX8" s="12">
        <v>2900</v>
      </c>
      <c r="AY8" s="12">
        <v>1660</v>
      </c>
      <c r="AZ8" s="13">
        <v>4950</v>
      </c>
      <c r="BA8" s="13">
        <v>3300</v>
      </c>
      <c r="BB8" s="13">
        <v>2880</v>
      </c>
      <c r="BC8" s="13">
        <v>1640</v>
      </c>
      <c r="BD8" s="13">
        <v>4900</v>
      </c>
      <c r="BE8" s="13">
        <v>3260</v>
      </c>
      <c r="BF8" s="13">
        <v>2840</v>
      </c>
      <c r="BG8" s="13">
        <v>1640</v>
      </c>
      <c r="BH8" s="13">
        <v>4850</v>
      </c>
      <c r="BI8" s="13">
        <v>3220</v>
      </c>
      <c r="BJ8" s="13">
        <v>2810</v>
      </c>
      <c r="BK8" s="13">
        <v>1630</v>
      </c>
      <c r="BL8" s="13">
        <v>4780</v>
      </c>
      <c r="BM8" s="13">
        <v>3170</v>
      </c>
      <c r="BN8" s="13">
        <v>2760</v>
      </c>
      <c r="BO8" s="13">
        <v>1610</v>
      </c>
      <c r="BP8" s="13">
        <v>4780</v>
      </c>
      <c r="BQ8" s="13">
        <v>3170</v>
      </c>
      <c r="BR8" s="13">
        <v>2760</v>
      </c>
      <c r="BS8" s="13">
        <v>1610</v>
      </c>
      <c r="BT8" s="13">
        <v>4750</v>
      </c>
      <c r="BU8" s="13">
        <v>3150</v>
      </c>
      <c r="BV8" s="13">
        <v>2740</v>
      </c>
      <c r="BW8" s="13">
        <v>1600</v>
      </c>
      <c r="BX8" s="13">
        <v>4730</v>
      </c>
      <c r="BY8" s="13">
        <v>3130</v>
      </c>
      <c r="BZ8" s="13">
        <v>2730</v>
      </c>
      <c r="CA8" s="13">
        <v>1600</v>
      </c>
      <c r="CB8" s="13">
        <v>4710</v>
      </c>
      <c r="CC8" s="13">
        <v>3120</v>
      </c>
      <c r="CD8" s="13">
        <v>2720</v>
      </c>
      <c r="CE8" s="13">
        <v>1600</v>
      </c>
      <c r="CF8" s="3"/>
      <c r="CG8" s="3"/>
      <c r="CH8" s="3"/>
      <c r="CI8" s="3"/>
    </row>
    <row r="9" spans="1:87">
      <c r="A9" s="3" t="s">
        <v>143</v>
      </c>
      <c r="B9" s="13">
        <v>206</v>
      </c>
      <c r="C9" s="13">
        <v>176</v>
      </c>
      <c r="D9" s="13">
        <v>162</v>
      </c>
      <c r="E9" s="13">
        <v>30</v>
      </c>
      <c r="F9" s="13">
        <v>204</v>
      </c>
      <c r="G9" s="13">
        <v>172</v>
      </c>
      <c r="H9" s="13">
        <v>158</v>
      </c>
      <c r="I9" s="13">
        <v>32</v>
      </c>
      <c r="J9" s="13">
        <v>206</v>
      </c>
      <c r="K9" s="13">
        <v>169</v>
      </c>
      <c r="L9" s="13">
        <v>156</v>
      </c>
      <c r="M9" s="13">
        <v>37</v>
      </c>
      <c r="N9" s="13">
        <v>203</v>
      </c>
      <c r="O9" s="13">
        <v>169</v>
      </c>
      <c r="P9" s="13">
        <v>156</v>
      </c>
      <c r="Q9" s="13">
        <v>34</v>
      </c>
      <c r="R9" s="13">
        <v>205</v>
      </c>
      <c r="S9" s="13">
        <v>171</v>
      </c>
      <c r="T9" s="13">
        <v>158</v>
      </c>
      <c r="U9" s="13">
        <v>34</v>
      </c>
      <c r="V9" s="13">
        <v>201</v>
      </c>
      <c r="W9" s="13">
        <v>170</v>
      </c>
      <c r="X9" s="13">
        <v>157</v>
      </c>
      <c r="Y9" s="13">
        <v>31</v>
      </c>
      <c r="Z9" s="80">
        <v>198</v>
      </c>
      <c r="AA9" s="80">
        <v>168</v>
      </c>
      <c r="AB9" s="80">
        <v>155</v>
      </c>
      <c r="AC9" s="80">
        <v>30</v>
      </c>
      <c r="AD9" s="13">
        <v>197</v>
      </c>
      <c r="AE9" s="13">
        <v>167</v>
      </c>
      <c r="AF9" s="13">
        <v>154</v>
      </c>
      <c r="AG9" s="13">
        <v>30</v>
      </c>
      <c r="AH9" s="13">
        <v>194</v>
      </c>
      <c r="AI9" s="13">
        <v>164</v>
      </c>
      <c r="AJ9" s="13">
        <v>152</v>
      </c>
      <c r="AK9" s="13">
        <v>30</v>
      </c>
      <c r="AL9" s="80">
        <v>181</v>
      </c>
      <c r="AM9" s="80">
        <v>151</v>
      </c>
      <c r="AN9" s="80">
        <v>140</v>
      </c>
      <c r="AO9" s="80">
        <v>30</v>
      </c>
      <c r="AP9" s="13"/>
      <c r="AQ9" s="84" t="s">
        <v>320</v>
      </c>
      <c r="AR9" s="84" t="s">
        <v>117</v>
      </c>
      <c r="AS9" s="84"/>
      <c r="AT9" s="84"/>
      <c r="AU9" s="84"/>
      <c r="AV9" s="12">
        <v>198</v>
      </c>
      <c r="AW9" s="12">
        <v>173</v>
      </c>
      <c r="AX9" s="12">
        <v>158</v>
      </c>
      <c r="AY9" s="12">
        <v>25</v>
      </c>
      <c r="AZ9" s="13">
        <v>198</v>
      </c>
      <c r="BA9" s="13">
        <v>173</v>
      </c>
      <c r="BB9" s="13">
        <v>158</v>
      </c>
      <c r="BC9" s="13">
        <v>25</v>
      </c>
      <c r="BD9" s="13">
        <v>198</v>
      </c>
      <c r="BE9" s="13">
        <v>173</v>
      </c>
      <c r="BF9" s="13">
        <v>158</v>
      </c>
      <c r="BG9" s="13">
        <v>25</v>
      </c>
      <c r="BH9" s="13">
        <v>198</v>
      </c>
      <c r="BI9" s="13">
        <v>173</v>
      </c>
      <c r="BJ9" s="13">
        <v>158</v>
      </c>
      <c r="BK9" s="13">
        <v>25</v>
      </c>
      <c r="BL9" s="13">
        <v>197</v>
      </c>
      <c r="BM9" s="13">
        <v>172</v>
      </c>
      <c r="BN9" s="13">
        <v>157</v>
      </c>
      <c r="BO9" s="13">
        <v>25</v>
      </c>
      <c r="BP9" s="13">
        <v>197</v>
      </c>
      <c r="BQ9" s="13">
        <v>172</v>
      </c>
      <c r="BR9" s="13">
        <v>157</v>
      </c>
      <c r="BS9" s="13">
        <v>25</v>
      </c>
      <c r="BT9" s="13">
        <v>197</v>
      </c>
      <c r="BU9" s="13">
        <v>172</v>
      </c>
      <c r="BV9" s="13">
        <v>157</v>
      </c>
      <c r="BW9" s="13">
        <v>25</v>
      </c>
      <c r="BX9" s="13">
        <v>197</v>
      </c>
      <c r="BY9" s="13">
        <v>172</v>
      </c>
      <c r="BZ9" s="13">
        <v>157</v>
      </c>
      <c r="CA9" s="13">
        <v>25</v>
      </c>
      <c r="CB9" s="13">
        <v>199</v>
      </c>
      <c r="CC9" s="13">
        <v>174</v>
      </c>
      <c r="CD9" s="13">
        <v>160</v>
      </c>
      <c r="CE9" s="13">
        <v>25</v>
      </c>
      <c r="CF9" s="3"/>
      <c r="CG9" s="3"/>
      <c r="CH9" s="3"/>
      <c r="CI9" s="3"/>
    </row>
    <row r="10" spans="1:87">
      <c r="A10" s="3" t="s">
        <v>144</v>
      </c>
      <c r="B10" s="13">
        <v>2490</v>
      </c>
      <c r="C10" s="13">
        <v>1970</v>
      </c>
      <c r="D10" s="13">
        <v>1860</v>
      </c>
      <c r="E10" s="13">
        <v>523</v>
      </c>
      <c r="F10" s="13">
        <v>2480</v>
      </c>
      <c r="G10" s="13">
        <v>1960</v>
      </c>
      <c r="H10" s="13">
        <v>1850</v>
      </c>
      <c r="I10" s="13">
        <v>521</v>
      </c>
      <c r="J10" s="13">
        <v>2470</v>
      </c>
      <c r="K10" s="13">
        <v>1950</v>
      </c>
      <c r="L10" s="13">
        <v>1840</v>
      </c>
      <c r="M10" s="13">
        <v>519</v>
      </c>
      <c r="N10" s="13">
        <v>2450</v>
      </c>
      <c r="O10" s="13">
        <v>1940</v>
      </c>
      <c r="P10" s="13">
        <v>1830</v>
      </c>
      <c r="Q10" s="13">
        <v>513</v>
      </c>
      <c r="R10" s="13">
        <v>2440</v>
      </c>
      <c r="S10" s="13">
        <v>1930</v>
      </c>
      <c r="T10" s="13">
        <v>1820</v>
      </c>
      <c r="U10" s="13">
        <v>509</v>
      </c>
      <c r="V10" s="13">
        <v>2420</v>
      </c>
      <c r="W10" s="13">
        <v>1920</v>
      </c>
      <c r="X10" s="13">
        <v>1810</v>
      </c>
      <c r="Y10" s="13">
        <v>504</v>
      </c>
      <c r="Z10" s="80">
        <v>2400</v>
      </c>
      <c r="AA10" s="80">
        <v>1900</v>
      </c>
      <c r="AB10" s="80">
        <v>1800</v>
      </c>
      <c r="AC10" s="80">
        <v>499</v>
      </c>
      <c r="AD10" s="13">
        <v>2390</v>
      </c>
      <c r="AE10" s="13">
        <v>1890</v>
      </c>
      <c r="AF10" s="13">
        <v>1790</v>
      </c>
      <c r="AG10" s="13">
        <v>493</v>
      </c>
      <c r="AH10" s="13">
        <v>2370</v>
      </c>
      <c r="AI10" s="13">
        <v>1880</v>
      </c>
      <c r="AJ10" s="13">
        <v>1780</v>
      </c>
      <c r="AK10" s="13">
        <v>493</v>
      </c>
      <c r="AL10" s="80">
        <v>2370</v>
      </c>
      <c r="AM10" s="80">
        <v>1880</v>
      </c>
      <c r="AN10" s="80">
        <v>1780</v>
      </c>
      <c r="AO10" s="80">
        <v>489</v>
      </c>
      <c r="AP10" s="13"/>
      <c r="AQ10" s="84" t="s">
        <v>321</v>
      </c>
      <c r="AR10" s="84" t="s">
        <v>115</v>
      </c>
      <c r="AS10" s="84"/>
      <c r="AT10" s="84"/>
      <c r="AU10" s="84"/>
      <c r="AV10" s="12">
        <v>2640</v>
      </c>
      <c r="AW10" s="12">
        <v>2070</v>
      </c>
      <c r="AX10" s="12">
        <v>1950</v>
      </c>
      <c r="AY10" s="12">
        <v>570</v>
      </c>
      <c r="AZ10" s="13">
        <v>2620</v>
      </c>
      <c r="BA10" s="13">
        <v>2060</v>
      </c>
      <c r="BB10" s="13">
        <v>1940</v>
      </c>
      <c r="BC10" s="13">
        <v>567</v>
      </c>
      <c r="BD10" s="13">
        <v>2610</v>
      </c>
      <c r="BE10" s="13">
        <v>2050</v>
      </c>
      <c r="BF10" s="13">
        <v>1930</v>
      </c>
      <c r="BG10" s="13">
        <v>563</v>
      </c>
      <c r="BH10" s="13">
        <v>2590</v>
      </c>
      <c r="BI10" s="13">
        <v>2040</v>
      </c>
      <c r="BJ10" s="13">
        <v>1920</v>
      </c>
      <c r="BK10" s="13">
        <v>553</v>
      </c>
      <c r="BL10" s="13">
        <v>2570</v>
      </c>
      <c r="BM10" s="13">
        <v>2020</v>
      </c>
      <c r="BN10" s="13">
        <v>1910</v>
      </c>
      <c r="BO10" s="13">
        <v>545</v>
      </c>
      <c r="BP10" s="13">
        <v>2570</v>
      </c>
      <c r="BQ10" s="13">
        <v>2020</v>
      </c>
      <c r="BR10" s="13">
        <v>1910</v>
      </c>
      <c r="BS10" s="13">
        <v>545</v>
      </c>
      <c r="BT10" s="13">
        <v>2540</v>
      </c>
      <c r="BU10" s="13">
        <v>2010</v>
      </c>
      <c r="BV10" s="13">
        <v>1890</v>
      </c>
      <c r="BW10" s="13">
        <v>533</v>
      </c>
      <c r="BX10" s="13">
        <v>2520</v>
      </c>
      <c r="BY10" s="13">
        <v>2000</v>
      </c>
      <c r="BZ10" s="13">
        <v>1880</v>
      </c>
      <c r="CA10" s="13">
        <v>524</v>
      </c>
      <c r="CB10" s="13">
        <v>2510</v>
      </c>
      <c r="CC10" s="13">
        <v>1990</v>
      </c>
      <c r="CD10" s="13">
        <v>1880</v>
      </c>
      <c r="CE10" s="13">
        <v>522</v>
      </c>
      <c r="CF10" s="3"/>
      <c r="CG10" s="3"/>
      <c r="CH10" s="3"/>
      <c r="CI10" s="3"/>
    </row>
    <row r="11" spans="1:87">
      <c r="A11" s="3" t="s">
        <v>145</v>
      </c>
      <c r="B11" s="13">
        <v>4010</v>
      </c>
      <c r="C11" s="13">
        <v>3280</v>
      </c>
      <c r="D11" s="13">
        <v>2730</v>
      </c>
      <c r="E11" s="13">
        <v>734</v>
      </c>
      <c r="F11" s="13">
        <v>4010</v>
      </c>
      <c r="G11" s="13">
        <v>3270</v>
      </c>
      <c r="H11" s="13">
        <v>2720</v>
      </c>
      <c r="I11" s="13">
        <v>740</v>
      </c>
      <c r="J11" s="13">
        <v>3990</v>
      </c>
      <c r="K11" s="13">
        <v>3230</v>
      </c>
      <c r="L11" s="13">
        <v>2700</v>
      </c>
      <c r="M11" s="13">
        <v>754</v>
      </c>
      <c r="N11" s="13">
        <v>3960</v>
      </c>
      <c r="O11" s="13">
        <v>3220</v>
      </c>
      <c r="P11" s="13">
        <v>2690</v>
      </c>
      <c r="Q11" s="13">
        <v>743</v>
      </c>
      <c r="R11" s="13">
        <v>3930</v>
      </c>
      <c r="S11" s="13">
        <v>3190</v>
      </c>
      <c r="T11" s="13">
        <v>2660</v>
      </c>
      <c r="U11" s="13">
        <v>733</v>
      </c>
      <c r="V11" s="13">
        <v>3910</v>
      </c>
      <c r="W11" s="13">
        <v>3180</v>
      </c>
      <c r="X11" s="13">
        <v>2650</v>
      </c>
      <c r="Y11" s="13">
        <v>727</v>
      </c>
      <c r="Z11" s="80">
        <v>3890</v>
      </c>
      <c r="AA11" s="80">
        <v>3170</v>
      </c>
      <c r="AB11" s="80">
        <v>2640</v>
      </c>
      <c r="AC11" s="80">
        <v>721</v>
      </c>
      <c r="AD11" s="13">
        <v>3870</v>
      </c>
      <c r="AE11" s="13">
        <v>3150</v>
      </c>
      <c r="AF11" s="13">
        <v>2630</v>
      </c>
      <c r="AG11" s="13">
        <v>718</v>
      </c>
      <c r="AH11" s="13">
        <v>3840</v>
      </c>
      <c r="AI11" s="13">
        <v>3120</v>
      </c>
      <c r="AJ11" s="13">
        <v>2600</v>
      </c>
      <c r="AK11" s="13">
        <v>716</v>
      </c>
      <c r="AL11" s="80">
        <v>3810</v>
      </c>
      <c r="AM11" s="80">
        <v>3100</v>
      </c>
      <c r="AN11" s="80">
        <v>2580</v>
      </c>
      <c r="AO11" s="80">
        <v>716</v>
      </c>
      <c r="AP11" s="13"/>
      <c r="AQ11" s="84" t="s">
        <v>322</v>
      </c>
      <c r="AR11" s="84" t="s">
        <v>113</v>
      </c>
      <c r="AS11" s="84"/>
      <c r="AT11" s="84"/>
      <c r="AU11" s="84"/>
      <c r="AV11" s="12">
        <v>4190</v>
      </c>
      <c r="AW11" s="12">
        <v>3380</v>
      </c>
      <c r="AX11" s="12">
        <v>2820</v>
      </c>
      <c r="AY11" s="12">
        <v>807</v>
      </c>
      <c r="AZ11" s="13">
        <v>4170</v>
      </c>
      <c r="BA11" s="13">
        <v>3370</v>
      </c>
      <c r="BB11" s="13">
        <v>2800</v>
      </c>
      <c r="BC11" s="13">
        <v>800</v>
      </c>
      <c r="BD11" s="13">
        <v>4140</v>
      </c>
      <c r="BE11" s="13">
        <v>3350</v>
      </c>
      <c r="BF11" s="13">
        <v>2790</v>
      </c>
      <c r="BG11" s="13">
        <v>785</v>
      </c>
      <c r="BH11" s="13">
        <v>4120</v>
      </c>
      <c r="BI11" s="13">
        <v>3340</v>
      </c>
      <c r="BJ11" s="13">
        <v>2780</v>
      </c>
      <c r="BK11" s="13">
        <v>777</v>
      </c>
      <c r="BL11" s="13">
        <v>4100</v>
      </c>
      <c r="BM11" s="13">
        <v>3330</v>
      </c>
      <c r="BN11" s="13">
        <v>2770</v>
      </c>
      <c r="BO11" s="13">
        <v>773</v>
      </c>
      <c r="BP11" s="13">
        <v>4100</v>
      </c>
      <c r="BQ11" s="13">
        <v>3330</v>
      </c>
      <c r="BR11" s="13">
        <v>2770</v>
      </c>
      <c r="BS11" s="13">
        <v>773</v>
      </c>
      <c r="BT11" s="13">
        <v>4080</v>
      </c>
      <c r="BU11" s="13">
        <v>3320</v>
      </c>
      <c r="BV11" s="13">
        <v>2760</v>
      </c>
      <c r="BW11" s="13">
        <v>762</v>
      </c>
      <c r="BX11" s="13">
        <v>4050</v>
      </c>
      <c r="BY11" s="13">
        <v>3310</v>
      </c>
      <c r="BZ11" s="13">
        <v>2750</v>
      </c>
      <c r="CA11" s="13">
        <v>747</v>
      </c>
      <c r="CB11" s="13">
        <v>4040</v>
      </c>
      <c r="CC11" s="13">
        <v>3300</v>
      </c>
      <c r="CD11" s="13">
        <v>2750</v>
      </c>
      <c r="CE11" s="13">
        <v>740</v>
      </c>
      <c r="CF11" s="3"/>
      <c r="CG11" s="3"/>
      <c r="CH11" s="3"/>
      <c r="CI11" s="3"/>
    </row>
    <row r="12" spans="1:87">
      <c r="A12" s="3" t="s">
        <v>146</v>
      </c>
      <c r="B12" s="13">
        <v>466</v>
      </c>
      <c r="C12" s="13">
        <v>275</v>
      </c>
      <c r="D12" s="13">
        <v>263</v>
      </c>
      <c r="E12" s="13">
        <v>191</v>
      </c>
      <c r="F12" s="13">
        <v>458</v>
      </c>
      <c r="G12" s="13">
        <v>270</v>
      </c>
      <c r="H12" s="13">
        <v>258</v>
      </c>
      <c r="I12" s="13">
        <v>188</v>
      </c>
      <c r="J12" s="13">
        <v>455</v>
      </c>
      <c r="K12" s="13">
        <v>269</v>
      </c>
      <c r="L12" s="13">
        <v>257</v>
      </c>
      <c r="M12" s="13">
        <v>186</v>
      </c>
      <c r="N12" s="13">
        <v>450</v>
      </c>
      <c r="O12" s="13">
        <v>266</v>
      </c>
      <c r="P12" s="13">
        <v>255</v>
      </c>
      <c r="Q12" s="13">
        <v>184</v>
      </c>
      <c r="R12" s="13">
        <v>448</v>
      </c>
      <c r="S12" s="13">
        <v>266</v>
      </c>
      <c r="T12" s="13">
        <v>255</v>
      </c>
      <c r="U12" s="13">
        <v>182</v>
      </c>
      <c r="V12" s="13">
        <v>439</v>
      </c>
      <c r="W12" s="13">
        <v>262</v>
      </c>
      <c r="X12" s="13">
        <v>251</v>
      </c>
      <c r="Y12" s="13">
        <v>177</v>
      </c>
      <c r="Z12" s="80">
        <v>434</v>
      </c>
      <c r="AA12" s="80">
        <v>260</v>
      </c>
      <c r="AB12" s="80">
        <v>249</v>
      </c>
      <c r="AC12" s="80">
        <v>174</v>
      </c>
      <c r="AD12" s="13">
        <v>431</v>
      </c>
      <c r="AE12" s="13">
        <v>259</v>
      </c>
      <c r="AF12" s="13">
        <v>248</v>
      </c>
      <c r="AG12" s="13">
        <v>172</v>
      </c>
      <c r="AH12" s="13">
        <v>430</v>
      </c>
      <c r="AI12" s="13">
        <v>258</v>
      </c>
      <c r="AJ12" s="13">
        <v>247</v>
      </c>
      <c r="AK12" s="13">
        <v>172</v>
      </c>
      <c r="AL12" s="80">
        <v>425</v>
      </c>
      <c r="AM12" s="80">
        <v>258</v>
      </c>
      <c r="AN12" s="80">
        <v>247</v>
      </c>
      <c r="AO12" s="80">
        <v>167</v>
      </c>
      <c r="AP12" s="13"/>
      <c r="AQ12" s="84" t="s">
        <v>323</v>
      </c>
      <c r="AR12" s="84" t="s">
        <v>111</v>
      </c>
      <c r="AS12" s="84"/>
      <c r="AT12" s="84"/>
      <c r="AU12" s="84"/>
      <c r="AV12" s="12">
        <v>498</v>
      </c>
      <c r="AW12" s="12">
        <v>290</v>
      </c>
      <c r="AX12" s="12">
        <v>278</v>
      </c>
      <c r="AY12" s="12">
        <v>208</v>
      </c>
      <c r="AZ12" s="13">
        <v>493</v>
      </c>
      <c r="BA12" s="13">
        <v>289</v>
      </c>
      <c r="BB12" s="13">
        <v>277</v>
      </c>
      <c r="BC12" s="13">
        <v>204</v>
      </c>
      <c r="BD12" s="13">
        <v>490</v>
      </c>
      <c r="BE12" s="13">
        <v>288</v>
      </c>
      <c r="BF12" s="13">
        <v>276</v>
      </c>
      <c r="BG12" s="13">
        <v>202</v>
      </c>
      <c r="BH12" s="13">
        <v>487</v>
      </c>
      <c r="BI12" s="13">
        <v>286</v>
      </c>
      <c r="BJ12" s="13">
        <v>274</v>
      </c>
      <c r="BK12" s="13">
        <v>201</v>
      </c>
      <c r="BL12" s="13">
        <v>482</v>
      </c>
      <c r="BM12" s="13">
        <v>283</v>
      </c>
      <c r="BN12" s="13">
        <v>271</v>
      </c>
      <c r="BO12" s="13">
        <v>199</v>
      </c>
      <c r="BP12" s="13">
        <v>482</v>
      </c>
      <c r="BQ12" s="13">
        <v>283</v>
      </c>
      <c r="BR12" s="13">
        <v>271</v>
      </c>
      <c r="BS12" s="13">
        <v>199</v>
      </c>
      <c r="BT12" s="13">
        <v>479</v>
      </c>
      <c r="BU12" s="13">
        <v>282</v>
      </c>
      <c r="BV12" s="13">
        <v>270</v>
      </c>
      <c r="BW12" s="13">
        <v>197</v>
      </c>
      <c r="BX12" s="13">
        <v>476</v>
      </c>
      <c r="BY12" s="13">
        <v>281</v>
      </c>
      <c r="BZ12" s="13">
        <v>269</v>
      </c>
      <c r="CA12" s="13">
        <v>195</v>
      </c>
      <c r="CB12" s="13">
        <v>471</v>
      </c>
      <c r="CC12" s="13">
        <v>279</v>
      </c>
      <c r="CD12" s="13">
        <v>267</v>
      </c>
      <c r="CE12" s="13">
        <v>192</v>
      </c>
      <c r="CF12" s="3"/>
      <c r="CG12" s="3"/>
      <c r="CH12" s="3"/>
      <c r="CI12" s="3"/>
    </row>
    <row r="13" spans="1:87">
      <c r="A13" s="3" t="s">
        <v>147</v>
      </c>
      <c r="B13" s="13">
        <v>834</v>
      </c>
      <c r="C13" s="13">
        <v>687</v>
      </c>
      <c r="D13" s="13">
        <v>609</v>
      </c>
      <c r="E13" s="13">
        <v>147</v>
      </c>
      <c r="F13" s="13">
        <v>826</v>
      </c>
      <c r="G13" s="13">
        <v>682</v>
      </c>
      <c r="H13" s="13">
        <v>605</v>
      </c>
      <c r="I13" s="13">
        <v>144</v>
      </c>
      <c r="J13" s="13">
        <v>816</v>
      </c>
      <c r="K13" s="13">
        <v>669</v>
      </c>
      <c r="L13" s="13">
        <v>593</v>
      </c>
      <c r="M13" s="13">
        <v>147</v>
      </c>
      <c r="N13" s="13">
        <v>805</v>
      </c>
      <c r="O13" s="13">
        <v>660</v>
      </c>
      <c r="P13" s="13">
        <v>585</v>
      </c>
      <c r="Q13" s="13">
        <v>145</v>
      </c>
      <c r="R13" s="13">
        <v>801</v>
      </c>
      <c r="S13" s="13">
        <v>656</v>
      </c>
      <c r="T13" s="13">
        <v>581</v>
      </c>
      <c r="U13" s="13">
        <v>145</v>
      </c>
      <c r="V13" s="13">
        <v>793</v>
      </c>
      <c r="W13" s="13">
        <v>650</v>
      </c>
      <c r="X13" s="13">
        <v>576</v>
      </c>
      <c r="Y13" s="13">
        <v>143</v>
      </c>
      <c r="Z13" s="80">
        <v>781</v>
      </c>
      <c r="AA13" s="80">
        <v>640</v>
      </c>
      <c r="AB13" s="80">
        <v>568</v>
      </c>
      <c r="AC13" s="80">
        <v>141</v>
      </c>
      <c r="AD13" s="13">
        <v>776</v>
      </c>
      <c r="AE13" s="13">
        <v>636</v>
      </c>
      <c r="AF13" s="13">
        <v>563</v>
      </c>
      <c r="AG13" s="13">
        <v>140</v>
      </c>
      <c r="AH13" s="13">
        <v>764</v>
      </c>
      <c r="AI13" s="13">
        <v>624</v>
      </c>
      <c r="AJ13" s="13">
        <v>553</v>
      </c>
      <c r="AK13" s="13">
        <v>140</v>
      </c>
      <c r="AL13" s="80">
        <v>754</v>
      </c>
      <c r="AM13" s="80">
        <v>614</v>
      </c>
      <c r="AN13" s="80">
        <v>544</v>
      </c>
      <c r="AO13" s="80">
        <v>140</v>
      </c>
      <c r="AP13" s="13"/>
      <c r="AQ13" s="84" t="s">
        <v>324</v>
      </c>
      <c r="AR13" s="84" t="s">
        <v>109</v>
      </c>
      <c r="AS13" s="84"/>
      <c r="AT13" s="84"/>
      <c r="AU13" s="84"/>
      <c r="AV13" s="12">
        <v>877</v>
      </c>
      <c r="AW13" s="12">
        <v>720</v>
      </c>
      <c r="AX13" s="12">
        <v>637</v>
      </c>
      <c r="AY13" s="12">
        <v>157</v>
      </c>
      <c r="AZ13" s="13">
        <v>873</v>
      </c>
      <c r="BA13" s="13">
        <v>717</v>
      </c>
      <c r="BB13" s="13">
        <v>635</v>
      </c>
      <c r="BC13" s="13">
        <v>156</v>
      </c>
      <c r="BD13" s="13">
        <v>870</v>
      </c>
      <c r="BE13" s="13">
        <v>715</v>
      </c>
      <c r="BF13" s="13">
        <v>633</v>
      </c>
      <c r="BG13" s="13">
        <v>155</v>
      </c>
      <c r="BH13" s="13">
        <v>867</v>
      </c>
      <c r="BI13" s="13">
        <v>713</v>
      </c>
      <c r="BJ13" s="13">
        <v>631</v>
      </c>
      <c r="BK13" s="13">
        <v>154</v>
      </c>
      <c r="BL13" s="13">
        <v>866</v>
      </c>
      <c r="BM13" s="13">
        <v>713</v>
      </c>
      <c r="BN13" s="13">
        <v>631</v>
      </c>
      <c r="BO13" s="13">
        <v>153</v>
      </c>
      <c r="BP13" s="13">
        <v>866</v>
      </c>
      <c r="BQ13" s="13">
        <v>713</v>
      </c>
      <c r="BR13" s="13">
        <v>631</v>
      </c>
      <c r="BS13" s="13">
        <v>153</v>
      </c>
      <c r="BT13" s="13">
        <v>859</v>
      </c>
      <c r="BU13" s="13">
        <v>708</v>
      </c>
      <c r="BV13" s="13">
        <v>627</v>
      </c>
      <c r="BW13" s="13">
        <v>151</v>
      </c>
      <c r="BX13" s="13">
        <v>856</v>
      </c>
      <c r="BY13" s="13">
        <v>706</v>
      </c>
      <c r="BZ13" s="13">
        <v>625</v>
      </c>
      <c r="CA13" s="13">
        <v>150</v>
      </c>
      <c r="CB13" s="13">
        <v>844</v>
      </c>
      <c r="CC13" s="13">
        <v>698</v>
      </c>
      <c r="CD13" s="13">
        <v>619</v>
      </c>
      <c r="CE13" s="13">
        <v>146</v>
      </c>
      <c r="CF13" s="3"/>
      <c r="CG13" s="3"/>
      <c r="CH13" s="3"/>
      <c r="CI13" s="3"/>
    </row>
    <row r="14" spans="1:87">
      <c r="A14" s="3" t="s">
        <v>148</v>
      </c>
      <c r="B14" s="13">
        <v>2040</v>
      </c>
      <c r="C14" s="13">
        <v>1630</v>
      </c>
      <c r="D14" s="13">
        <v>1620</v>
      </c>
      <c r="E14" s="13">
        <v>413</v>
      </c>
      <c r="F14" s="13">
        <v>2030</v>
      </c>
      <c r="G14" s="13">
        <v>1610</v>
      </c>
      <c r="H14" s="13">
        <v>1610</v>
      </c>
      <c r="I14" s="13">
        <v>413</v>
      </c>
      <c r="J14" s="13">
        <v>2020</v>
      </c>
      <c r="K14" s="13">
        <v>1600</v>
      </c>
      <c r="L14" s="13">
        <v>1600</v>
      </c>
      <c r="M14" s="13">
        <v>416</v>
      </c>
      <c r="N14" s="13">
        <v>2010</v>
      </c>
      <c r="O14" s="13">
        <v>1600</v>
      </c>
      <c r="P14" s="13">
        <v>1590</v>
      </c>
      <c r="Q14" s="13">
        <v>419</v>
      </c>
      <c r="R14" s="13">
        <v>2010</v>
      </c>
      <c r="S14" s="13">
        <v>1590</v>
      </c>
      <c r="T14" s="13">
        <v>1580</v>
      </c>
      <c r="U14" s="13">
        <v>420</v>
      </c>
      <c r="V14" s="13">
        <v>2010</v>
      </c>
      <c r="W14" s="13">
        <v>1580</v>
      </c>
      <c r="X14" s="13">
        <v>1580</v>
      </c>
      <c r="Y14" s="13">
        <v>424</v>
      </c>
      <c r="Z14" s="80">
        <v>2000</v>
      </c>
      <c r="AA14" s="80">
        <v>1580</v>
      </c>
      <c r="AB14" s="80">
        <v>1570</v>
      </c>
      <c r="AC14" s="80">
        <v>424</v>
      </c>
      <c r="AD14" s="13">
        <v>1990</v>
      </c>
      <c r="AE14" s="13">
        <v>1570</v>
      </c>
      <c r="AF14" s="13">
        <v>1560</v>
      </c>
      <c r="AG14" s="13">
        <v>421</v>
      </c>
      <c r="AH14" s="13">
        <v>1970</v>
      </c>
      <c r="AI14" s="13">
        <v>1550</v>
      </c>
      <c r="AJ14" s="13">
        <v>1550</v>
      </c>
      <c r="AK14" s="13">
        <v>421</v>
      </c>
      <c r="AL14" s="80">
        <v>1930</v>
      </c>
      <c r="AM14" s="80">
        <v>1510</v>
      </c>
      <c r="AN14" s="80">
        <v>1510</v>
      </c>
      <c r="AO14" s="80">
        <v>421</v>
      </c>
      <c r="AP14" s="13"/>
      <c r="AQ14" s="84" t="s">
        <v>325</v>
      </c>
      <c r="AR14" s="84" t="s">
        <v>107</v>
      </c>
      <c r="AS14" s="84"/>
      <c r="AT14" s="84"/>
      <c r="AU14" s="84"/>
      <c r="AV14" s="12">
        <v>2080</v>
      </c>
      <c r="AW14" s="12">
        <v>1650</v>
      </c>
      <c r="AX14" s="12">
        <v>1650</v>
      </c>
      <c r="AY14" s="12">
        <v>426</v>
      </c>
      <c r="AZ14" s="13">
        <v>2080</v>
      </c>
      <c r="BA14" s="13">
        <v>1650</v>
      </c>
      <c r="BB14" s="13">
        <v>1640</v>
      </c>
      <c r="BC14" s="13">
        <v>426</v>
      </c>
      <c r="BD14" s="13">
        <v>2070</v>
      </c>
      <c r="BE14" s="13">
        <v>1650</v>
      </c>
      <c r="BF14" s="13">
        <v>1640</v>
      </c>
      <c r="BG14" s="13">
        <v>425</v>
      </c>
      <c r="BH14" s="13">
        <v>2070</v>
      </c>
      <c r="BI14" s="13">
        <v>1650</v>
      </c>
      <c r="BJ14" s="13">
        <v>1640</v>
      </c>
      <c r="BK14" s="13">
        <v>423</v>
      </c>
      <c r="BL14" s="13">
        <v>2070</v>
      </c>
      <c r="BM14" s="13">
        <v>1650</v>
      </c>
      <c r="BN14" s="13">
        <v>1640</v>
      </c>
      <c r="BO14" s="13">
        <v>422</v>
      </c>
      <c r="BP14" s="13">
        <v>2070</v>
      </c>
      <c r="BQ14" s="13">
        <v>1650</v>
      </c>
      <c r="BR14" s="13">
        <v>1640</v>
      </c>
      <c r="BS14" s="13">
        <v>422</v>
      </c>
      <c r="BT14" s="13">
        <v>2060</v>
      </c>
      <c r="BU14" s="13">
        <v>1640</v>
      </c>
      <c r="BV14" s="13">
        <v>1630</v>
      </c>
      <c r="BW14" s="13">
        <v>420</v>
      </c>
      <c r="BX14" s="13">
        <v>2060</v>
      </c>
      <c r="BY14" s="13">
        <v>1640</v>
      </c>
      <c r="BZ14" s="13">
        <v>1630</v>
      </c>
      <c r="CA14" s="13">
        <v>419</v>
      </c>
      <c r="CB14" s="13">
        <v>2050</v>
      </c>
      <c r="CC14" s="13">
        <v>1630</v>
      </c>
      <c r="CD14" s="13">
        <v>1620</v>
      </c>
      <c r="CE14" s="13">
        <v>415</v>
      </c>
      <c r="CF14" s="3"/>
      <c r="CG14" s="3"/>
      <c r="CH14" s="3"/>
      <c r="CI14" s="3"/>
    </row>
    <row r="15" spans="1:87">
      <c r="A15" s="3" t="s">
        <v>149</v>
      </c>
      <c r="B15" s="13">
        <v>3350</v>
      </c>
      <c r="C15" s="13">
        <v>2620</v>
      </c>
      <c r="D15" s="13">
        <v>2190</v>
      </c>
      <c r="E15" s="13">
        <v>734</v>
      </c>
      <c r="F15" s="13">
        <v>3350</v>
      </c>
      <c r="G15" s="13">
        <v>2610</v>
      </c>
      <c r="H15" s="13">
        <v>2190</v>
      </c>
      <c r="I15" s="13">
        <v>739</v>
      </c>
      <c r="J15" s="13">
        <v>3350</v>
      </c>
      <c r="K15" s="13">
        <v>2610</v>
      </c>
      <c r="L15" s="13">
        <v>2190</v>
      </c>
      <c r="M15" s="13">
        <v>736</v>
      </c>
      <c r="N15" s="13">
        <v>3340</v>
      </c>
      <c r="O15" s="13">
        <v>2610</v>
      </c>
      <c r="P15" s="13">
        <v>2190</v>
      </c>
      <c r="Q15" s="13">
        <v>735</v>
      </c>
      <c r="R15" s="13">
        <v>3340</v>
      </c>
      <c r="S15" s="13">
        <v>2610</v>
      </c>
      <c r="T15" s="13">
        <v>2190</v>
      </c>
      <c r="U15" s="13">
        <v>735</v>
      </c>
      <c r="V15" s="13">
        <v>3340</v>
      </c>
      <c r="W15" s="13">
        <v>2610</v>
      </c>
      <c r="X15" s="13">
        <v>2190</v>
      </c>
      <c r="Y15" s="13">
        <v>734</v>
      </c>
      <c r="Z15" s="80">
        <v>3330</v>
      </c>
      <c r="AA15" s="80">
        <v>2600</v>
      </c>
      <c r="AB15" s="80">
        <v>2180</v>
      </c>
      <c r="AC15" s="80">
        <v>730</v>
      </c>
      <c r="AD15" s="13">
        <v>3310</v>
      </c>
      <c r="AE15" s="13">
        <v>2580</v>
      </c>
      <c r="AF15" s="13">
        <v>2170</v>
      </c>
      <c r="AG15" s="13">
        <v>726</v>
      </c>
      <c r="AH15" s="13">
        <v>3290</v>
      </c>
      <c r="AI15" s="13">
        <v>2570</v>
      </c>
      <c r="AJ15" s="13">
        <v>2150</v>
      </c>
      <c r="AK15" s="13">
        <v>726</v>
      </c>
      <c r="AL15" s="80">
        <v>3290</v>
      </c>
      <c r="AM15" s="80">
        <v>2560</v>
      </c>
      <c r="AN15" s="80">
        <v>2150</v>
      </c>
      <c r="AO15" s="80">
        <v>723</v>
      </c>
      <c r="AP15" s="13"/>
      <c r="AQ15" s="84" t="s">
        <v>326</v>
      </c>
      <c r="AR15" s="84" t="s">
        <v>105</v>
      </c>
      <c r="AS15" s="84"/>
      <c r="AT15" s="84"/>
      <c r="AU15" s="84"/>
      <c r="AV15" s="12">
        <v>3430</v>
      </c>
      <c r="AW15" s="12">
        <v>2660</v>
      </c>
      <c r="AX15" s="12">
        <v>2230</v>
      </c>
      <c r="AY15" s="12">
        <v>772</v>
      </c>
      <c r="AZ15" s="13">
        <v>3420</v>
      </c>
      <c r="BA15" s="13">
        <v>2650</v>
      </c>
      <c r="BB15" s="13">
        <v>2230</v>
      </c>
      <c r="BC15" s="13">
        <v>761</v>
      </c>
      <c r="BD15" s="13">
        <v>3410</v>
      </c>
      <c r="BE15" s="13">
        <v>2650</v>
      </c>
      <c r="BF15" s="13">
        <v>2220</v>
      </c>
      <c r="BG15" s="13">
        <v>759</v>
      </c>
      <c r="BH15" s="13">
        <v>3390</v>
      </c>
      <c r="BI15" s="13">
        <v>2640</v>
      </c>
      <c r="BJ15" s="13">
        <v>2220</v>
      </c>
      <c r="BK15" s="13">
        <v>750</v>
      </c>
      <c r="BL15" s="13">
        <v>3380</v>
      </c>
      <c r="BM15" s="13">
        <v>2640</v>
      </c>
      <c r="BN15" s="13">
        <v>2210</v>
      </c>
      <c r="BO15" s="13">
        <v>742</v>
      </c>
      <c r="BP15" s="13">
        <v>3380</v>
      </c>
      <c r="BQ15" s="13">
        <v>2640</v>
      </c>
      <c r="BR15" s="13">
        <v>2210</v>
      </c>
      <c r="BS15" s="13">
        <v>742</v>
      </c>
      <c r="BT15" s="13">
        <v>3370</v>
      </c>
      <c r="BU15" s="13">
        <v>2630</v>
      </c>
      <c r="BV15" s="13">
        <v>2210</v>
      </c>
      <c r="BW15" s="13">
        <v>734</v>
      </c>
      <c r="BX15" s="13">
        <v>3360</v>
      </c>
      <c r="BY15" s="13">
        <v>2630</v>
      </c>
      <c r="BZ15" s="13">
        <v>2210</v>
      </c>
      <c r="CA15" s="13">
        <v>732</v>
      </c>
      <c r="CB15" s="13">
        <v>3360</v>
      </c>
      <c r="CC15" s="13">
        <v>2630</v>
      </c>
      <c r="CD15" s="13">
        <v>2210</v>
      </c>
      <c r="CE15" s="13">
        <v>732</v>
      </c>
      <c r="CF15" s="3"/>
      <c r="CG15" s="3"/>
      <c r="CH15" s="3"/>
      <c r="CI15" s="3"/>
    </row>
    <row r="16" spans="1:87">
      <c r="A16" s="3" t="s">
        <v>150</v>
      </c>
      <c r="B16" s="13">
        <v>1280</v>
      </c>
      <c r="C16" s="13">
        <v>791</v>
      </c>
      <c r="D16" s="13">
        <v>738</v>
      </c>
      <c r="E16" s="13">
        <v>489</v>
      </c>
      <c r="F16" s="13">
        <v>1280</v>
      </c>
      <c r="G16" s="13">
        <v>786</v>
      </c>
      <c r="H16" s="13">
        <v>733</v>
      </c>
      <c r="I16" s="13">
        <v>489</v>
      </c>
      <c r="J16" s="13">
        <v>1260</v>
      </c>
      <c r="K16" s="13">
        <v>768</v>
      </c>
      <c r="L16" s="13">
        <v>716</v>
      </c>
      <c r="M16" s="13">
        <v>493</v>
      </c>
      <c r="N16" s="13">
        <v>1230</v>
      </c>
      <c r="O16" s="13">
        <v>755</v>
      </c>
      <c r="P16" s="13">
        <v>704</v>
      </c>
      <c r="Q16" s="13">
        <v>479</v>
      </c>
      <c r="R16" s="13">
        <v>1220</v>
      </c>
      <c r="S16" s="13">
        <v>750</v>
      </c>
      <c r="T16" s="13">
        <v>699</v>
      </c>
      <c r="U16" s="13">
        <v>473</v>
      </c>
      <c r="V16" s="13">
        <v>1220</v>
      </c>
      <c r="W16" s="13">
        <v>748</v>
      </c>
      <c r="X16" s="13">
        <v>697</v>
      </c>
      <c r="Y16" s="13">
        <v>467</v>
      </c>
      <c r="Z16" s="80">
        <v>1200</v>
      </c>
      <c r="AA16" s="80">
        <v>739</v>
      </c>
      <c r="AB16" s="80">
        <v>689</v>
      </c>
      <c r="AC16" s="80">
        <v>461</v>
      </c>
      <c r="AD16" s="13">
        <v>1190</v>
      </c>
      <c r="AE16" s="13">
        <v>735</v>
      </c>
      <c r="AF16" s="13">
        <v>685</v>
      </c>
      <c r="AG16" s="13">
        <v>456</v>
      </c>
      <c r="AH16" s="13">
        <v>1190</v>
      </c>
      <c r="AI16" s="13">
        <v>730</v>
      </c>
      <c r="AJ16" s="13">
        <v>680</v>
      </c>
      <c r="AK16" s="13">
        <v>456</v>
      </c>
      <c r="AL16" s="80">
        <v>1190</v>
      </c>
      <c r="AM16" s="80">
        <v>730</v>
      </c>
      <c r="AN16" s="80">
        <v>680</v>
      </c>
      <c r="AO16" s="80">
        <v>456</v>
      </c>
      <c r="AP16" s="13"/>
      <c r="AQ16" s="84" t="s">
        <v>327</v>
      </c>
      <c r="AR16" s="84" t="s">
        <v>103</v>
      </c>
      <c r="AS16" s="84"/>
      <c r="AT16" s="84"/>
      <c r="AU16" s="84"/>
      <c r="AV16" s="12">
        <v>1340</v>
      </c>
      <c r="AW16" s="12">
        <v>827</v>
      </c>
      <c r="AX16" s="12">
        <v>771</v>
      </c>
      <c r="AY16" s="12">
        <v>510</v>
      </c>
      <c r="AZ16" s="13">
        <v>1340</v>
      </c>
      <c r="BA16" s="13">
        <v>823</v>
      </c>
      <c r="BB16" s="13">
        <v>767</v>
      </c>
      <c r="BC16" s="13">
        <v>514</v>
      </c>
      <c r="BD16" s="13">
        <v>1320</v>
      </c>
      <c r="BE16" s="13">
        <v>819</v>
      </c>
      <c r="BF16" s="13">
        <v>763</v>
      </c>
      <c r="BG16" s="13">
        <v>505</v>
      </c>
      <c r="BH16" s="13">
        <v>1320</v>
      </c>
      <c r="BI16" s="13">
        <v>815</v>
      </c>
      <c r="BJ16" s="13">
        <v>760</v>
      </c>
      <c r="BK16" s="13">
        <v>505</v>
      </c>
      <c r="BL16" s="13">
        <v>1320</v>
      </c>
      <c r="BM16" s="13">
        <v>812</v>
      </c>
      <c r="BN16" s="13">
        <v>757</v>
      </c>
      <c r="BO16" s="13">
        <v>505</v>
      </c>
      <c r="BP16" s="13">
        <v>1320</v>
      </c>
      <c r="BQ16" s="13">
        <v>812</v>
      </c>
      <c r="BR16" s="13">
        <v>757</v>
      </c>
      <c r="BS16" s="13">
        <v>505</v>
      </c>
      <c r="BT16" s="13">
        <v>1300</v>
      </c>
      <c r="BU16" s="13">
        <v>804</v>
      </c>
      <c r="BV16" s="13">
        <v>750</v>
      </c>
      <c r="BW16" s="13">
        <v>498</v>
      </c>
      <c r="BX16" s="13">
        <v>1300</v>
      </c>
      <c r="BY16" s="13">
        <v>802</v>
      </c>
      <c r="BZ16" s="13">
        <v>748</v>
      </c>
      <c r="CA16" s="13">
        <v>493</v>
      </c>
      <c r="CB16" s="13">
        <v>1290</v>
      </c>
      <c r="CC16" s="13">
        <v>800</v>
      </c>
      <c r="CD16" s="13">
        <v>746</v>
      </c>
      <c r="CE16" s="13">
        <v>488</v>
      </c>
      <c r="CF16" s="3"/>
      <c r="CG16" s="3"/>
      <c r="CH16" s="3"/>
      <c r="CI16" s="3"/>
    </row>
    <row r="17" spans="1:87">
      <c r="A17" s="3" t="s">
        <v>151</v>
      </c>
      <c r="B17" s="13">
        <v>262</v>
      </c>
      <c r="C17" s="13">
        <v>232</v>
      </c>
      <c r="D17" s="13">
        <v>205</v>
      </c>
      <c r="E17" s="13">
        <v>30</v>
      </c>
      <c r="F17" s="13">
        <v>254</v>
      </c>
      <c r="G17" s="13">
        <v>230</v>
      </c>
      <c r="H17" s="13">
        <v>203</v>
      </c>
      <c r="I17" s="13">
        <v>24</v>
      </c>
      <c r="J17" s="13">
        <v>240</v>
      </c>
      <c r="K17" s="13">
        <v>216</v>
      </c>
      <c r="L17" s="13">
        <v>191</v>
      </c>
      <c r="M17" s="13">
        <v>24</v>
      </c>
      <c r="N17" s="13">
        <v>227</v>
      </c>
      <c r="O17" s="13">
        <v>204</v>
      </c>
      <c r="P17" s="13">
        <v>180</v>
      </c>
      <c r="Q17" s="13">
        <v>23</v>
      </c>
      <c r="R17" s="13">
        <v>224</v>
      </c>
      <c r="S17" s="13">
        <v>201</v>
      </c>
      <c r="T17" s="13">
        <v>177</v>
      </c>
      <c r="U17" s="13">
        <v>23</v>
      </c>
      <c r="V17" s="13">
        <v>218</v>
      </c>
      <c r="W17" s="13">
        <v>197</v>
      </c>
      <c r="X17" s="13">
        <v>174</v>
      </c>
      <c r="Y17" s="13">
        <v>21</v>
      </c>
      <c r="Z17" s="80">
        <v>214</v>
      </c>
      <c r="AA17" s="80">
        <v>194</v>
      </c>
      <c r="AB17" s="80">
        <v>171</v>
      </c>
      <c r="AC17" s="80">
        <v>20</v>
      </c>
      <c r="AD17" s="13">
        <v>213</v>
      </c>
      <c r="AE17" s="13">
        <v>193</v>
      </c>
      <c r="AF17" s="13">
        <v>170</v>
      </c>
      <c r="AG17" s="13">
        <v>20</v>
      </c>
      <c r="AH17" s="13">
        <v>210</v>
      </c>
      <c r="AI17" s="13">
        <v>190</v>
      </c>
      <c r="AJ17" s="13">
        <v>168</v>
      </c>
      <c r="AK17" s="13">
        <v>20</v>
      </c>
      <c r="AL17" s="80">
        <v>210</v>
      </c>
      <c r="AM17" s="80">
        <v>190</v>
      </c>
      <c r="AN17" s="80">
        <v>168</v>
      </c>
      <c r="AO17" s="80">
        <v>20</v>
      </c>
      <c r="AP17" s="13"/>
      <c r="AQ17" s="84" t="s">
        <v>328</v>
      </c>
      <c r="AR17" s="84" t="s">
        <v>101</v>
      </c>
      <c r="AS17" s="84"/>
      <c r="AT17" s="84"/>
      <c r="AU17" s="84"/>
      <c r="AV17" s="12">
        <v>283</v>
      </c>
      <c r="AW17" s="12">
        <v>248</v>
      </c>
      <c r="AX17" s="12">
        <v>221</v>
      </c>
      <c r="AY17" s="12">
        <v>35</v>
      </c>
      <c r="AZ17" s="13">
        <v>283</v>
      </c>
      <c r="BA17" s="13">
        <v>248</v>
      </c>
      <c r="BB17" s="13">
        <v>221</v>
      </c>
      <c r="BC17" s="13">
        <v>35</v>
      </c>
      <c r="BD17" s="13">
        <v>281</v>
      </c>
      <c r="BE17" s="13">
        <v>247</v>
      </c>
      <c r="BF17" s="13">
        <v>220</v>
      </c>
      <c r="BG17" s="13">
        <v>34</v>
      </c>
      <c r="BH17" s="13">
        <v>278</v>
      </c>
      <c r="BI17" s="13">
        <v>246</v>
      </c>
      <c r="BJ17" s="13">
        <v>219</v>
      </c>
      <c r="BK17" s="13">
        <v>32</v>
      </c>
      <c r="BL17" s="13">
        <v>275</v>
      </c>
      <c r="BM17" s="13">
        <v>244</v>
      </c>
      <c r="BN17" s="13">
        <v>217</v>
      </c>
      <c r="BO17" s="13">
        <v>31</v>
      </c>
      <c r="BP17" s="13">
        <v>275</v>
      </c>
      <c r="BQ17" s="13">
        <v>244</v>
      </c>
      <c r="BR17" s="13">
        <v>217</v>
      </c>
      <c r="BS17" s="13">
        <v>31</v>
      </c>
      <c r="BT17" s="13">
        <v>271</v>
      </c>
      <c r="BU17" s="13">
        <v>241</v>
      </c>
      <c r="BV17" s="13">
        <v>214</v>
      </c>
      <c r="BW17" s="13">
        <v>30</v>
      </c>
      <c r="BX17" s="13">
        <v>267</v>
      </c>
      <c r="BY17" s="13">
        <v>238</v>
      </c>
      <c r="BZ17" s="13">
        <v>211</v>
      </c>
      <c r="CA17" s="13">
        <v>29</v>
      </c>
      <c r="CB17" s="13">
        <v>267</v>
      </c>
      <c r="CC17" s="13">
        <v>239</v>
      </c>
      <c r="CD17" s="13">
        <v>212</v>
      </c>
      <c r="CE17" s="13">
        <v>28</v>
      </c>
      <c r="CF17" s="3"/>
      <c r="CG17" s="3"/>
      <c r="CH17" s="3"/>
      <c r="CI17" s="3"/>
    </row>
    <row r="18" spans="1:87">
      <c r="A18" s="3" t="s">
        <v>152</v>
      </c>
      <c r="B18" s="13">
        <v>1550</v>
      </c>
      <c r="C18" s="13">
        <v>677</v>
      </c>
      <c r="D18" s="13">
        <v>645</v>
      </c>
      <c r="E18" s="13">
        <v>873</v>
      </c>
      <c r="F18" s="13">
        <v>1550</v>
      </c>
      <c r="G18" s="13">
        <v>675</v>
      </c>
      <c r="H18" s="13">
        <v>643</v>
      </c>
      <c r="I18" s="13">
        <v>870</v>
      </c>
      <c r="J18" s="13">
        <v>1540</v>
      </c>
      <c r="K18" s="13">
        <v>673</v>
      </c>
      <c r="L18" s="13">
        <v>641</v>
      </c>
      <c r="M18" s="13">
        <v>866</v>
      </c>
      <c r="N18" s="13">
        <v>1530</v>
      </c>
      <c r="O18" s="13">
        <v>669</v>
      </c>
      <c r="P18" s="13">
        <v>637</v>
      </c>
      <c r="Q18" s="13">
        <v>857</v>
      </c>
      <c r="R18" s="13">
        <v>1520</v>
      </c>
      <c r="S18" s="13">
        <v>659</v>
      </c>
      <c r="T18" s="13">
        <v>628</v>
      </c>
      <c r="U18" s="13">
        <v>858</v>
      </c>
      <c r="V18" s="13">
        <v>1510</v>
      </c>
      <c r="W18" s="13">
        <v>658</v>
      </c>
      <c r="X18" s="13">
        <v>627</v>
      </c>
      <c r="Y18" s="13">
        <v>853</v>
      </c>
      <c r="Z18" s="80">
        <v>1510</v>
      </c>
      <c r="AA18" s="80">
        <v>657</v>
      </c>
      <c r="AB18" s="80">
        <v>626</v>
      </c>
      <c r="AC18" s="80">
        <v>850</v>
      </c>
      <c r="AD18" s="13">
        <v>1500</v>
      </c>
      <c r="AE18" s="13">
        <v>653</v>
      </c>
      <c r="AF18" s="13">
        <v>622</v>
      </c>
      <c r="AG18" s="13">
        <v>844</v>
      </c>
      <c r="AH18" s="13">
        <v>1490</v>
      </c>
      <c r="AI18" s="13">
        <v>648</v>
      </c>
      <c r="AJ18" s="13">
        <v>617</v>
      </c>
      <c r="AK18" s="13">
        <v>840</v>
      </c>
      <c r="AL18" s="80">
        <v>1450</v>
      </c>
      <c r="AM18" s="80">
        <v>635</v>
      </c>
      <c r="AN18" s="80">
        <v>605</v>
      </c>
      <c r="AO18" s="80">
        <v>811</v>
      </c>
      <c r="AP18" s="13"/>
      <c r="AQ18" s="84" t="s">
        <v>329</v>
      </c>
      <c r="AR18" s="84" t="s">
        <v>99</v>
      </c>
      <c r="AS18" s="84"/>
      <c r="AT18" s="84"/>
      <c r="AU18" s="84"/>
      <c r="AV18" s="12">
        <v>1590</v>
      </c>
      <c r="AW18" s="12">
        <v>689</v>
      </c>
      <c r="AX18" s="12">
        <v>655</v>
      </c>
      <c r="AY18" s="12">
        <v>904</v>
      </c>
      <c r="AZ18" s="13">
        <v>1590</v>
      </c>
      <c r="BA18" s="13">
        <v>687</v>
      </c>
      <c r="BB18" s="13">
        <v>653</v>
      </c>
      <c r="BC18" s="13">
        <v>904</v>
      </c>
      <c r="BD18" s="13">
        <v>1590</v>
      </c>
      <c r="BE18" s="13">
        <v>685</v>
      </c>
      <c r="BF18" s="13">
        <v>651</v>
      </c>
      <c r="BG18" s="13">
        <v>900</v>
      </c>
      <c r="BH18" s="13">
        <v>1580</v>
      </c>
      <c r="BI18" s="13">
        <v>683</v>
      </c>
      <c r="BJ18" s="13">
        <v>650</v>
      </c>
      <c r="BK18" s="13">
        <v>896</v>
      </c>
      <c r="BL18" s="13">
        <v>1580</v>
      </c>
      <c r="BM18" s="13">
        <v>682</v>
      </c>
      <c r="BN18" s="13">
        <v>649</v>
      </c>
      <c r="BO18" s="13">
        <v>893</v>
      </c>
      <c r="BP18" s="13">
        <v>1580</v>
      </c>
      <c r="BQ18" s="13">
        <v>682</v>
      </c>
      <c r="BR18" s="13">
        <v>649</v>
      </c>
      <c r="BS18" s="13">
        <v>893</v>
      </c>
      <c r="BT18" s="13">
        <v>1570</v>
      </c>
      <c r="BU18" s="13">
        <v>680</v>
      </c>
      <c r="BV18" s="13">
        <v>647</v>
      </c>
      <c r="BW18" s="13">
        <v>888</v>
      </c>
      <c r="BX18" s="13">
        <v>1560</v>
      </c>
      <c r="BY18" s="13">
        <v>679</v>
      </c>
      <c r="BZ18" s="13">
        <v>646</v>
      </c>
      <c r="CA18" s="13">
        <v>884</v>
      </c>
      <c r="CB18" s="13">
        <v>1560</v>
      </c>
      <c r="CC18" s="13">
        <v>678</v>
      </c>
      <c r="CD18" s="13">
        <v>646</v>
      </c>
      <c r="CE18" s="13">
        <v>878</v>
      </c>
      <c r="CF18" s="3"/>
      <c r="CG18" s="3"/>
      <c r="CH18" s="3"/>
      <c r="CI18" s="3"/>
    </row>
    <row r="19" spans="1:87">
      <c r="A19" s="3" t="s">
        <v>153</v>
      </c>
      <c r="B19" s="13">
        <v>903</v>
      </c>
      <c r="C19" s="13">
        <v>727</v>
      </c>
      <c r="D19" s="13">
        <v>678</v>
      </c>
      <c r="E19" s="13">
        <v>176</v>
      </c>
      <c r="F19" s="13">
        <v>878</v>
      </c>
      <c r="G19" s="13">
        <v>705</v>
      </c>
      <c r="H19" s="13">
        <v>657</v>
      </c>
      <c r="I19" s="13">
        <v>173</v>
      </c>
      <c r="J19" s="13">
        <v>871</v>
      </c>
      <c r="K19" s="13">
        <v>705</v>
      </c>
      <c r="L19" s="13">
        <v>657</v>
      </c>
      <c r="M19" s="13">
        <v>166</v>
      </c>
      <c r="N19" s="13">
        <v>863</v>
      </c>
      <c r="O19" s="13">
        <v>702</v>
      </c>
      <c r="P19" s="13">
        <v>654</v>
      </c>
      <c r="Q19" s="13">
        <v>161</v>
      </c>
      <c r="R19" s="13">
        <v>857</v>
      </c>
      <c r="S19" s="13">
        <v>700</v>
      </c>
      <c r="T19" s="13">
        <v>652</v>
      </c>
      <c r="U19" s="13">
        <v>157</v>
      </c>
      <c r="V19" s="13">
        <v>859</v>
      </c>
      <c r="W19" s="13">
        <v>706</v>
      </c>
      <c r="X19" s="13">
        <v>658</v>
      </c>
      <c r="Y19" s="13">
        <v>153</v>
      </c>
      <c r="Z19" s="80">
        <v>843</v>
      </c>
      <c r="AA19" s="80">
        <v>697</v>
      </c>
      <c r="AB19" s="80">
        <v>649</v>
      </c>
      <c r="AC19" s="80">
        <v>146</v>
      </c>
      <c r="AD19" s="13">
        <v>838</v>
      </c>
      <c r="AE19" s="13">
        <v>694</v>
      </c>
      <c r="AF19" s="13">
        <v>646</v>
      </c>
      <c r="AG19" s="13">
        <v>144</v>
      </c>
      <c r="AH19" s="13">
        <v>838</v>
      </c>
      <c r="AI19" s="13">
        <v>694</v>
      </c>
      <c r="AJ19" s="13">
        <v>646</v>
      </c>
      <c r="AK19" s="13">
        <v>144</v>
      </c>
      <c r="AL19" s="80">
        <v>838</v>
      </c>
      <c r="AM19" s="80">
        <v>694</v>
      </c>
      <c r="AN19" s="80">
        <v>646</v>
      </c>
      <c r="AO19" s="80">
        <v>144</v>
      </c>
      <c r="AP19" s="13"/>
      <c r="AQ19" s="84" t="s">
        <v>330</v>
      </c>
      <c r="AR19" s="84" t="s">
        <v>97</v>
      </c>
      <c r="AS19" s="84"/>
      <c r="AT19" s="84"/>
      <c r="AU19" s="84"/>
      <c r="AV19" s="12">
        <v>983</v>
      </c>
      <c r="AW19" s="12">
        <v>773</v>
      </c>
      <c r="AX19" s="12">
        <v>721</v>
      </c>
      <c r="AY19" s="12">
        <v>210</v>
      </c>
      <c r="AZ19" s="13">
        <v>972</v>
      </c>
      <c r="BA19" s="13">
        <v>765</v>
      </c>
      <c r="BB19" s="13">
        <v>714</v>
      </c>
      <c r="BC19" s="13">
        <v>207</v>
      </c>
      <c r="BD19" s="13">
        <v>963</v>
      </c>
      <c r="BE19" s="13">
        <v>761</v>
      </c>
      <c r="BF19" s="13">
        <v>710</v>
      </c>
      <c r="BG19" s="13">
        <v>202</v>
      </c>
      <c r="BH19" s="13">
        <v>955</v>
      </c>
      <c r="BI19" s="13">
        <v>757</v>
      </c>
      <c r="BJ19" s="13">
        <v>706</v>
      </c>
      <c r="BK19" s="13">
        <v>198</v>
      </c>
      <c r="BL19" s="13">
        <v>948</v>
      </c>
      <c r="BM19" s="13">
        <v>753</v>
      </c>
      <c r="BN19" s="13">
        <v>702</v>
      </c>
      <c r="BO19" s="13">
        <v>195</v>
      </c>
      <c r="BP19" s="13">
        <v>948</v>
      </c>
      <c r="BQ19" s="13">
        <v>753</v>
      </c>
      <c r="BR19" s="13">
        <v>702</v>
      </c>
      <c r="BS19" s="13">
        <v>195</v>
      </c>
      <c r="BT19" s="13">
        <v>932</v>
      </c>
      <c r="BU19" s="13">
        <v>745</v>
      </c>
      <c r="BV19" s="13">
        <v>694</v>
      </c>
      <c r="BW19" s="13">
        <v>187</v>
      </c>
      <c r="BX19" s="13">
        <v>921</v>
      </c>
      <c r="BY19" s="13">
        <v>740</v>
      </c>
      <c r="BZ19" s="13">
        <v>689</v>
      </c>
      <c r="CA19" s="13">
        <v>181</v>
      </c>
      <c r="CB19" s="13">
        <v>909</v>
      </c>
      <c r="CC19" s="13">
        <v>734</v>
      </c>
      <c r="CD19" s="13">
        <v>684</v>
      </c>
      <c r="CE19" s="13">
        <v>175</v>
      </c>
      <c r="CF19" s="3"/>
      <c r="CG19" s="3"/>
      <c r="CH19" s="3"/>
      <c r="CI19" s="3"/>
    </row>
    <row r="20" spans="1:87">
      <c r="A20" s="3" t="s">
        <v>154</v>
      </c>
      <c r="B20" s="13">
        <v>1150</v>
      </c>
      <c r="C20" s="13">
        <v>874</v>
      </c>
      <c r="D20" s="13">
        <v>816</v>
      </c>
      <c r="E20" s="13">
        <v>273</v>
      </c>
      <c r="F20" s="13">
        <v>1140</v>
      </c>
      <c r="G20" s="13">
        <v>869</v>
      </c>
      <c r="H20" s="13">
        <v>811</v>
      </c>
      <c r="I20" s="13">
        <v>270</v>
      </c>
      <c r="J20" s="13">
        <v>1130</v>
      </c>
      <c r="K20" s="13">
        <v>860</v>
      </c>
      <c r="L20" s="13">
        <v>803</v>
      </c>
      <c r="M20" s="13">
        <v>266</v>
      </c>
      <c r="N20" s="13">
        <v>1110</v>
      </c>
      <c r="O20" s="13">
        <v>848</v>
      </c>
      <c r="P20" s="13">
        <v>791</v>
      </c>
      <c r="Q20" s="13">
        <v>265</v>
      </c>
      <c r="R20" s="13">
        <v>1100</v>
      </c>
      <c r="S20" s="13">
        <v>838</v>
      </c>
      <c r="T20" s="13">
        <v>782</v>
      </c>
      <c r="U20" s="13">
        <v>265</v>
      </c>
      <c r="V20" s="13">
        <v>1090</v>
      </c>
      <c r="W20" s="13">
        <v>827</v>
      </c>
      <c r="X20" s="13">
        <v>771</v>
      </c>
      <c r="Y20" s="13">
        <v>261</v>
      </c>
      <c r="Z20" s="80">
        <v>1080</v>
      </c>
      <c r="AA20" s="80">
        <v>821</v>
      </c>
      <c r="AB20" s="80">
        <v>766</v>
      </c>
      <c r="AC20" s="80">
        <v>257</v>
      </c>
      <c r="AD20" s="13">
        <v>1070</v>
      </c>
      <c r="AE20" s="13">
        <v>816</v>
      </c>
      <c r="AF20" s="13">
        <v>762</v>
      </c>
      <c r="AG20" s="13">
        <v>255</v>
      </c>
      <c r="AH20" s="13">
        <v>1070</v>
      </c>
      <c r="AI20" s="13">
        <v>811</v>
      </c>
      <c r="AJ20" s="13">
        <v>757</v>
      </c>
      <c r="AK20" s="13">
        <v>255</v>
      </c>
      <c r="AL20" s="80">
        <v>1060</v>
      </c>
      <c r="AM20" s="80">
        <v>809</v>
      </c>
      <c r="AN20" s="80">
        <v>755</v>
      </c>
      <c r="AO20" s="80">
        <v>253</v>
      </c>
      <c r="AP20" s="13"/>
      <c r="AQ20" s="84" t="s">
        <v>331</v>
      </c>
      <c r="AR20" s="84" t="s">
        <v>95</v>
      </c>
      <c r="AS20" s="84"/>
      <c r="AT20" s="84"/>
      <c r="AU20" s="84"/>
      <c r="AV20" s="12">
        <v>1220</v>
      </c>
      <c r="AW20" s="12">
        <v>911</v>
      </c>
      <c r="AX20" s="12">
        <v>849</v>
      </c>
      <c r="AY20" s="12">
        <v>307</v>
      </c>
      <c r="AZ20" s="13">
        <v>1210</v>
      </c>
      <c r="BA20" s="13">
        <v>907</v>
      </c>
      <c r="BB20" s="13">
        <v>845</v>
      </c>
      <c r="BC20" s="13">
        <v>298</v>
      </c>
      <c r="BD20" s="13">
        <v>1200</v>
      </c>
      <c r="BE20" s="13">
        <v>907</v>
      </c>
      <c r="BF20" s="13">
        <v>845</v>
      </c>
      <c r="BG20" s="13">
        <v>296</v>
      </c>
      <c r="BH20" s="13">
        <v>1190</v>
      </c>
      <c r="BI20" s="13">
        <v>904</v>
      </c>
      <c r="BJ20" s="13">
        <v>842</v>
      </c>
      <c r="BK20" s="13">
        <v>290</v>
      </c>
      <c r="BL20" s="13">
        <v>1190</v>
      </c>
      <c r="BM20" s="13">
        <v>901</v>
      </c>
      <c r="BN20" s="13">
        <v>839</v>
      </c>
      <c r="BO20" s="13">
        <v>289</v>
      </c>
      <c r="BP20" s="13">
        <v>1190</v>
      </c>
      <c r="BQ20" s="13">
        <v>901</v>
      </c>
      <c r="BR20" s="13">
        <v>839</v>
      </c>
      <c r="BS20" s="13">
        <v>289</v>
      </c>
      <c r="BT20" s="13">
        <v>1180</v>
      </c>
      <c r="BU20" s="13">
        <v>896</v>
      </c>
      <c r="BV20" s="13">
        <v>834</v>
      </c>
      <c r="BW20" s="13">
        <v>284</v>
      </c>
      <c r="BX20" s="13">
        <v>1180</v>
      </c>
      <c r="BY20" s="13">
        <v>892</v>
      </c>
      <c r="BZ20" s="13">
        <v>831</v>
      </c>
      <c r="CA20" s="13">
        <v>283</v>
      </c>
      <c r="CB20" s="13">
        <v>1160</v>
      </c>
      <c r="CC20" s="13">
        <v>885</v>
      </c>
      <c r="CD20" s="13">
        <v>826</v>
      </c>
      <c r="CE20" s="13">
        <v>278</v>
      </c>
      <c r="CF20" s="3"/>
      <c r="CG20" s="3"/>
      <c r="CH20" s="3"/>
      <c r="CI20" s="3"/>
    </row>
    <row r="21" spans="1:87">
      <c r="A21" s="3" t="s">
        <v>155</v>
      </c>
      <c r="B21" s="13">
        <v>988</v>
      </c>
      <c r="C21" s="13">
        <v>715</v>
      </c>
      <c r="D21" s="13">
        <v>696</v>
      </c>
      <c r="E21" s="13">
        <v>273</v>
      </c>
      <c r="F21" s="13">
        <v>986</v>
      </c>
      <c r="G21" s="13">
        <v>714</v>
      </c>
      <c r="H21" s="13">
        <v>695</v>
      </c>
      <c r="I21" s="13">
        <v>272</v>
      </c>
      <c r="J21" s="13">
        <v>980</v>
      </c>
      <c r="K21" s="13">
        <v>706</v>
      </c>
      <c r="L21" s="13">
        <v>687</v>
      </c>
      <c r="M21" s="13">
        <v>274</v>
      </c>
      <c r="N21" s="13">
        <v>978</v>
      </c>
      <c r="O21" s="13">
        <v>700</v>
      </c>
      <c r="P21" s="13">
        <v>681</v>
      </c>
      <c r="Q21" s="13">
        <v>278</v>
      </c>
      <c r="R21" s="13">
        <v>976</v>
      </c>
      <c r="S21" s="13">
        <v>698</v>
      </c>
      <c r="T21" s="13">
        <v>679</v>
      </c>
      <c r="U21" s="13">
        <v>278</v>
      </c>
      <c r="V21" s="13">
        <v>975</v>
      </c>
      <c r="W21" s="13">
        <v>694</v>
      </c>
      <c r="X21" s="13">
        <v>676</v>
      </c>
      <c r="Y21" s="13">
        <v>281</v>
      </c>
      <c r="Z21" s="80">
        <v>974</v>
      </c>
      <c r="AA21" s="80">
        <v>693</v>
      </c>
      <c r="AB21" s="80">
        <v>675</v>
      </c>
      <c r="AC21" s="80">
        <v>281</v>
      </c>
      <c r="AD21" s="13">
        <v>967</v>
      </c>
      <c r="AE21" s="13">
        <v>688</v>
      </c>
      <c r="AF21" s="13">
        <v>670</v>
      </c>
      <c r="AG21" s="13">
        <v>279</v>
      </c>
      <c r="AH21" s="13">
        <v>950</v>
      </c>
      <c r="AI21" s="13">
        <v>673</v>
      </c>
      <c r="AJ21" s="13">
        <v>655</v>
      </c>
      <c r="AK21" s="13">
        <v>277</v>
      </c>
      <c r="AL21" s="80">
        <v>919</v>
      </c>
      <c r="AM21" s="80">
        <v>642</v>
      </c>
      <c r="AN21" s="80">
        <v>625</v>
      </c>
      <c r="AO21" s="80">
        <v>277</v>
      </c>
      <c r="AP21" s="13"/>
      <c r="AQ21" s="84" t="s">
        <v>332</v>
      </c>
      <c r="AR21" s="84" t="s">
        <v>93</v>
      </c>
      <c r="AS21" s="84"/>
      <c r="AT21" s="84"/>
      <c r="AU21" s="84"/>
      <c r="AV21" s="12">
        <v>1010</v>
      </c>
      <c r="AW21" s="12">
        <v>731</v>
      </c>
      <c r="AX21" s="12">
        <v>712</v>
      </c>
      <c r="AY21" s="12">
        <v>279</v>
      </c>
      <c r="AZ21" s="13">
        <v>1010</v>
      </c>
      <c r="BA21" s="13">
        <v>726</v>
      </c>
      <c r="BB21" s="13">
        <v>707</v>
      </c>
      <c r="BC21" s="13">
        <v>279</v>
      </c>
      <c r="BD21" s="13">
        <v>1000</v>
      </c>
      <c r="BE21" s="13">
        <v>724</v>
      </c>
      <c r="BF21" s="13">
        <v>705</v>
      </c>
      <c r="BG21" s="13">
        <v>278</v>
      </c>
      <c r="BH21" s="13">
        <v>1000</v>
      </c>
      <c r="BI21" s="13">
        <v>723</v>
      </c>
      <c r="BJ21" s="13">
        <v>704</v>
      </c>
      <c r="BK21" s="13">
        <v>277</v>
      </c>
      <c r="BL21" s="13">
        <v>999</v>
      </c>
      <c r="BM21" s="13">
        <v>722</v>
      </c>
      <c r="BN21" s="13">
        <v>703</v>
      </c>
      <c r="BO21" s="13">
        <v>277</v>
      </c>
      <c r="BP21" s="13">
        <v>999</v>
      </c>
      <c r="BQ21" s="13">
        <v>722</v>
      </c>
      <c r="BR21" s="13">
        <v>703</v>
      </c>
      <c r="BS21" s="13">
        <v>277</v>
      </c>
      <c r="BT21" s="13">
        <v>997</v>
      </c>
      <c r="BU21" s="13">
        <v>721</v>
      </c>
      <c r="BV21" s="13">
        <v>702</v>
      </c>
      <c r="BW21" s="13">
        <v>276</v>
      </c>
      <c r="BX21" s="13">
        <v>995</v>
      </c>
      <c r="BY21" s="13">
        <v>720</v>
      </c>
      <c r="BZ21" s="13">
        <v>701</v>
      </c>
      <c r="CA21" s="13">
        <v>275</v>
      </c>
      <c r="CB21" s="13">
        <v>990</v>
      </c>
      <c r="CC21" s="13">
        <v>716</v>
      </c>
      <c r="CD21" s="13">
        <v>697</v>
      </c>
      <c r="CE21" s="13">
        <v>274</v>
      </c>
      <c r="CF21" s="3"/>
      <c r="CG21" s="3"/>
      <c r="CH21" s="3"/>
      <c r="CI21" s="3"/>
    </row>
    <row r="22" spans="1:87">
      <c r="A22" s="3" t="s">
        <v>156</v>
      </c>
      <c r="B22" s="13">
        <v>1430</v>
      </c>
      <c r="C22" s="13">
        <v>1140</v>
      </c>
      <c r="D22" s="13">
        <v>981</v>
      </c>
      <c r="E22" s="13">
        <v>297</v>
      </c>
      <c r="F22" s="13">
        <v>1430</v>
      </c>
      <c r="G22" s="13">
        <v>1140</v>
      </c>
      <c r="H22" s="13">
        <v>981</v>
      </c>
      <c r="I22" s="13">
        <v>297</v>
      </c>
      <c r="J22" s="13">
        <v>1420</v>
      </c>
      <c r="K22" s="13">
        <v>1130</v>
      </c>
      <c r="L22" s="13">
        <v>976</v>
      </c>
      <c r="M22" s="13">
        <v>293</v>
      </c>
      <c r="N22" s="13">
        <v>1410</v>
      </c>
      <c r="O22" s="13">
        <v>1120</v>
      </c>
      <c r="P22" s="13">
        <v>970</v>
      </c>
      <c r="Q22" s="13">
        <v>290</v>
      </c>
      <c r="R22" s="13">
        <v>1400</v>
      </c>
      <c r="S22" s="13">
        <v>1110</v>
      </c>
      <c r="T22" s="13">
        <v>961</v>
      </c>
      <c r="U22" s="13">
        <v>285</v>
      </c>
      <c r="V22" s="13">
        <v>1400</v>
      </c>
      <c r="W22" s="13">
        <v>1110</v>
      </c>
      <c r="X22" s="13">
        <v>961</v>
      </c>
      <c r="Y22" s="13">
        <v>284</v>
      </c>
      <c r="Z22" s="80">
        <v>1390</v>
      </c>
      <c r="AA22" s="80">
        <v>1110</v>
      </c>
      <c r="AB22" s="80">
        <v>961</v>
      </c>
      <c r="AC22" s="80">
        <v>275</v>
      </c>
      <c r="AD22" s="13">
        <v>1380</v>
      </c>
      <c r="AE22" s="13">
        <v>1110</v>
      </c>
      <c r="AF22" s="13">
        <v>955</v>
      </c>
      <c r="AG22" s="13">
        <v>274</v>
      </c>
      <c r="AH22" s="13">
        <v>1380</v>
      </c>
      <c r="AI22" s="13">
        <v>1100</v>
      </c>
      <c r="AJ22" s="13">
        <v>950</v>
      </c>
      <c r="AK22" s="13">
        <v>274</v>
      </c>
      <c r="AL22" s="80">
        <v>1380</v>
      </c>
      <c r="AM22" s="80">
        <v>1100</v>
      </c>
      <c r="AN22" s="80">
        <v>950</v>
      </c>
      <c r="AO22" s="80">
        <v>275</v>
      </c>
      <c r="AP22" s="13"/>
      <c r="AQ22" s="84" t="s">
        <v>333</v>
      </c>
      <c r="AR22" s="84" t="s">
        <v>91</v>
      </c>
      <c r="AS22" s="84"/>
      <c r="AT22" s="84"/>
      <c r="AU22" s="84"/>
      <c r="AV22" s="12">
        <v>1530</v>
      </c>
      <c r="AW22" s="12">
        <v>1190</v>
      </c>
      <c r="AX22" s="12">
        <v>1030</v>
      </c>
      <c r="AY22" s="12">
        <v>337</v>
      </c>
      <c r="AZ22" s="13">
        <v>1520</v>
      </c>
      <c r="BA22" s="13">
        <v>1190</v>
      </c>
      <c r="BB22" s="13">
        <v>1030</v>
      </c>
      <c r="BC22" s="13">
        <v>334</v>
      </c>
      <c r="BD22" s="13">
        <v>1510</v>
      </c>
      <c r="BE22" s="13">
        <v>1180</v>
      </c>
      <c r="BF22" s="13">
        <v>1020</v>
      </c>
      <c r="BG22" s="13">
        <v>332</v>
      </c>
      <c r="BH22" s="13">
        <v>1480</v>
      </c>
      <c r="BI22" s="13">
        <v>1170</v>
      </c>
      <c r="BJ22" s="13">
        <v>1010</v>
      </c>
      <c r="BK22" s="13">
        <v>319</v>
      </c>
      <c r="BL22" s="13">
        <v>1460</v>
      </c>
      <c r="BM22" s="13">
        <v>1150</v>
      </c>
      <c r="BN22" s="13">
        <v>992</v>
      </c>
      <c r="BO22" s="13">
        <v>307</v>
      </c>
      <c r="BP22" s="13">
        <v>1460</v>
      </c>
      <c r="BQ22" s="13">
        <v>1150</v>
      </c>
      <c r="BR22" s="13">
        <v>992</v>
      </c>
      <c r="BS22" s="13">
        <v>307</v>
      </c>
      <c r="BT22" s="13">
        <v>1450</v>
      </c>
      <c r="BU22" s="13">
        <v>1140</v>
      </c>
      <c r="BV22" s="13">
        <v>988</v>
      </c>
      <c r="BW22" s="13">
        <v>302</v>
      </c>
      <c r="BX22" s="13">
        <v>1440</v>
      </c>
      <c r="BY22" s="13">
        <v>1140</v>
      </c>
      <c r="BZ22" s="13">
        <v>986</v>
      </c>
      <c r="CA22" s="13">
        <v>301</v>
      </c>
      <c r="CB22" s="13">
        <v>1440</v>
      </c>
      <c r="CC22" s="13">
        <v>1140</v>
      </c>
      <c r="CD22" s="13">
        <v>984</v>
      </c>
      <c r="CE22" s="13">
        <v>299</v>
      </c>
      <c r="CF22" s="3"/>
      <c r="CG22" s="3"/>
      <c r="CH22" s="3"/>
      <c r="CI22" s="3"/>
    </row>
    <row r="23" spans="1:87">
      <c r="A23" s="3" t="s">
        <v>157</v>
      </c>
      <c r="B23" s="13">
        <v>1930</v>
      </c>
      <c r="C23" s="13">
        <v>1320</v>
      </c>
      <c r="D23" s="13">
        <v>1260</v>
      </c>
      <c r="E23" s="13">
        <v>608</v>
      </c>
      <c r="F23" s="13">
        <v>1920</v>
      </c>
      <c r="G23" s="13">
        <v>1310</v>
      </c>
      <c r="H23" s="13">
        <v>1250</v>
      </c>
      <c r="I23" s="13">
        <v>610</v>
      </c>
      <c r="J23" s="13">
        <v>1910</v>
      </c>
      <c r="K23" s="13">
        <v>1300</v>
      </c>
      <c r="L23" s="13">
        <v>1240</v>
      </c>
      <c r="M23" s="13">
        <v>609</v>
      </c>
      <c r="N23" s="13">
        <v>1900</v>
      </c>
      <c r="O23" s="13">
        <v>1290</v>
      </c>
      <c r="P23" s="13">
        <v>1220</v>
      </c>
      <c r="Q23" s="13">
        <v>606</v>
      </c>
      <c r="R23" s="13">
        <v>1880</v>
      </c>
      <c r="S23" s="13">
        <v>1280</v>
      </c>
      <c r="T23" s="13">
        <v>1210</v>
      </c>
      <c r="U23" s="13">
        <v>605</v>
      </c>
      <c r="V23" s="13">
        <v>1870</v>
      </c>
      <c r="W23" s="13">
        <v>1270</v>
      </c>
      <c r="X23" s="13">
        <v>1200</v>
      </c>
      <c r="Y23" s="13">
        <v>602</v>
      </c>
      <c r="Z23" s="80">
        <v>1860</v>
      </c>
      <c r="AA23" s="80">
        <v>1260</v>
      </c>
      <c r="AB23" s="80">
        <v>1190</v>
      </c>
      <c r="AC23" s="80">
        <v>597</v>
      </c>
      <c r="AD23" s="13">
        <v>1840</v>
      </c>
      <c r="AE23" s="13">
        <v>1250</v>
      </c>
      <c r="AF23" s="13">
        <v>1190</v>
      </c>
      <c r="AG23" s="13">
        <v>593</v>
      </c>
      <c r="AH23" s="13">
        <v>1820</v>
      </c>
      <c r="AI23" s="13">
        <v>1230</v>
      </c>
      <c r="AJ23" s="13">
        <v>1170</v>
      </c>
      <c r="AK23" s="13">
        <v>589</v>
      </c>
      <c r="AL23" s="80">
        <v>1810</v>
      </c>
      <c r="AM23" s="80">
        <v>1220</v>
      </c>
      <c r="AN23" s="80">
        <v>1160</v>
      </c>
      <c r="AO23" s="80">
        <v>589</v>
      </c>
      <c r="AP23" s="13"/>
      <c r="AQ23" s="84" t="s">
        <v>334</v>
      </c>
      <c r="AR23" s="84" t="s">
        <v>88</v>
      </c>
      <c r="AS23" s="84"/>
      <c r="AT23" s="84"/>
      <c r="AU23" s="84"/>
      <c r="AV23" s="12">
        <v>2000</v>
      </c>
      <c r="AW23" s="12">
        <v>1360</v>
      </c>
      <c r="AX23" s="12">
        <v>1290</v>
      </c>
      <c r="AY23" s="12">
        <v>638</v>
      </c>
      <c r="AZ23" s="13">
        <v>1980</v>
      </c>
      <c r="BA23" s="13">
        <v>1350</v>
      </c>
      <c r="BB23" s="13">
        <v>1280</v>
      </c>
      <c r="BC23" s="13">
        <v>636</v>
      </c>
      <c r="BD23" s="13">
        <v>1960</v>
      </c>
      <c r="BE23" s="13">
        <v>1340</v>
      </c>
      <c r="BF23" s="13">
        <v>1280</v>
      </c>
      <c r="BG23" s="13">
        <v>616</v>
      </c>
      <c r="BH23" s="13">
        <v>1950</v>
      </c>
      <c r="BI23" s="13">
        <v>1340</v>
      </c>
      <c r="BJ23" s="13">
        <v>1270</v>
      </c>
      <c r="BK23" s="13">
        <v>615</v>
      </c>
      <c r="BL23" s="13">
        <v>1950</v>
      </c>
      <c r="BM23" s="13">
        <v>1340</v>
      </c>
      <c r="BN23" s="13">
        <v>1270</v>
      </c>
      <c r="BO23" s="13">
        <v>613</v>
      </c>
      <c r="BP23" s="13">
        <v>1950</v>
      </c>
      <c r="BQ23" s="13">
        <v>1340</v>
      </c>
      <c r="BR23" s="13">
        <v>1270</v>
      </c>
      <c r="BS23" s="13">
        <v>613</v>
      </c>
      <c r="BT23" s="13">
        <v>1940</v>
      </c>
      <c r="BU23" s="13">
        <v>1330</v>
      </c>
      <c r="BV23" s="13">
        <v>1260</v>
      </c>
      <c r="BW23" s="13">
        <v>609</v>
      </c>
      <c r="BX23" s="13">
        <v>1940</v>
      </c>
      <c r="BY23" s="13">
        <v>1330</v>
      </c>
      <c r="BZ23" s="13">
        <v>1260</v>
      </c>
      <c r="CA23" s="13">
        <v>610</v>
      </c>
      <c r="CB23" s="13">
        <v>1940</v>
      </c>
      <c r="CC23" s="13">
        <v>1330</v>
      </c>
      <c r="CD23" s="13">
        <v>1260</v>
      </c>
      <c r="CE23" s="13">
        <v>608</v>
      </c>
      <c r="CF23" s="3"/>
      <c r="CG23" s="3"/>
      <c r="CH23" s="3"/>
      <c r="CI23" s="3"/>
    </row>
    <row r="24" spans="1:87">
      <c r="A24" s="3" t="s">
        <v>158</v>
      </c>
      <c r="B24" s="13">
        <v>2920</v>
      </c>
      <c r="C24" s="13">
        <v>2140</v>
      </c>
      <c r="D24" s="13">
        <v>1870</v>
      </c>
      <c r="E24" s="13">
        <v>780</v>
      </c>
      <c r="F24" s="13">
        <v>2910</v>
      </c>
      <c r="G24" s="13">
        <v>2130</v>
      </c>
      <c r="H24" s="13">
        <v>1860</v>
      </c>
      <c r="I24" s="13">
        <v>780</v>
      </c>
      <c r="J24" s="13">
        <v>2910</v>
      </c>
      <c r="K24" s="13">
        <v>2130</v>
      </c>
      <c r="L24" s="13">
        <v>1860</v>
      </c>
      <c r="M24" s="13">
        <v>782</v>
      </c>
      <c r="N24" s="13">
        <v>2890</v>
      </c>
      <c r="O24" s="13">
        <v>2120</v>
      </c>
      <c r="P24" s="13">
        <v>1850</v>
      </c>
      <c r="Q24" s="13">
        <v>774</v>
      </c>
      <c r="R24" s="13">
        <v>2880</v>
      </c>
      <c r="S24" s="13">
        <v>2110</v>
      </c>
      <c r="T24" s="13">
        <v>1850</v>
      </c>
      <c r="U24" s="13">
        <v>770</v>
      </c>
      <c r="V24" s="13">
        <v>2870</v>
      </c>
      <c r="W24" s="13">
        <v>2110</v>
      </c>
      <c r="X24" s="13">
        <v>1840</v>
      </c>
      <c r="Y24" s="13">
        <v>765</v>
      </c>
      <c r="Z24" s="80">
        <v>2860</v>
      </c>
      <c r="AA24" s="80">
        <v>2100</v>
      </c>
      <c r="AB24" s="80">
        <v>1830</v>
      </c>
      <c r="AC24" s="80">
        <v>761</v>
      </c>
      <c r="AD24" s="13">
        <v>2840</v>
      </c>
      <c r="AE24" s="13">
        <v>2090</v>
      </c>
      <c r="AF24" s="13">
        <v>1820</v>
      </c>
      <c r="AG24" s="13">
        <v>752</v>
      </c>
      <c r="AH24" s="13">
        <v>2820</v>
      </c>
      <c r="AI24" s="13">
        <v>2070</v>
      </c>
      <c r="AJ24" s="13">
        <v>1810</v>
      </c>
      <c r="AK24" s="13">
        <v>752</v>
      </c>
      <c r="AL24" s="80">
        <v>2800</v>
      </c>
      <c r="AM24" s="80">
        <v>2050</v>
      </c>
      <c r="AN24" s="80">
        <v>1790</v>
      </c>
      <c r="AO24" s="80">
        <v>751</v>
      </c>
      <c r="AP24" s="13"/>
      <c r="AQ24" s="84" t="s">
        <v>335</v>
      </c>
      <c r="AR24" s="84" t="s">
        <v>85</v>
      </c>
      <c r="AS24" s="84"/>
      <c r="AT24" s="84"/>
      <c r="AU24" s="84"/>
      <c r="AV24" s="12">
        <v>3040</v>
      </c>
      <c r="AW24" s="12">
        <v>2230</v>
      </c>
      <c r="AX24" s="12">
        <v>1950</v>
      </c>
      <c r="AY24" s="12">
        <v>807</v>
      </c>
      <c r="AZ24" s="13">
        <v>3020</v>
      </c>
      <c r="BA24" s="13">
        <v>2220</v>
      </c>
      <c r="BB24" s="13">
        <v>1930</v>
      </c>
      <c r="BC24" s="13">
        <v>807</v>
      </c>
      <c r="BD24" s="13">
        <v>3020</v>
      </c>
      <c r="BE24" s="13">
        <v>2210</v>
      </c>
      <c r="BF24" s="13">
        <v>1930</v>
      </c>
      <c r="BG24" s="13">
        <v>806</v>
      </c>
      <c r="BH24" s="13">
        <v>3000</v>
      </c>
      <c r="BI24" s="13">
        <v>2200</v>
      </c>
      <c r="BJ24" s="13">
        <v>1920</v>
      </c>
      <c r="BK24" s="13">
        <v>802</v>
      </c>
      <c r="BL24" s="13">
        <v>2980</v>
      </c>
      <c r="BM24" s="13">
        <v>2180</v>
      </c>
      <c r="BN24" s="13">
        <v>1900</v>
      </c>
      <c r="BO24" s="13">
        <v>798</v>
      </c>
      <c r="BP24" s="13">
        <v>2980</v>
      </c>
      <c r="BQ24" s="13">
        <v>2180</v>
      </c>
      <c r="BR24" s="13">
        <v>1900</v>
      </c>
      <c r="BS24" s="13">
        <v>798</v>
      </c>
      <c r="BT24" s="13">
        <v>2950</v>
      </c>
      <c r="BU24" s="13">
        <v>2160</v>
      </c>
      <c r="BV24" s="13">
        <v>1880</v>
      </c>
      <c r="BW24" s="13">
        <v>791</v>
      </c>
      <c r="BX24" s="13">
        <v>2940</v>
      </c>
      <c r="BY24" s="13">
        <v>2150</v>
      </c>
      <c r="BZ24" s="13">
        <v>1880</v>
      </c>
      <c r="CA24" s="13">
        <v>787</v>
      </c>
      <c r="CB24" s="13">
        <v>2930</v>
      </c>
      <c r="CC24" s="13">
        <v>2150</v>
      </c>
      <c r="CD24" s="13">
        <v>1880</v>
      </c>
      <c r="CE24" s="13">
        <v>783</v>
      </c>
      <c r="CF24" s="3"/>
      <c r="CG24" s="3"/>
      <c r="CH24" s="3"/>
      <c r="CI24" s="3"/>
    </row>
    <row r="25" spans="1:87">
      <c r="A25" s="3" t="s">
        <v>159</v>
      </c>
      <c r="B25" s="13">
        <v>1170</v>
      </c>
      <c r="C25" s="13">
        <v>819</v>
      </c>
      <c r="D25" s="13">
        <v>718</v>
      </c>
      <c r="E25" s="13">
        <v>349</v>
      </c>
      <c r="F25" s="13">
        <v>1160</v>
      </c>
      <c r="G25" s="13">
        <v>815</v>
      </c>
      <c r="H25" s="13">
        <v>715</v>
      </c>
      <c r="I25" s="13">
        <v>344</v>
      </c>
      <c r="J25" s="13">
        <v>1140</v>
      </c>
      <c r="K25" s="13">
        <v>807</v>
      </c>
      <c r="L25" s="13">
        <v>708</v>
      </c>
      <c r="M25" s="13">
        <v>335</v>
      </c>
      <c r="N25" s="13">
        <v>1140</v>
      </c>
      <c r="O25" s="13">
        <v>803</v>
      </c>
      <c r="P25" s="13">
        <v>705</v>
      </c>
      <c r="Q25" s="13">
        <v>333</v>
      </c>
      <c r="R25" s="13">
        <v>1150</v>
      </c>
      <c r="S25" s="13">
        <v>807</v>
      </c>
      <c r="T25" s="13">
        <v>709</v>
      </c>
      <c r="U25" s="13">
        <v>338</v>
      </c>
      <c r="V25" s="13">
        <v>1130</v>
      </c>
      <c r="W25" s="13">
        <v>801</v>
      </c>
      <c r="X25" s="13">
        <v>703</v>
      </c>
      <c r="Y25" s="13">
        <v>330</v>
      </c>
      <c r="Z25" s="80">
        <v>1130</v>
      </c>
      <c r="AA25" s="80">
        <v>801</v>
      </c>
      <c r="AB25" s="80">
        <v>703</v>
      </c>
      <c r="AC25" s="80">
        <v>332</v>
      </c>
      <c r="AD25" s="13">
        <v>1130</v>
      </c>
      <c r="AE25" s="13">
        <v>797</v>
      </c>
      <c r="AF25" s="13">
        <v>700</v>
      </c>
      <c r="AG25" s="13">
        <v>330</v>
      </c>
      <c r="AH25" s="13">
        <v>1120</v>
      </c>
      <c r="AI25" s="13">
        <v>791</v>
      </c>
      <c r="AJ25" s="13">
        <v>695</v>
      </c>
      <c r="AK25" s="13">
        <v>330</v>
      </c>
      <c r="AL25" s="80">
        <v>1120</v>
      </c>
      <c r="AM25" s="80">
        <v>791</v>
      </c>
      <c r="AN25" s="80">
        <v>695</v>
      </c>
      <c r="AO25" s="80">
        <v>330</v>
      </c>
      <c r="AP25" s="13"/>
      <c r="AQ25" s="84" t="s">
        <v>336</v>
      </c>
      <c r="AR25" s="84" t="s">
        <v>82</v>
      </c>
      <c r="AS25" s="84"/>
      <c r="AT25" s="84"/>
      <c r="AU25" s="84"/>
      <c r="AV25" s="12">
        <v>1240</v>
      </c>
      <c r="AW25" s="12">
        <v>875</v>
      </c>
      <c r="AX25" s="12">
        <v>768</v>
      </c>
      <c r="AY25" s="12">
        <v>369</v>
      </c>
      <c r="AZ25" s="13">
        <v>1230</v>
      </c>
      <c r="BA25" s="13">
        <v>868</v>
      </c>
      <c r="BB25" s="13">
        <v>762</v>
      </c>
      <c r="BC25" s="13">
        <v>366</v>
      </c>
      <c r="BD25" s="13">
        <v>1220</v>
      </c>
      <c r="BE25" s="13">
        <v>851</v>
      </c>
      <c r="BF25" s="13">
        <v>746</v>
      </c>
      <c r="BG25" s="13">
        <v>366</v>
      </c>
      <c r="BH25" s="13">
        <v>1210</v>
      </c>
      <c r="BI25" s="13">
        <v>844</v>
      </c>
      <c r="BJ25" s="13">
        <v>739</v>
      </c>
      <c r="BK25" s="13">
        <v>365</v>
      </c>
      <c r="BL25" s="13">
        <v>1200</v>
      </c>
      <c r="BM25" s="13">
        <v>840</v>
      </c>
      <c r="BN25" s="13">
        <v>736</v>
      </c>
      <c r="BO25" s="13">
        <v>363</v>
      </c>
      <c r="BP25" s="13">
        <v>1200</v>
      </c>
      <c r="BQ25" s="13">
        <v>840</v>
      </c>
      <c r="BR25" s="13">
        <v>736</v>
      </c>
      <c r="BS25" s="13">
        <v>363</v>
      </c>
      <c r="BT25" s="13">
        <v>1190</v>
      </c>
      <c r="BU25" s="13">
        <v>831</v>
      </c>
      <c r="BV25" s="13">
        <v>728</v>
      </c>
      <c r="BW25" s="13">
        <v>361</v>
      </c>
      <c r="BX25" s="13">
        <v>1190</v>
      </c>
      <c r="BY25" s="13">
        <v>828</v>
      </c>
      <c r="BZ25" s="13">
        <v>725</v>
      </c>
      <c r="CA25" s="13">
        <v>360</v>
      </c>
      <c r="CB25" s="13">
        <v>1180</v>
      </c>
      <c r="CC25" s="13">
        <v>826</v>
      </c>
      <c r="CD25" s="13">
        <v>724</v>
      </c>
      <c r="CE25" s="13">
        <v>357</v>
      </c>
      <c r="CF25" s="3"/>
      <c r="CG25" s="3"/>
      <c r="CH25" s="3"/>
      <c r="CI25" s="3"/>
    </row>
    <row r="26" spans="1:87">
      <c r="A26" s="3" t="s">
        <v>160</v>
      </c>
      <c r="B26" s="13">
        <v>3720</v>
      </c>
      <c r="C26" s="13">
        <v>3100</v>
      </c>
      <c r="D26" s="13">
        <v>3090</v>
      </c>
      <c r="E26" s="13">
        <v>622</v>
      </c>
      <c r="F26" s="13">
        <v>3720</v>
      </c>
      <c r="G26" s="13">
        <v>3100</v>
      </c>
      <c r="H26" s="13">
        <v>3080</v>
      </c>
      <c r="I26" s="13">
        <v>620</v>
      </c>
      <c r="J26" s="13">
        <v>3710</v>
      </c>
      <c r="K26" s="13">
        <v>3090</v>
      </c>
      <c r="L26" s="13">
        <v>3080</v>
      </c>
      <c r="M26" s="13">
        <v>615</v>
      </c>
      <c r="N26" s="13">
        <v>3700</v>
      </c>
      <c r="O26" s="13">
        <v>3080</v>
      </c>
      <c r="P26" s="13">
        <v>3070</v>
      </c>
      <c r="Q26" s="13">
        <v>615</v>
      </c>
      <c r="R26" s="13">
        <v>3690</v>
      </c>
      <c r="S26" s="13">
        <v>3080</v>
      </c>
      <c r="T26" s="13">
        <v>3060</v>
      </c>
      <c r="U26" s="13">
        <v>610</v>
      </c>
      <c r="V26" s="13">
        <v>3680</v>
      </c>
      <c r="W26" s="13">
        <v>3070</v>
      </c>
      <c r="X26" s="13">
        <v>3060</v>
      </c>
      <c r="Y26" s="13">
        <v>606</v>
      </c>
      <c r="Z26" s="80">
        <v>3670</v>
      </c>
      <c r="AA26" s="80">
        <v>3070</v>
      </c>
      <c r="AB26" s="80">
        <v>3060</v>
      </c>
      <c r="AC26" s="80">
        <v>603</v>
      </c>
      <c r="AD26" s="13">
        <v>3650</v>
      </c>
      <c r="AE26" s="13">
        <v>3050</v>
      </c>
      <c r="AF26" s="13">
        <v>3040</v>
      </c>
      <c r="AG26" s="13">
        <v>599</v>
      </c>
      <c r="AH26" s="13">
        <v>3650</v>
      </c>
      <c r="AI26" s="13">
        <v>3050</v>
      </c>
      <c r="AJ26" s="13">
        <v>3040</v>
      </c>
      <c r="AK26" s="13">
        <v>597</v>
      </c>
      <c r="AL26" s="80">
        <v>3640</v>
      </c>
      <c r="AM26" s="80">
        <v>3050</v>
      </c>
      <c r="AN26" s="80">
        <v>3030</v>
      </c>
      <c r="AO26" s="80">
        <v>596</v>
      </c>
      <c r="AP26" s="13"/>
      <c r="AQ26" s="84" t="s">
        <v>337</v>
      </c>
      <c r="AR26" s="84" t="s">
        <v>79</v>
      </c>
      <c r="AS26" s="84"/>
      <c r="AT26" s="84"/>
      <c r="AU26" s="84"/>
      <c r="AV26" s="12">
        <v>3770</v>
      </c>
      <c r="AW26" s="12">
        <v>3130</v>
      </c>
      <c r="AX26" s="12">
        <v>3120</v>
      </c>
      <c r="AY26" s="12">
        <v>632</v>
      </c>
      <c r="AZ26" s="13">
        <v>3760</v>
      </c>
      <c r="BA26" s="13">
        <v>3130</v>
      </c>
      <c r="BB26" s="13">
        <v>3110</v>
      </c>
      <c r="BC26" s="13">
        <v>633</v>
      </c>
      <c r="BD26" s="13">
        <v>3760</v>
      </c>
      <c r="BE26" s="13">
        <v>3130</v>
      </c>
      <c r="BF26" s="13">
        <v>3110</v>
      </c>
      <c r="BG26" s="13">
        <v>631</v>
      </c>
      <c r="BH26" s="13">
        <v>3750</v>
      </c>
      <c r="BI26" s="13">
        <v>3120</v>
      </c>
      <c r="BJ26" s="13">
        <v>3110</v>
      </c>
      <c r="BK26" s="13">
        <v>629</v>
      </c>
      <c r="BL26" s="13">
        <v>3750</v>
      </c>
      <c r="BM26" s="13">
        <v>3120</v>
      </c>
      <c r="BN26" s="13">
        <v>3100</v>
      </c>
      <c r="BO26" s="13">
        <v>627</v>
      </c>
      <c r="BP26" s="13">
        <v>3750</v>
      </c>
      <c r="BQ26" s="13">
        <v>3120</v>
      </c>
      <c r="BR26" s="13">
        <v>3100</v>
      </c>
      <c r="BS26" s="13">
        <v>627</v>
      </c>
      <c r="BT26" s="13">
        <v>3740</v>
      </c>
      <c r="BU26" s="13">
        <v>3110</v>
      </c>
      <c r="BV26" s="13">
        <v>3100</v>
      </c>
      <c r="BW26" s="13">
        <v>622</v>
      </c>
      <c r="BX26" s="13">
        <v>3730</v>
      </c>
      <c r="BY26" s="13">
        <v>3110</v>
      </c>
      <c r="BZ26" s="13">
        <v>3100</v>
      </c>
      <c r="CA26" s="13">
        <v>620</v>
      </c>
      <c r="CB26" s="13">
        <v>3730</v>
      </c>
      <c r="CC26" s="13">
        <v>3110</v>
      </c>
      <c r="CD26" s="13">
        <v>3090</v>
      </c>
      <c r="CE26" s="13">
        <v>622</v>
      </c>
      <c r="CF26" s="3"/>
      <c r="CG26" s="3"/>
      <c r="CH26" s="3"/>
      <c r="CI26" s="3"/>
    </row>
    <row r="27" spans="1:87">
      <c r="A27" s="3" t="s">
        <v>161</v>
      </c>
      <c r="B27" s="13">
        <v>202</v>
      </c>
      <c r="C27" s="13">
        <v>110</v>
      </c>
      <c r="D27" s="13">
        <v>106</v>
      </c>
      <c r="E27" s="13">
        <v>92</v>
      </c>
      <c r="F27" s="13">
        <v>200</v>
      </c>
      <c r="G27" s="13">
        <v>108</v>
      </c>
      <c r="H27" s="13">
        <v>104</v>
      </c>
      <c r="I27" s="13">
        <v>92</v>
      </c>
      <c r="J27" s="13">
        <v>198</v>
      </c>
      <c r="K27" s="13">
        <v>106</v>
      </c>
      <c r="L27" s="13">
        <v>102</v>
      </c>
      <c r="M27" s="13">
        <v>92</v>
      </c>
      <c r="N27" s="13">
        <v>196</v>
      </c>
      <c r="O27" s="13">
        <v>106</v>
      </c>
      <c r="P27" s="13">
        <v>102</v>
      </c>
      <c r="Q27" s="13">
        <v>90</v>
      </c>
      <c r="R27" s="13">
        <v>196</v>
      </c>
      <c r="S27" s="13">
        <v>106</v>
      </c>
      <c r="T27" s="13">
        <v>102</v>
      </c>
      <c r="U27" s="13">
        <v>90</v>
      </c>
      <c r="V27" s="13">
        <v>196</v>
      </c>
      <c r="W27" s="13">
        <v>106</v>
      </c>
      <c r="X27" s="13">
        <v>102</v>
      </c>
      <c r="Y27" s="13">
        <v>90</v>
      </c>
      <c r="Z27" s="80">
        <v>196</v>
      </c>
      <c r="AA27" s="80">
        <v>106</v>
      </c>
      <c r="AB27" s="80">
        <v>102</v>
      </c>
      <c r="AC27" s="80">
        <v>90</v>
      </c>
      <c r="AD27" s="13">
        <v>194</v>
      </c>
      <c r="AE27" s="13">
        <v>105</v>
      </c>
      <c r="AF27" s="13">
        <v>101</v>
      </c>
      <c r="AG27" s="13">
        <v>89</v>
      </c>
      <c r="AH27" s="13">
        <v>193</v>
      </c>
      <c r="AI27" s="13">
        <v>104</v>
      </c>
      <c r="AJ27" s="13">
        <v>100</v>
      </c>
      <c r="AK27" s="13">
        <v>89</v>
      </c>
      <c r="AL27" s="80">
        <v>174</v>
      </c>
      <c r="AM27" s="80">
        <v>94</v>
      </c>
      <c r="AN27" s="80">
        <v>90</v>
      </c>
      <c r="AO27" s="80">
        <v>80</v>
      </c>
      <c r="AP27" s="13"/>
      <c r="AQ27" s="84" t="s">
        <v>338</v>
      </c>
      <c r="AR27" s="84" t="s">
        <v>76</v>
      </c>
      <c r="AS27" s="84"/>
      <c r="AT27" s="84"/>
      <c r="AU27" s="84"/>
      <c r="AV27" s="12">
        <v>203</v>
      </c>
      <c r="AW27" s="12">
        <v>111</v>
      </c>
      <c r="AX27" s="12">
        <v>107</v>
      </c>
      <c r="AY27" s="12">
        <v>92</v>
      </c>
      <c r="AZ27" s="13">
        <v>202</v>
      </c>
      <c r="BA27" s="13">
        <v>110</v>
      </c>
      <c r="BB27" s="13">
        <v>106</v>
      </c>
      <c r="BC27" s="13">
        <v>92</v>
      </c>
      <c r="BD27" s="13">
        <v>202</v>
      </c>
      <c r="BE27" s="13">
        <v>110</v>
      </c>
      <c r="BF27" s="13">
        <v>106</v>
      </c>
      <c r="BG27" s="13">
        <v>92</v>
      </c>
      <c r="BH27" s="13">
        <v>202</v>
      </c>
      <c r="BI27" s="13">
        <v>110</v>
      </c>
      <c r="BJ27" s="13">
        <v>106</v>
      </c>
      <c r="BK27" s="13">
        <v>92</v>
      </c>
      <c r="BL27" s="13">
        <v>202</v>
      </c>
      <c r="BM27" s="13">
        <v>110</v>
      </c>
      <c r="BN27" s="13">
        <v>106</v>
      </c>
      <c r="BO27" s="13">
        <v>92</v>
      </c>
      <c r="BP27" s="13">
        <v>202</v>
      </c>
      <c r="BQ27" s="13">
        <v>110</v>
      </c>
      <c r="BR27" s="13">
        <v>106</v>
      </c>
      <c r="BS27" s="13">
        <v>92</v>
      </c>
      <c r="BT27" s="13">
        <v>202</v>
      </c>
      <c r="BU27" s="13">
        <v>110</v>
      </c>
      <c r="BV27" s="13">
        <v>106</v>
      </c>
      <c r="BW27" s="13">
        <v>92</v>
      </c>
      <c r="BX27" s="13">
        <v>202</v>
      </c>
      <c r="BY27" s="13">
        <v>110</v>
      </c>
      <c r="BZ27" s="13">
        <v>106</v>
      </c>
      <c r="CA27" s="13">
        <v>92</v>
      </c>
      <c r="CB27" s="13">
        <v>202</v>
      </c>
      <c r="CC27" s="13">
        <v>110</v>
      </c>
      <c r="CD27" s="13">
        <v>106</v>
      </c>
      <c r="CE27" s="13">
        <v>92</v>
      </c>
      <c r="CF27" s="3"/>
      <c r="CG27" s="3"/>
      <c r="CH27" s="3"/>
      <c r="CI27" s="3"/>
    </row>
    <row r="28" spans="1:87">
      <c r="A28" s="3" t="s">
        <v>162</v>
      </c>
      <c r="B28" s="13">
        <v>210</v>
      </c>
      <c r="C28" s="13">
        <v>149</v>
      </c>
      <c r="D28" s="13">
        <v>145</v>
      </c>
      <c r="E28" s="13">
        <v>61</v>
      </c>
      <c r="F28" s="13">
        <v>207</v>
      </c>
      <c r="G28" s="13">
        <v>147</v>
      </c>
      <c r="H28" s="13">
        <v>143</v>
      </c>
      <c r="I28" s="13">
        <v>60</v>
      </c>
      <c r="J28" s="13">
        <v>205</v>
      </c>
      <c r="K28" s="13">
        <v>146</v>
      </c>
      <c r="L28" s="13">
        <v>142</v>
      </c>
      <c r="M28" s="13">
        <v>59</v>
      </c>
      <c r="N28" s="13">
        <v>205</v>
      </c>
      <c r="O28" s="13">
        <v>146</v>
      </c>
      <c r="P28" s="13">
        <v>142</v>
      </c>
      <c r="Q28" s="13">
        <v>59</v>
      </c>
      <c r="R28" s="13">
        <v>208</v>
      </c>
      <c r="S28" s="13">
        <v>145</v>
      </c>
      <c r="T28" s="13">
        <v>141</v>
      </c>
      <c r="U28" s="13">
        <v>63</v>
      </c>
      <c r="V28" s="13">
        <v>208</v>
      </c>
      <c r="W28" s="13">
        <v>145</v>
      </c>
      <c r="X28" s="13">
        <v>141</v>
      </c>
      <c r="Y28" s="13">
        <v>63</v>
      </c>
      <c r="Z28" s="80">
        <v>208</v>
      </c>
      <c r="AA28" s="80">
        <v>145</v>
      </c>
      <c r="AB28" s="80">
        <v>141</v>
      </c>
      <c r="AC28" s="80">
        <v>63</v>
      </c>
      <c r="AD28" s="13">
        <v>207</v>
      </c>
      <c r="AE28" s="13">
        <v>144</v>
      </c>
      <c r="AF28" s="13">
        <v>140</v>
      </c>
      <c r="AG28" s="13">
        <v>63</v>
      </c>
      <c r="AH28" s="13">
        <v>206</v>
      </c>
      <c r="AI28" s="13">
        <v>143</v>
      </c>
      <c r="AJ28" s="13">
        <v>139</v>
      </c>
      <c r="AK28" s="13">
        <v>63</v>
      </c>
      <c r="AL28" s="80">
        <v>191</v>
      </c>
      <c r="AM28" s="80">
        <v>134</v>
      </c>
      <c r="AN28" s="80">
        <v>130</v>
      </c>
      <c r="AO28" s="80">
        <v>57</v>
      </c>
      <c r="AP28" s="13"/>
      <c r="AQ28" s="84" t="s">
        <v>339</v>
      </c>
      <c r="AR28" s="84" t="s">
        <v>73</v>
      </c>
      <c r="AS28" s="84"/>
      <c r="AT28" s="84"/>
      <c r="AU28" s="84"/>
      <c r="AV28" s="12">
        <v>214</v>
      </c>
      <c r="AW28" s="12">
        <v>154</v>
      </c>
      <c r="AX28" s="12">
        <v>150</v>
      </c>
      <c r="AY28" s="12">
        <v>60</v>
      </c>
      <c r="AZ28" s="13">
        <v>212</v>
      </c>
      <c r="BA28" s="13">
        <v>152</v>
      </c>
      <c r="BB28" s="13">
        <v>148</v>
      </c>
      <c r="BC28" s="13">
        <v>60</v>
      </c>
      <c r="BD28" s="13">
        <v>211</v>
      </c>
      <c r="BE28" s="13">
        <v>151</v>
      </c>
      <c r="BF28" s="13">
        <v>147</v>
      </c>
      <c r="BG28" s="13">
        <v>60</v>
      </c>
      <c r="BH28" s="13">
        <v>211</v>
      </c>
      <c r="BI28" s="13">
        <v>151</v>
      </c>
      <c r="BJ28" s="13">
        <v>147</v>
      </c>
      <c r="BK28" s="13">
        <v>60</v>
      </c>
      <c r="BL28" s="13">
        <v>211</v>
      </c>
      <c r="BM28" s="13">
        <v>151</v>
      </c>
      <c r="BN28" s="13">
        <v>147</v>
      </c>
      <c r="BO28" s="13">
        <v>60</v>
      </c>
      <c r="BP28" s="13">
        <v>211</v>
      </c>
      <c r="BQ28" s="13">
        <v>151</v>
      </c>
      <c r="BR28" s="13">
        <v>147</v>
      </c>
      <c r="BS28" s="13">
        <v>60</v>
      </c>
      <c r="BT28" s="13">
        <v>211</v>
      </c>
      <c r="BU28" s="13">
        <v>151</v>
      </c>
      <c r="BV28" s="13">
        <v>147</v>
      </c>
      <c r="BW28" s="13">
        <v>60</v>
      </c>
      <c r="BX28" s="13">
        <v>210</v>
      </c>
      <c r="BY28" s="13">
        <v>150</v>
      </c>
      <c r="BZ28" s="13">
        <v>146</v>
      </c>
      <c r="CA28" s="13">
        <v>60</v>
      </c>
      <c r="CB28" s="13">
        <v>208</v>
      </c>
      <c r="CC28" s="13">
        <v>150</v>
      </c>
      <c r="CD28" s="13">
        <v>146</v>
      </c>
      <c r="CE28" s="13">
        <v>58</v>
      </c>
      <c r="CF28" s="3"/>
      <c r="CG28" s="3"/>
      <c r="CH28" s="3"/>
      <c r="CI28" s="3"/>
    </row>
    <row r="29" spans="1:87">
      <c r="A29" s="3" t="s">
        <v>163</v>
      </c>
      <c r="B29" s="13">
        <v>2640</v>
      </c>
      <c r="C29" s="13">
        <v>2450</v>
      </c>
      <c r="D29" s="13">
        <v>2410</v>
      </c>
      <c r="E29" s="13">
        <v>191</v>
      </c>
      <c r="F29" s="13">
        <v>2630</v>
      </c>
      <c r="G29" s="13">
        <v>2440</v>
      </c>
      <c r="H29" s="13">
        <v>2410</v>
      </c>
      <c r="I29" s="13">
        <v>190</v>
      </c>
      <c r="J29" s="13">
        <v>2610</v>
      </c>
      <c r="K29" s="13">
        <v>2420</v>
      </c>
      <c r="L29" s="13">
        <v>2380</v>
      </c>
      <c r="M29" s="13">
        <v>193</v>
      </c>
      <c r="N29" s="13">
        <v>2600</v>
      </c>
      <c r="O29" s="13">
        <v>2410</v>
      </c>
      <c r="P29" s="13">
        <v>2380</v>
      </c>
      <c r="Q29" s="13">
        <v>192</v>
      </c>
      <c r="R29" s="13">
        <v>2600</v>
      </c>
      <c r="S29" s="13">
        <v>2400</v>
      </c>
      <c r="T29" s="13">
        <v>2370</v>
      </c>
      <c r="U29" s="13">
        <v>195</v>
      </c>
      <c r="V29" s="13">
        <v>2590</v>
      </c>
      <c r="W29" s="13">
        <v>2400</v>
      </c>
      <c r="X29" s="13">
        <v>2360</v>
      </c>
      <c r="Y29" s="13">
        <v>193</v>
      </c>
      <c r="Z29" s="80">
        <v>2580</v>
      </c>
      <c r="AA29" s="80">
        <v>2390</v>
      </c>
      <c r="AB29" s="80">
        <v>2360</v>
      </c>
      <c r="AC29" s="80">
        <v>193</v>
      </c>
      <c r="AD29" s="13">
        <v>2570</v>
      </c>
      <c r="AE29" s="13">
        <v>2380</v>
      </c>
      <c r="AF29" s="13">
        <v>2340</v>
      </c>
      <c r="AG29" s="13">
        <v>192</v>
      </c>
      <c r="AH29" s="13">
        <v>2560</v>
      </c>
      <c r="AI29" s="13">
        <v>2370</v>
      </c>
      <c r="AJ29" s="13">
        <v>2330</v>
      </c>
      <c r="AK29" s="13">
        <v>192</v>
      </c>
      <c r="AL29" s="80">
        <v>2530</v>
      </c>
      <c r="AM29" s="80">
        <v>2340</v>
      </c>
      <c r="AN29" s="80">
        <v>2310</v>
      </c>
      <c r="AO29" s="80">
        <v>192</v>
      </c>
      <c r="AP29" s="13"/>
      <c r="AQ29" s="84" t="s">
        <v>340</v>
      </c>
      <c r="AR29" s="84" t="s">
        <v>70</v>
      </c>
      <c r="AS29" s="84"/>
      <c r="AT29" s="84"/>
      <c r="AU29" s="84"/>
      <c r="AV29" s="12">
        <v>2710</v>
      </c>
      <c r="AW29" s="12">
        <v>2530</v>
      </c>
      <c r="AX29" s="12">
        <v>2490</v>
      </c>
      <c r="AY29" s="12">
        <v>178</v>
      </c>
      <c r="AZ29" s="13">
        <v>2700</v>
      </c>
      <c r="BA29" s="13">
        <v>2500</v>
      </c>
      <c r="BB29" s="13">
        <v>2460</v>
      </c>
      <c r="BC29" s="13">
        <v>200</v>
      </c>
      <c r="BD29" s="13">
        <v>2690</v>
      </c>
      <c r="BE29" s="13">
        <v>2490</v>
      </c>
      <c r="BF29" s="13">
        <v>2450</v>
      </c>
      <c r="BG29" s="13">
        <v>199</v>
      </c>
      <c r="BH29" s="13">
        <v>2680</v>
      </c>
      <c r="BI29" s="13">
        <v>2490</v>
      </c>
      <c r="BJ29" s="13">
        <v>2450</v>
      </c>
      <c r="BK29" s="13">
        <v>198</v>
      </c>
      <c r="BL29" s="13">
        <v>2680</v>
      </c>
      <c r="BM29" s="13">
        <v>2480</v>
      </c>
      <c r="BN29" s="13">
        <v>2450</v>
      </c>
      <c r="BO29" s="13">
        <v>197</v>
      </c>
      <c r="BP29" s="13">
        <v>2680</v>
      </c>
      <c r="BQ29" s="13">
        <v>2480</v>
      </c>
      <c r="BR29" s="13">
        <v>2450</v>
      </c>
      <c r="BS29" s="13">
        <v>197</v>
      </c>
      <c r="BT29" s="13">
        <v>2650</v>
      </c>
      <c r="BU29" s="13">
        <v>2460</v>
      </c>
      <c r="BV29" s="13">
        <v>2420</v>
      </c>
      <c r="BW29" s="13">
        <v>195</v>
      </c>
      <c r="BX29" s="13">
        <v>2650</v>
      </c>
      <c r="BY29" s="13">
        <v>2460</v>
      </c>
      <c r="BZ29" s="13">
        <v>2420</v>
      </c>
      <c r="CA29" s="13">
        <v>194</v>
      </c>
      <c r="CB29" s="13">
        <v>2640</v>
      </c>
      <c r="CC29" s="13">
        <v>2450</v>
      </c>
      <c r="CD29" s="13">
        <v>2410</v>
      </c>
      <c r="CE29" s="13">
        <v>193</v>
      </c>
      <c r="CF29" s="3"/>
      <c r="CG29" s="3"/>
      <c r="CH29" s="3"/>
      <c r="CI29" s="3"/>
    </row>
    <row r="30" spans="1:87">
      <c r="A30" s="3" t="s">
        <v>164</v>
      </c>
      <c r="B30" s="13">
        <v>1060</v>
      </c>
      <c r="C30" s="13">
        <v>929</v>
      </c>
      <c r="D30" s="13">
        <v>850</v>
      </c>
      <c r="E30" s="13">
        <v>126</v>
      </c>
      <c r="F30" s="13">
        <v>1050</v>
      </c>
      <c r="G30" s="13">
        <v>921</v>
      </c>
      <c r="H30" s="13">
        <v>843</v>
      </c>
      <c r="I30" s="13">
        <v>126</v>
      </c>
      <c r="J30" s="13">
        <v>1040</v>
      </c>
      <c r="K30" s="13">
        <v>918</v>
      </c>
      <c r="L30" s="13">
        <v>840</v>
      </c>
      <c r="M30" s="13">
        <v>126</v>
      </c>
      <c r="N30" s="13">
        <v>1040</v>
      </c>
      <c r="O30" s="13">
        <v>918</v>
      </c>
      <c r="P30" s="13">
        <v>840</v>
      </c>
      <c r="Q30" s="13">
        <v>121</v>
      </c>
      <c r="R30" s="13">
        <v>1040</v>
      </c>
      <c r="S30" s="13">
        <v>913</v>
      </c>
      <c r="T30" s="13">
        <v>836</v>
      </c>
      <c r="U30" s="13">
        <v>123</v>
      </c>
      <c r="V30" s="13">
        <v>1030</v>
      </c>
      <c r="W30" s="13">
        <v>910</v>
      </c>
      <c r="X30" s="13">
        <v>832</v>
      </c>
      <c r="Y30" s="13">
        <v>122</v>
      </c>
      <c r="Z30" s="80">
        <v>1030</v>
      </c>
      <c r="AA30" s="80">
        <v>909</v>
      </c>
      <c r="AB30" s="80">
        <v>832</v>
      </c>
      <c r="AC30" s="80">
        <v>122</v>
      </c>
      <c r="AD30" s="13">
        <v>1020</v>
      </c>
      <c r="AE30" s="13">
        <v>903</v>
      </c>
      <c r="AF30" s="13">
        <v>826</v>
      </c>
      <c r="AG30" s="13">
        <v>121</v>
      </c>
      <c r="AH30" s="13">
        <v>1020</v>
      </c>
      <c r="AI30" s="13">
        <v>895</v>
      </c>
      <c r="AJ30" s="13">
        <v>819</v>
      </c>
      <c r="AK30" s="13">
        <v>121</v>
      </c>
      <c r="AL30" s="80">
        <v>1000</v>
      </c>
      <c r="AM30" s="80">
        <v>889</v>
      </c>
      <c r="AN30" s="80">
        <v>814</v>
      </c>
      <c r="AO30" s="80">
        <v>112</v>
      </c>
      <c r="AP30" s="13"/>
      <c r="AQ30" s="84" t="s">
        <v>341</v>
      </c>
      <c r="AR30" s="84" t="s">
        <v>67</v>
      </c>
      <c r="AS30" s="84"/>
      <c r="AT30" s="84"/>
      <c r="AU30" s="84"/>
      <c r="AV30" s="12">
        <v>1060</v>
      </c>
      <c r="AW30" s="12">
        <v>935</v>
      </c>
      <c r="AX30" s="12">
        <v>856</v>
      </c>
      <c r="AY30" s="12">
        <v>126</v>
      </c>
      <c r="AZ30" s="13">
        <v>1060</v>
      </c>
      <c r="BA30" s="13">
        <v>935</v>
      </c>
      <c r="BB30" s="13">
        <v>856</v>
      </c>
      <c r="BC30" s="13">
        <v>126</v>
      </c>
      <c r="BD30" s="13">
        <v>1060</v>
      </c>
      <c r="BE30" s="13">
        <v>935</v>
      </c>
      <c r="BF30" s="13">
        <v>856</v>
      </c>
      <c r="BG30" s="13">
        <v>126</v>
      </c>
      <c r="BH30" s="13">
        <v>1060</v>
      </c>
      <c r="BI30" s="13">
        <v>933</v>
      </c>
      <c r="BJ30" s="13">
        <v>854</v>
      </c>
      <c r="BK30" s="13">
        <v>126</v>
      </c>
      <c r="BL30" s="13">
        <v>1060</v>
      </c>
      <c r="BM30" s="13">
        <v>931</v>
      </c>
      <c r="BN30" s="13">
        <v>852</v>
      </c>
      <c r="BO30" s="13">
        <v>126</v>
      </c>
      <c r="BP30" s="13">
        <v>1060</v>
      </c>
      <c r="BQ30" s="13">
        <v>931</v>
      </c>
      <c r="BR30" s="13">
        <v>852</v>
      </c>
      <c r="BS30" s="13">
        <v>126</v>
      </c>
      <c r="BT30" s="13">
        <v>1060</v>
      </c>
      <c r="BU30" s="13">
        <v>930</v>
      </c>
      <c r="BV30" s="13">
        <v>851</v>
      </c>
      <c r="BW30" s="13">
        <v>126</v>
      </c>
      <c r="BX30" s="13">
        <v>1060</v>
      </c>
      <c r="BY30" s="13">
        <v>929</v>
      </c>
      <c r="BZ30" s="13">
        <v>850</v>
      </c>
      <c r="CA30" s="13">
        <v>126</v>
      </c>
      <c r="CB30" s="13">
        <v>1060</v>
      </c>
      <c r="CC30" s="13">
        <v>929</v>
      </c>
      <c r="CD30" s="13">
        <v>850</v>
      </c>
      <c r="CE30" s="13">
        <v>127</v>
      </c>
      <c r="CF30" s="3"/>
      <c r="CG30" s="3"/>
      <c r="CH30" s="3"/>
      <c r="CI30" s="3"/>
    </row>
    <row r="31" spans="1:87">
      <c r="A31" s="3" t="s">
        <v>165</v>
      </c>
      <c r="B31" s="13">
        <v>299</v>
      </c>
      <c r="C31" s="13">
        <v>262</v>
      </c>
      <c r="D31" s="13">
        <v>223</v>
      </c>
      <c r="E31" s="13">
        <v>37</v>
      </c>
      <c r="F31" s="13">
        <v>296</v>
      </c>
      <c r="G31" s="13">
        <v>257</v>
      </c>
      <c r="H31" s="13">
        <v>218</v>
      </c>
      <c r="I31" s="13">
        <v>39</v>
      </c>
      <c r="J31" s="13">
        <v>292</v>
      </c>
      <c r="K31" s="13">
        <v>252</v>
      </c>
      <c r="L31" s="13">
        <v>214</v>
      </c>
      <c r="M31" s="13">
        <v>40</v>
      </c>
      <c r="N31" s="13">
        <v>292</v>
      </c>
      <c r="O31" s="13">
        <v>252</v>
      </c>
      <c r="P31" s="13">
        <v>214</v>
      </c>
      <c r="Q31" s="13">
        <v>40</v>
      </c>
      <c r="R31" s="13">
        <v>287</v>
      </c>
      <c r="S31" s="13">
        <v>247</v>
      </c>
      <c r="T31" s="13">
        <v>210</v>
      </c>
      <c r="U31" s="13">
        <v>40</v>
      </c>
      <c r="V31" s="13">
        <v>285</v>
      </c>
      <c r="W31" s="13">
        <v>245</v>
      </c>
      <c r="X31" s="13">
        <v>208</v>
      </c>
      <c r="Y31" s="13">
        <v>40</v>
      </c>
      <c r="Z31" s="80">
        <v>284</v>
      </c>
      <c r="AA31" s="80">
        <v>244</v>
      </c>
      <c r="AB31" s="80">
        <v>207</v>
      </c>
      <c r="AC31" s="80">
        <v>40</v>
      </c>
      <c r="AD31" s="13">
        <v>282</v>
      </c>
      <c r="AE31" s="13">
        <v>242</v>
      </c>
      <c r="AF31" s="13">
        <v>205</v>
      </c>
      <c r="AG31" s="13">
        <v>40</v>
      </c>
      <c r="AH31" s="13">
        <v>279</v>
      </c>
      <c r="AI31" s="13">
        <v>239</v>
      </c>
      <c r="AJ31" s="13">
        <v>203</v>
      </c>
      <c r="AK31" s="13">
        <v>40</v>
      </c>
      <c r="AL31" s="80">
        <v>277</v>
      </c>
      <c r="AM31" s="80">
        <v>237</v>
      </c>
      <c r="AN31" s="80">
        <v>201</v>
      </c>
      <c r="AO31" s="80">
        <v>40</v>
      </c>
      <c r="AP31" s="13"/>
      <c r="AQ31" s="84" t="s">
        <v>342</v>
      </c>
      <c r="AR31" s="84" t="s">
        <v>64</v>
      </c>
      <c r="AS31" s="84"/>
      <c r="AT31" s="84"/>
      <c r="AU31" s="84"/>
      <c r="AV31" s="12">
        <v>304</v>
      </c>
      <c r="AW31" s="12">
        <v>267</v>
      </c>
      <c r="AX31" s="12">
        <v>226</v>
      </c>
      <c r="AY31" s="12">
        <v>37</v>
      </c>
      <c r="AZ31" s="13">
        <v>302</v>
      </c>
      <c r="BA31" s="13">
        <v>265</v>
      </c>
      <c r="BB31" s="13">
        <v>224</v>
      </c>
      <c r="BC31" s="13">
        <v>37</v>
      </c>
      <c r="BD31" s="13">
        <v>301</v>
      </c>
      <c r="BE31" s="13">
        <v>265</v>
      </c>
      <c r="BF31" s="13">
        <v>224</v>
      </c>
      <c r="BG31" s="13">
        <v>36</v>
      </c>
      <c r="BH31" s="13">
        <v>301</v>
      </c>
      <c r="BI31" s="13">
        <v>265</v>
      </c>
      <c r="BJ31" s="13">
        <v>224</v>
      </c>
      <c r="BK31" s="13">
        <v>36</v>
      </c>
      <c r="BL31" s="13">
        <v>301</v>
      </c>
      <c r="BM31" s="13">
        <v>265</v>
      </c>
      <c r="BN31" s="13">
        <v>224</v>
      </c>
      <c r="BO31" s="13">
        <v>36</v>
      </c>
      <c r="BP31" s="13">
        <v>301</v>
      </c>
      <c r="BQ31" s="13">
        <v>265</v>
      </c>
      <c r="BR31" s="13">
        <v>224</v>
      </c>
      <c r="BS31" s="13">
        <v>36</v>
      </c>
      <c r="BT31" s="13">
        <v>302</v>
      </c>
      <c r="BU31" s="13">
        <v>266</v>
      </c>
      <c r="BV31" s="13">
        <v>225</v>
      </c>
      <c r="BW31" s="13">
        <v>36</v>
      </c>
      <c r="BX31" s="13">
        <v>303</v>
      </c>
      <c r="BY31" s="13">
        <v>267</v>
      </c>
      <c r="BZ31" s="13">
        <v>226</v>
      </c>
      <c r="CA31" s="13">
        <v>36</v>
      </c>
      <c r="CB31" s="13">
        <v>302</v>
      </c>
      <c r="CC31" s="13">
        <v>266</v>
      </c>
      <c r="CD31" s="13">
        <v>226</v>
      </c>
      <c r="CE31" s="13">
        <v>36</v>
      </c>
      <c r="CF31" s="3"/>
      <c r="CG31" s="3"/>
      <c r="CH31" s="3"/>
      <c r="CI31" s="3"/>
    </row>
    <row r="32" spans="1:87">
      <c r="A32" s="3" t="s">
        <v>166</v>
      </c>
      <c r="B32" s="13">
        <v>855</v>
      </c>
      <c r="C32" s="13">
        <v>727</v>
      </c>
      <c r="D32" s="13">
        <v>713</v>
      </c>
      <c r="E32" s="13">
        <v>128</v>
      </c>
      <c r="F32" s="13">
        <v>853</v>
      </c>
      <c r="G32" s="13">
        <v>725</v>
      </c>
      <c r="H32" s="13">
        <v>711</v>
      </c>
      <c r="I32" s="13">
        <v>128</v>
      </c>
      <c r="J32" s="13">
        <v>848</v>
      </c>
      <c r="K32" s="13">
        <v>720</v>
      </c>
      <c r="L32" s="13">
        <v>706</v>
      </c>
      <c r="M32" s="13">
        <v>128</v>
      </c>
      <c r="N32" s="13">
        <v>845</v>
      </c>
      <c r="O32" s="13">
        <v>715</v>
      </c>
      <c r="P32" s="13">
        <v>701</v>
      </c>
      <c r="Q32" s="13">
        <v>130</v>
      </c>
      <c r="R32" s="13">
        <v>842</v>
      </c>
      <c r="S32" s="13">
        <v>712</v>
      </c>
      <c r="T32" s="13">
        <v>698</v>
      </c>
      <c r="U32" s="13">
        <v>130</v>
      </c>
      <c r="V32" s="13">
        <v>842</v>
      </c>
      <c r="W32" s="13">
        <v>712</v>
      </c>
      <c r="X32" s="13">
        <v>698</v>
      </c>
      <c r="Y32" s="13">
        <v>130</v>
      </c>
      <c r="Z32" s="80">
        <v>842</v>
      </c>
      <c r="AA32" s="80">
        <v>712</v>
      </c>
      <c r="AB32" s="80">
        <v>698</v>
      </c>
      <c r="AC32" s="80">
        <v>130</v>
      </c>
      <c r="AD32" s="13">
        <v>836</v>
      </c>
      <c r="AE32" s="13">
        <v>707</v>
      </c>
      <c r="AF32" s="13">
        <v>693</v>
      </c>
      <c r="AG32" s="13">
        <v>129</v>
      </c>
      <c r="AH32" s="13">
        <v>828</v>
      </c>
      <c r="AI32" s="13">
        <v>699</v>
      </c>
      <c r="AJ32" s="13">
        <v>685</v>
      </c>
      <c r="AK32" s="13">
        <v>129</v>
      </c>
      <c r="AL32" s="80">
        <v>809</v>
      </c>
      <c r="AM32" s="80">
        <v>680</v>
      </c>
      <c r="AN32" s="80">
        <v>667</v>
      </c>
      <c r="AO32" s="80">
        <v>129</v>
      </c>
      <c r="AP32" s="13"/>
      <c r="AQ32" s="84" t="s">
        <v>343</v>
      </c>
      <c r="AR32" s="84" t="s">
        <v>61</v>
      </c>
      <c r="AS32" s="84"/>
      <c r="AT32" s="84"/>
      <c r="AU32" s="84"/>
      <c r="AV32" s="12">
        <v>883</v>
      </c>
      <c r="AW32" s="12">
        <v>754</v>
      </c>
      <c r="AX32" s="12">
        <v>739</v>
      </c>
      <c r="AY32" s="12">
        <v>129</v>
      </c>
      <c r="AZ32" s="13">
        <v>882</v>
      </c>
      <c r="BA32" s="13">
        <v>753</v>
      </c>
      <c r="BB32" s="13">
        <v>738</v>
      </c>
      <c r="BC32" s="13">
        <v>129</v>
      </c>
      <c r="BD32" s="13">
        <v>874</v>
      </c>
      <c r="BE32" s="13">
        <v>745</v>
      </c>
      <c r="BF32" s="13">
        <v>730</v>
      </c>
      <c r="BG32" s="13">
        <v>129</v>
      </c>
      <c r="BH32" s="13">
        <v>873</v>
      </c>
      <c r="BI32" s="13">
        <v>744</v>
      </c>
      <c r="BJ32" s="13">
        <v>729</v>
      </c>
      <c r="BK32" s="13">
        <v>129</v>
      </c>
      <c r="BL32" s="13">
        <v>872</v>
      </c>
      <c r="BM32" s="13">
        <v>743</v>
      </c>
      <c r="BN32" s="13">
        <v>728</v>
      </c>
      <c r="BO32" s="13">
        <v>129</v>
      </c>
      <c r="BP32" s="13">
        <v>872</v>
      </c>
      <c r="BQ32" s="13">
        <v>743</v>
      </c>
      <c r="BR32" s="13">
        <v>728</v>
      </c>
      <c r="BS32" s="13">
        <v>129</v>
      </c>
      <c r="BT32" s="13">
        <v>869</v>
      </c>
      <c r="BU32" s="13">
        <v>740</v>
      </c>
      <c r="BV32" s="13">
        <v>725</v>
      </c>
      <c r="BW32" s="13">
        <v>129</v>
      </c>
      <c r="BX32" s="13">
        <v>857</v>
      </c>
      <c r="BY32" s="13">
        <v>729</v>
      </c>
      <c r="BZ32" s="13">
        <v>714</v>
      </c>
      <c r="CA32" s="13">
        <v>128</v>
      </c>
      <c r="CB32" s="13">
        <v>856</v>
      </c>
      <c r="CC32" s="13">
        <v>728</v>
      </c>
      <c r="CD32" s="13">
        <v>714</v>
      </c>
      <c r="CE32" s="13">
        <v>128</v>
      </c>
      <c r="CF32" s="3"/>
      <c r="CG32" s="3"/>
      <c r="CH32" s="3"/>
      <c r="CI32" s="3"/>
    </row>
    <row r="33" spans="1:87">
      <c r="A33" s="3" t="s">
        <v>167</v>
      </c>
      <c r="B33" s="13">
        <v>1140</v>
      </c>
      <c r="C33" s="13">
        <v>1010</v>
      </c>
      <c r="D33" s="13">
        <v>1010</v>
      </c>
      <c r="E33" s="13">
        <v>125</v>
      </c>
      <c r="F33" s="13">
        <v>1130</v>
      </c>
      <c r="G33" s="13">
        <v>1010</v>
      </c>
      <c r="H33" s="13">
        <v>1010</v>
      </c>
      <c r="I33" s="13">
        <v>124</v>
      </c>
      <c r="J33" s="13">
        <v>1130</v>
      </c>
      <c r="K33" s="13">
        <v>1010</v>
      </c>
      <c r="L33" s="13">
        <v>1010</v>
      </c>
      <c r="M33" s="13">
        <v>123</v>
      </c>
      <c r="N33" s="13">
        <v>1120</v>
      </c>
      <c r="O33" s="13">
        <v>1000</v>
      </c>
      <c r="P33" s="13">
        <v>1000</v>
      </c>
      <c r="Q33" s="13">
        <v>119</v>
      </c>
      <c r="R33" s="13">
        <v>1120</v>
      </c>
      <c r="S33" s="13">
        <v>1000</v>
      </c>
      <c r="T33" s="13">
        <v>999</v>
      </c>
      <c r="U33" s="13">
        <v>121</v>
      </c>
      <c r="V33" s="13">
        <v>1120</v>
      </c>
      <c r="W33" s="13">
        <v>998</v>
      </c>
      <c r="X33" s="13">
        <v>996</v>
      </c>
      <c r="Y33" s="13">
        <v>121</v>
      </c>
      <c r="Z33" s="80">
        <v>1100</v>
      </c>
      <c r="AA33" s="80">
        <v>981</v>
      </c>
      <c r="AB33" s="80">
        <v>979</v>
      </c>
      <c r="AC33" s="80">
        <v>121</v>
      </c>
      <c r="AD33" s="13">
        <v>1100</v>
      </c>
      <c r="AE33" s="13">
        <v>975</v>
      </c>
      <c r="AF33" s="13">
        <v>973</v>
      </c>
      <c r="AG33" s="13">
        <v>120</v>
      </c>
      <c r="AH33" s="13">
        <v>1090</v>
      </c>
      <c r="AI33" s="13">
        <v>970</v>
      </c>
      <c r="AJ33" s="13">
        <v>968</v>
      </c>
      <c r="AK33" s="13">
        <v>120</v>
      </c>
      <c r="AL33" s="80">
        <v>1080</v>
      </c>
      <c r="AM33" s="80">
        <v>965</v>
      </c>
      <c r="AN33" s="80">
        <v>963</v>
      </c>
      <c r="AO33" s="80">
        <v>117</v>
      </c>
      <c r="AP33" s="13"/>
      <c r="AQ33" s="84" t="s">
        <v>344</v>
      </c>
      <c r="AR33" s="84" t="s">
        <v>58</v>
      </c>
      <c r="AS33" s="84"/>
      <c r="AT33" s="84"/>
      <c r="AU33" s="84"/>
      <c r="AV33" s="12">
        <v>1170</v>
      </c>
      <c r="AW33" s="12">
        <v>1040</v>
      </c>
      <c r="AX33" s="12">
        <v>1030</v>
      </c>
      <c r="AY33" s="12">
        <v>131</v>
      </c>
      <c r="AZ33" s="13">
        <v>1170</v>
      </c>
      <c r="BA33" s="13">
        <v>1030</v>
      </c>
      <c r="BB33" s="13">
        <v>1030</v>
      </c>
      <c r="BC33" s="13">
        <v>131</v>
      </c>
      <c r="BD33" s="13">
        <v>1160</v>
      </c>
      <c r="BE33" s="13">
        <v>1030</v>
      </c>
      <c r="BF33" s="13">
        <v>1030</v>
      </c>
      <c r="BG33" s="13">
        <v>131</v>
      </c>
      <c r="BH33" s="13">
        <v>1160</v>
      </c>
      <c r="BI33" s="13">
        <v>1020</v>
      </c>
      <c r="BJ33" s="13">
        <v>1020</v>
      </c>
      <c r="BK33" s="13">
        <v>131</v>
      </c>
      <c r="BL33" s="13">
        <v>1150</v>
      </c>
      <c r="BM33" s="13">
        <v>1020</v>
      </c>
      <c r="BN33" s="13">
        <v>1020</v>
      </c>
      <c r="BO33" s="13">
        <v>130</v>
      </c>
      <c r="BP33" s="13">
        <v>1150</v>
      </c>
      <c r="BQ33" s="13">
        <v>1020</v>
      </c>
      <c r="BR33" s="13">
        <v>1020</v>
      </c>
      <c r="BS33" s="13">
        <v>130</v>
      </c>
      <c r="BT33" s="13">
        <v>1150</v>
      </c>
      <c r="BU33" s="13">
        <v>1020</v>
      </c>
      <c r="BV33" s="13">
        <v>1020</v>
      </c>
      <c r="BW33" s="13">
        <v>127</v>
      </c>
      <c r="BX33" s="13">
        <v>1140</v>
      </c>
      <c r="BY33" s="13">
        <v>1020</v>
      </c>
      <c r="BZ33" s="13">
        <v>1020</v>
      </c>
      <c r="CA33" s="13">
        <v>126</v>
      </c>
      <c r="CB33" s="13">
        <v>1140</v>
      </c>
      <c r="CC33" s="13">
        <v>1010</v>
      </c>
      <c r="CD33" s="13">
        <v>1010</v>
      </c>
      <c r="CE33" s="13">
        <v>125</v>
      </c>
      <c r="CF33" s="3"/>
      <c r="CG33" s="3"/>
      <c r="CH33" s="3"/>
      <c r="CI33" s="3"/>
    </row>
    <row r="34" spans="1:87">
      <c r="A34" s="3" t="s">
        <v>168</v>
      </c>
      <c r="B34" s="13">
        <v>792</v>
      </c>
      <c r="C34" s="13">
        <v>641</v>
      </c>
      <c r="D34" s="13">
        <v>638</v>
      </c>
      <c r="E34" s="13">
        <v>151</v>
      </c>
      <c r="F34" s="13">
        <v>790</v>
      </c>
      <c r="G34" s="13">
        <v>639</v>
      </c>
      <c r="H34" s="13">
        <v>636</v>
      </c>
      <c r="I34" s="13">
        <v>151</v>
      </c>
      <c r="J34" s="13">
        <v>789</v>
      </c>
      <c r="K34" s="13">
        <v>638</v>
      </c>
      <c r="L34" s="13">
        <v>635</v>
      </c>
      <c r="M34" s="13">
        <v>151</v>
      </c>
      <c r="N34" s="13">
        <v>789</v>
      </c>
      <c r="O34" s="13">
        <v>638</v>
      </c>
      <c r="P34" s="13">
        <v>635</v>
      </c>
      <c r="Q34" s="13">
        <v>151</v>
      </c>
      <c r="R34" s="13">
        <v>789</v>
      </c>
      <c r="S34" s="13">
        <v>637</v>
      </c>
      <c r="T34" s="13">
        <v>634</v>
      </c>
      <c r="U34" s="13">
        <v>152</v>
      </c>
      <c r="V34" s="13">
        <v>789</v>
      </c>
      <c r="W34" s="13">
        <v>637</v>
      </c>
      <c r="X34" s="13">
        <v>634</v>
      </c>
      <c r="Y34" s="13">
        <v>152</v>
      </c>
      <c r="Z34" s="80">
        <v>788</v>
      </c>
      <c r="AA34" s="80">
        <v>636</v>
      </c>
      <c r="AB34" s="80">
        <v>633</v>
      </c>
      <c r="AC34" s="80">
        <v>152</v>
      </c>
      <c r="AD34" s="13">
        <v>783</v>
      </c>
      <c r="AE34" s="13">
        <v>632</v>
      </c>
      <c r="AF34" s="13">
        <v>629</v>
      </c>
      <c r="AG34" s="13">
        <v>151</v>
      </c>
      <c r="AH34" s="13">
        <v>763</v>
      </c>
      <c r="AI34" s="13">
        <v>612</v>
      </c>
      <c r="AJ34" s="13">
        <v>609</v>
      </c>
      <c r="AK34" s="13">
        <v>151</v>
      </c>
      <c r="AL34" s="80">
        <v>740</v>
      </c>
      <c r="AM34" s="80">
        <v>592</v>
      </c>
      <c r="AN34" s="80">
        <v>589</v>
      </c>
      <c r="AO34" s="80">
        <v>148</v>
      </c>
      <c r="AP34" s="13"/>
      <c r="AQ34" s="84" t="s">
        <v>345</v>
      </c>
      <c r="AR34" s="84" t="s">
        <v>55</v>
      </c>
      <c r="AS34" s="84"/>
      <c r="AT34" s="84"/>
      <c r="AU34" s="84"/>
      <c r="AV34" s="12">
        <v>800</v>
      </c>
      <c r="AW34" s="12">
        <v>646</v>
      </c>
      <c r="AX34" s="12">
        <v>643</v>
      </c>
      <c r="AY34" s="12">
        <v>154</v>
      </c>
      <c r="AZ34" s="13">
        <v>800</v>
      </c>
      <c r="BA34" s="13">
        <v>646</v>
      </c>
      <c r="BB34" s="13">
        <v>643</v>
      </c>
      <c r="BC34" s="13">
        <v>154</v>
      </c>
      <c r="BD34" s="13">
        <v>799</v>
      </c>
      <c r="BE34" s="13">
        <v>645</v>
      </c>
      <c r="BF34" s="13">
        <v>642</v>
      </c>
      <c r="BG34" s="13">
        <v>154</v>
      </c>
      <c r="BH34" s="13">
        <v>799</v>
      </c>
      <c r="BI34" s="13">
        <v>645</v>
      </c>
      <c r="BJ34" s="13">
        <v>642</v>
      </c>
      <c r="BK34" s="13">
        <v>154</v>
      </c>
      <c r="BL34" s="13">
        <v>797</v>
      </c>
      <c r="BM34" s="13">
        <v>644</v>
      </c>
      <c r="BN34" s="13">
        <v>641</v>
      </c>
      <c r="BO34" s="13">
        <v>153</v>
      </c>
      <c r="BP34" s="13">
        <v>797</v>
      </c>
      <c r="BQ34" s="13">
        <v>644</v>
      </c>
      <c r="BR34" s="13">
        <v>641</v>
      </c>
      <c r="BS34" s="13">
        <v>153</v>
      </c>
      <c r="BT34" s="13">
        <v>795</v>
      </c>
      <c r="BU34" s="13">
        <v>643</v>
      </c>
      <c r="BV34" s="13">
        <v>640</v>
      </c>
      <c r="BW34" s="13">
        <v>152</v>
      </c>
      <c r="BX34" s="13">
        <v>795</v>
      </c>
      <c r="BY34" s="13">
        <v>643</v>
      </c>
      <c r="BZ34" s="13">
        <v>640</v>
      </c>
      <c r="CA34" s="13">
        <v>152</v>
      </c>
      <c r="CB34" s="13">
        <v>793</v>
      </c>
      <c r="CC34" s="13">
        <v>642</v>
      </c>
      <c r="CD34" s="13">
        <v>639</v>
      </c>
      <c r="CE34" s="13">
        <v>151</v>
      </c>
      <c r="CF34" s="3"/>
      <c r="CG34" s="3"/>
      <c r="CH34" s="3"/>
      <c r="CI34" s="3"/>
    </row>
    <row r="35" spans="1:87">
      <c r="A35" s="3" t="s">
        <v>169</v>
      </c>
      <c r="B35" s="13">
        <v>1750</v>
      </c>
      <c r="C35" s="13">
        <v>1390</v>
      </c>
      <c r="D35" s="13">
        <v>1290</v>
      </c>
      <c r="E35" s="13">
        <v>369</v>
      </c>
      <c r="F35" s="13">
        <v>1750</v>
      </c>
      <c r="G35" s="13">
        <v>1380</v>
      </c>
      <c r="H35" s="13">
        <v>1290</v>
      </c>
      <c r="I35" s="13">
        <v>368</v>
      </c>
      <c r="J35" s="13">
        <v>1740</v>
      </c>
      <c r="K35" s="13">
        <v>1380</v>
      </c>
      <c r="L35" s="13">
        <v>1290</v>
      </c>
      <c r="M35" s="13">
        <v>366</v>
      </c>
      <c r="N35" s="13">
        <v>1740</v>
      </c>
      <c r="O35" s="13">
        <v>1370</v>
      </c>
      <c r="P35" s="13">
        <v>1280</v>
      </c>
      <c r="Q35" s="13">
        <v>364</v>
      </c>
      <c r="R35" s="13">
        <v>1730</v>
      </c>
      <c r="S35" s="13">
        <v>1370</v>
      </c>
      <c r="T35" s="13">
        <v>1280</v>
      </c>
      <c r="U35" s="13">
        <v>361</v>
      </c>
      <c r="V35" s="13">
        <v>1730</v>
      </c>
      <c r="W35" s="13">
        <v>1370</v>
      </c>
      <c r="X35" s="13">
        <v>1280</v>
      </c>
      <c r="Y35" s="13">
        <v>362</v>
      </c>
      <c r="Z35" s="80">
        <v>1720</v>
      </c>
      <c r="AA35" s="80">
        <v>1360</v>
      </c>
      <c r="AB35" s="80">
        <v>1270</v>
      </c>
      <c r="AC35" s="80">
        <v>360</v>
      </c>
      <c r="AD35" s="13">
        <v>1710</v>
      </c>
      <c r="AE35" s="13">
        <v>1350</v>
      </c>
      <c r="AF35" s="13">
        <v>1270</v>
      </c>
      <c r="AG35" s="13">
        <v>357</v>
      </c>
      <c r="AH35" s="13">
        <v>1700</v>
      </c>
      <c r="AI35" s="13">
        <v>1340</v>
      </c>
      <c r="AJ35" s="13">
        <v>1260</v>
      </c>
      <c r="AK35" s="13">
        <v>352</v>
      </c>
      <c r="AL35" s="80">
        <v>1690</v>
      </c>
      <c r="AM35" s="80">
        <v>1340</v>
      </c>
      <c r="AN35" s="80">
        <v>1250</v>
      </c>
      <c r="AO35" s="80">
        <v>351</v>
      </c>
      <c r="AP35" s="13"/>
      <c r="AQ35" s="84" t="s">
        <v>346</v>
      </c>
      <c r="AR35" s="84" t="s">
        <v>52</v>
      </c>
      <c r="AS35" s="84"/>
      <c r="AT35" s="84"/>
      <c r="AU35" s="84"/>
      <c r="AV35" s="12">
        <v>1810</v>
      </c>
      <c r="AW35" s="12">
        <v>1420</v>
      </c>
      <c r="AX35" s="12">
        <v>1330</v>
      </c>
      <c r="AY35" s="12">
        <v>388</v>
      </c>
      <c r="AZ35" s="13">
        <v>1790</v>
      </c>
      <c r="BA35" s="13">
        <v>1410</v>
      </c>
      <c r="BB35" s="13">
        <v>1320</v>
      </c>
      <c r="BC35" s="13">
        <v>382</v>
      </c>
      <c r="BD35" s="13">
        <v>1780</v>
      </c>
      <c r="BE35" s="13">
        <v>1400</v>
      </c>
      <c r="BF35" s="13">
        <v>1310</v>
      </c>
      <c r="BG35" s="13">
        <v>380</v>
      </c>
      <c r="BH35" s="13">
        <v>1780</v>
      </c>
      <c r="BI35" s="13">
        <v>1400</v>
      </c>
      <c r="BJ35" s="13">
        <v>1310</v>
      </c>
      <c r="BK35" s="13">
        <v>379</v>
      </c>
      <c r="BL35" s="13">
        <v>1780</v>
      </c>
      <c r="BM35" s="13">
        <v>1400</v>
      </c>
      <c r="BN35" s="13">
        <v>1310</v>
      </c>
      <c r="BO35" s="13">
        <v>378</v>
      </c>
      <c r="BP35" s="13">
        <v>1780</v>
      </c>
      <c r="BQ35" s="13">
        <v>1400</v>
      </c>
      <c r="BR35" s="13">
        <v>1310</v>
      </c>
      <c r="BS35" s="13">
        <v>378</v>
      </c>
      <c r="BT35" s="13">
        <v>1770</v>
      </c>
      <c r="BU35" s="13">
        <v>1400</v>
      </c>
      <c r="BV35" s="13">
        <v>1300</v>
      </c>
      <c r="BW35" s="13">
        <v>373</v>
      </c>
      <c r="BX35" s="13">
        <v>1760</v>
      </c>
      <c r="BY35" s="13">
        <v>1390</v>
      </c>
      <c r="BZ35" s="13">
        <v>1300</v>
      </c>
      <c r="CA35" s="13">
        <v>372</v>
      </c>
      <c r="CB35" s="13">
        <v>1760</v>
      </c>
      <c r="CC35" s="13">
        <v>1390</v>
      </c>
      <c r="CD35" s="13">
        <v>1300</v>
      </c>
      <c r="CE35" s="13">
        <v>370</v>
      </c>
      <c r="CF35" s="3"/>
      <c r="CG35" s="3"/>
      <c r="CH35" s="3"/>
      <c r="CI35" s="3"/>
    </row>
    <row r="36" spans="1:87">
      <c r="A36" s="3" t="s">
        <v>170</v>
      </c>
      <c r="B36" s="13">
        <v>1180</v>
      </c>
      <c r="C36" s="13">
        <v>846</v>
      </c>
      <c r="D36" s="13">
        <v>807</v>
      </c>
      <c r="E36" s="13">
        <v>336</v>
      </c>
      <c r="F36" s="13">
        <v>1180</v>
      </c>
      <c r="G36" s="13">
        <v>844</v>
      </c>
      <c r="H36" s="13">
        <v>805</v>
      </c>
      <c r="I36" s="13">
        <v>335</v>
      </c>
      <c r="J36" s="13">
        <v>1170</v>
      </c>
      <c r="K36" s="13">
        <v>842</v>
      </c>
      <c r="L36" s="13">
        <v>803</v>
      </c>
      <c r="M36" s="13">
        <v>328</v>
      </c>
      <c r="N36" s="13">
        <v>1170</v>
      </c>
      <c r="O36" s="13">
        <v>842</v>
      </c>
      <c r="P36" s="13">
        <v>803</v>
      </c>
      <c r="Q36" s="13">
        <v>328</v>
      </c>
      <c r="R36" s="13">
        <v>1170</v>
      </c>
      <c r="S36" s="13">
        <v>838</v>
      </c>
      <c r="T36" s="13">
        <v>799</v>
      </c>
      <c r="U36" s="13">
        <v>328</v>
      </c>
      <c r="V36" s="13">
        <v>1160</v>
      </c>
      <c r="W36" s="13">
        <v>832</v>
      </c>
      <c r="X36" s="13">
        <v>793</v>
      </c>
      <c r="Y36" s="13">
        <v>326</v>
      </c>
      <c r="Z36" s="80">
        <v>1150</v>
      </c>
      <c r="AA36" s="80">
        <v>825</v>
      </c>
      <c r="AB36" s="80">
        <v>787</v>
      </c>
      <c r="AC36" s="80">
        <v>324</v>
      </c>
      <c r="AD36" s="13">
        <v>1140</v>
      </c>
      <c r="AE36" s="13">
        <v>820</v>
      </c>
      <c r="AF36" s="13">
        <v>782</v>
      </c>
      <c r="AG36" s="13">
        <v>322</v>
      </c>
      <c r="AH36" s="13">
        <v>1140</v>
      </c>
      <c r="AI36" s="13">
        <v>818</v>
      </c>
      <c r="AJ36" s="13">
        <v>780</v>
      </c>
      <c r="AK36" s="13">
        <v>321</v>
      </c>
      <c r="AL36" s="80">
        <v>1140</v>
      </c>
      <c r="AM36" s="80">
        <v>818</v>
      </c>
      <c r="AN36" s="80">
        <v>780</v>
      </c>
      <c r="AO36" s="80">
        <v>321</v>
      </c>
      <c r="AP36" s="13"/>
      <c r="AQ36" s="84" t="s">
        <v>347</v>
      </c>
      <c r="AR36" s="84" t="s">
        <v>50</v>
      </c>
      <c r="AS36" s="84"/>
      <c r="AT36" s="84"/>
      <c r="AU36" s="84"/>
      <c r="AV36" s="12">
        <v>1220</v>
      </c>
      <c r="AW36" s="12">
        <v>876</v>
      </c>
      <c r="AX36" s="12">
        <v>836</v>
      </c>
      <c r="AY36" s="12">
        <v>348</v>
      </c>
      <c r="AZ36" s="13">
        <v>1220</v>
      </c>
      <c r="BA36" s="13">
        <v>874</v>
      </c>
      <c r="BB36" s="13">
        <v>834</v>
      </c>
      <c r="BC36" s="13">
        <v>347</v>
      </c>
      <c r="BD36" s="13">
        <v>1220</v>
      </c>
      <c r="BE36" s="13">
        <v>871</v>
      </c>
      <c r="BF36" s="13">
        <v>831</v>
      </c>
      <c r="BG36" s="13">
        <v>346</v>
      </c>
      <c r="BH36" s="13">
        <v>1210</v>
      </c>
      <c r="BI36" s="13">
        <v>869</v>
      </c>
      <c r="BJ36" s="13">
        <v>829</v>
      </c>
      <c r="BK36" s="13">
        <v>345</v>
      </c>
      <c r="BL36" s="13">
        <v>1210</v>
      </c>
      <c r="BM36" s="13">
        <v>866</v>
      </c>
      <c r="BN36" s="13">
        <v>826</v>
      </c>
      <c r="BO36" s="13">
        <v>344</v>
      </c>
      <c r="BP36" s="13">
        <v>1210</v>
      </c>
      <c r="BQ36" s="13">
        <v>866</v>
      </c>
      <c r="BR36" s="13">
        <v>826</v>
      </c>
      <c r="BS36" s="13">
        <v>344</v>
      </c>
      <c r="BT36" s="13">
        <v>1200</v>
      </c>
      <c r="BU36" s="13">
        <v>861</v>
      </c>
      <c r="BV36" s="13">
        <v>821</v>
      </c>
      <c r="BW36" s="13">
        <v>342</v>
      </c>
      <c r="BX36" s="13">
        <v>1190</v>
      </c>
      <c r="BY36" s="13">
        <v>851</v>
      </c>
      <c r="BZ36" s="13">
        <v>811</v>
      </c>
      <c r="CA36" s="13">
        <v>340</v>
      </c>
      <c r="CB36" s="13">
        <v>1190</v>
      </c>
      <c r="CC36" s="13">
        <v>849</v>
      </c>
      <c r="CD36" s="13">
        <v>810</v>
      </c>
      <c r="CE36" s="13">
        <v>338</v>
      </c>
      <c r="CF36" s="3"/>
      <c r="CG36" s="3"/>
      <c r="CH36" s="3"/>
      <c r="CI36" s="3"/>
    </row>
    <row r="37" spans="1:87">
      <c r="A37" s="3" t="s">
        <v>171</v>
      </c>
      <c r="B37" s="13">
        <v>1040</v>
      </c>
      <c r="C37" s="13">
        <v>898</v>
      </c>
      <c r="D37" s="13">
        <v>857</v>
      </c>
      <c r="E37" s="13">
        <v>137</v>
      </c>
      <c r="F37" s="13">
        <v>1030</v>
      </c>
      <c r="G37" s="13">
        <v>895</v>
      </c>
      <c r="H37" s="13">
        <v>854</v>
      </c>
      <c r="I37" s="13">
        <v>136</v>
      </c>
      <c r="J37" s="13">
        <v>1020</v>
      </c>
      <c r="K37" s="13">
        <v>890</v>
      </c>
      <c r="L37" s="13">
        <v>849</v>
      </c>
      <c r="M37" s="13">
        <v>134</v>
      </c>
      <c r="N37" s="13">
        <v>1010</v>
      </c>
      <c r="O37" s="13">
        <v>880</v>
      </c>
      <c r="P37" s="13">
        <v>840</v>
      </c>
      <c r="Q37" s="13">
        <v>132</v>
      </c>
      <c r="R37" s="13">
        <v>1000</v>
      </c>
      <c r="S37" s="13">
        <v>872</v>
      </c>
      <c r="T37" s="13">
        <v>832</v>
      </c>
      <c r="U37" s="13">
        <v>131</v>
      </c>
      <c r="V37" s="13">
        <v>1000</v>
      </c>
      <c r="W37" s="13">
        <v>867</v>
      </c>
      <c r="X37" s="13">
        <v>827</v>
      </c>
      <c r="Y37" s="13">
        <v>134</v>
      </c>
      <c r="Z37" s="80">
        <v>996</v>
      </c>
      <c r="AA37" s="80">
        <v>863</v>
      </c>
      <c r="AB37" s="80">
        <v>823</v>
      </c>
      <c r="AC37" s="80">
        <v>133</v>
      </c>
      <c r="AD37" s="13">
        <v>989</v>
      </c>
      <c r="AE37" s="13">
        <v>857</v>
      </c>
      <c r="AF37" s="13">
        <v>817</v>
      </c>
      <c r="AG37" s="13">
        <v>132</v>
      </c>
      <c r="AH37" s="13">
        <v>977</v>
      </c>
      <c r="AI37" s="13">
        <v>850</v>
      </c>
      <c r="AJ37" s="13">
        <v>811</v>
      </c>
      <c r="AK37" s="13">
        <v>127</v>
      </c>
      <c r="AL37" s="80">
        <v>965</v>
      </c>
      <c r="AM37" s="80">
        <v>838</v>
      </c>
      <c r="AN37" s="80">
        <v>800</v>
      </c>
      <c r="AO37" s="80">
        <v>127</v>
      </c>
      <c r="AP37" s="13"/>
      <c r="AQ37" s="84" t="s">
        <v>348</v>
      </c>
      <c r="AR37" s="84" t="s">
        <v>48</v>
      </c>
      <c r="AS37" s="84"/>
      <c r="AT37" s="84"/>
      <c r="AU37" s="84"/>
      <c r="AV37" s="12">
        <v>1080</v>
      </c>
      <c r="AW37" s="12">
        <v>938</v>
      </c>
      <c r="AX37" s="12">
        <v>896</v>
      </c>
      <c r="AY37" s="12">
        <v>144</v>
      </c>
      <c r="AZ37" s="13">
        <v>1080</v>
      </c>
      <c r="BA37" s="13">
        <v>932</v>
      </c>
      <c r="BB37" s="13">
        <v>891</v>
      </c>
      <c r="BC37" s="13">
        <v>143</v>
      </c>
      <c r="BD37" s="13">
        <v>1070</v>
      </c>
      <c r="BE37" s="13">
        <v>924</v>
      </c>
      <c r="BF37" s="13">
        <v>883</v>
      </c>
      <c r="BG37" s="13">
        <v>142</v>
      </c>
      <c r="BH37" s="13">
        <v>1060</v>
      </c>
      <c r="BI37" s="13">
        <v>920</v>
      </c>
      <c r="BJ37" s="13">
        <v>879</v>
      </c>
      <c r="BK37" s="13">
        <v>141</v>
      </c>
      <c r="BL37" s="13">
        <v>1050</v>
      </c>
      <c r="BM37" s="13">
        <v>914</v>
      </c>
      <c r="BN37" s="13">
        <v>873</v>
      </c>
      <c r="BO37" s="13">
        <v>140</v>
      </c>
      <c r="BP37" s="13">
        <v>1050</v>
      </c>
      <c r="BQ37" s="13">
        <v>914</v>
      </c>
      <c r="BR37" s="13">
        <v>873</v>
      </c>
      <c r="BS37" s="13">
        <v>140</v>
      </c>
      <c r="BT37" s="13">
        <v>1050</v>
      </c>
      <c r="BU37" s="13">
        <v>907</v>
      </c>
      <c r="BV37" s="13">
        <v>866</v>
      </c>
      <c r="BW37" s="13">
        <v>139</v>
      </c>
      <c r="BX37" s="13">
        <v>1040</v>
      </c>
      <c r="BY37" s="13">
        <v>903</v>
      </c>
      <c r="BZ37" s="13">
        <v>862</v>
      </c>
      <c r="CA37" s="13">
        <v>139</v>
      </c>
      <c r="CB37" s="13">
        <v>1040</v>
      </c>
      <c r="CC37" s="13">
        <v>901</v>
      </c>
      <c r="CD37" s="13">
        <v>860</v>
      </c>
      <c r="CE37" s="13">
        <v>138</v>
      </c>
      <c r="CF37" s="3"/>
      <c r="CG37" s="3"/>
      <c r="CH37" s="3"/>
      <c r="CI37" s="3"/>
    </row>
    <row r="38" spans="1:87">
      <c r="A38" s="3" t="s">
        <v>172</v>
      </c>
      <c r="B38" s="13">
        <v>139</v>
      </c>
      <c r="C38" s="13">
        <v>94</v>
      </c>
      <c r="D38" s="13">
        <v>90</v>
      </c>
      <c r="E38" s="13">
        <v>45</v>
      </c>
      <c r="F38" s="13">
        <v>139</v>
      </c>
      <c r="G38" s="13">
        <v>94</v>
      </c>
      <c r="H38" s="13">
        <v>90</v>
      </c>
      <c r="I38" s="13">
        <v>45</v>
      </c>
      <c r="J38" s="13">
        <v>139</v>
      </c>
      <c r="K38" s="13">
        <v>94</v>
      </c>
      <c r="L38" s="13">
        <v>90</v>
      </c>
      <c r="M38" s="13">
        <v>45</v>
      </c>
      <c r="N38" s="13">
        <v>139</v>
      </c>
      <c r="O38" s="13">
        <v>94</v>
      </c>
      <c r="P38" s="13">
        <v>90</v>
      </c>
      <c r="Q38" s="13">
        <v>45</v>
      </c>
      <c r="R38" s="13">
        <v>139</v>
      </c>
      <c r="S38" s="13">
        <v>94</v>
      </c>
      <c r="T38" s="13">
        <v>90</v>
      </c>
      <c r="U38" s="13">
        <v>45</v>
      </c>
      <c r="V38" s="13">
        <v>139</v>
      </c>
      <c r="W38" s="13">
        <v>94</v>
      </c>
      <c r="X38" s="13">
        <v>90</v>
      </c>
      <c r="Y38" s="13">
        <v>45</v>
      </c>
      <c r="Z38" s="80">
        <v>139</v>
      </c>
      <c r="AA38" s="80">
        <v>94</v>
      </c>
      <c r="AB38" s="80">
        <v>90</v>
      </c>
      <c r="AC38" s="80">
        <v>45</v>
      </c>
      <c r="AD38" s="13">
        <v>138</v>
      </c>
      <c r="AE38" s="13">
        <v>93</v>
      </c>
      <c r="AF38" s="13">
        <v>89</v>
      </c>
      <c r="AG38" s="13">
        <v>45</v>
      </c>
      <c r="AH38" s="13">
        <v>137</v>
      </c>
      <c r="AI38" s="13">
        <v>93</v>
      </c>
      <c r="AJ38" s="13">
        <v>89</v>
      </c>
      <c r="AK38" s="13">
        <v>44</v>
      </c>
      <c r="AL38" s="80">
        <v>126</v>
      </c>
      <c r="AM38" s="80">
        <v>86</v>
      </c>
      <c r="AN38" s="80">
        <v>82</v>
      </c>
      <c r="AO38" s="80">
        <v>40</v>
      </c>
      <c r="AP38" s="13"/>
      <c r="AQ38" s="84" t="s">
        <v>349</v>
      </c>
      <c r="AR38" s="84" t="s">
        <v>46</v>
      </c>
      <c r="AS38" s="84"/>
      <c r="AT38" s="84"/>
      <c r="AU38" s="84"/>
      <c r="AV38" s="12">
        <v>141</v>
      </c>
      <c r="AW38" s="12">
        <v>95</v>
      </c>
      <c r="AX38" s="12">
        <v>91</v>
      </c>
      <c r="AY38" s="12">
        <v>46</v>
      </c>
      <c r="AZ38" s="13">
        <v>140</v>
      </c>
      <c r="BA38" s="13">
        <v>94</v>
      </c>
      <c r="BB38" s="13">
        <v>90</v>
      </c>
      <c r="BC38" s="13">
        <v>46</v>
      </c>
      <c r="BD38" s="13">
        <v>140</v>
      </c>
      <c r="BE38" s="13">
        <v>94</v>
      </c>
      <c r="BF38" s="13">
        <v>90</v>
      </c>
      <c r="BG38" s="13">
        <v>46</v>
      </c>
      <c r="BH38" s="13">
        <v>140</v>
      </c>
      <c r="BI38" s="13">
        <v>94</v>
      </c>
      <c r="BJ38" s="13">
        <v>90</v>
      </c>
      <c r="BK38" s="13">
        <v>46</v>
      </c>
      <c r="BL38" s="13">
        <v>140</v>
      </c>
      <c r="BM38" s="13">
        <v>94</v>
      </c>
      <c r="BN38" s="13">
        <v>90</v>
      </c>
      <c r="BO38" s="13">
        <v>46</v>
      </c>
      <c r="BP38" s="13">
        <v>140</v>
      </c>
      <c r="BQ38" s="13">
        <v>94</v>
      </c>
      <c r="BR38" s="13">
        <v>90</v>
      </c>
      <c r="BS38" s="13">
        <v>46</v>
      </c>
      <c r="BT38" s="13">
        <v>140</v>
      </c>
      <c r="BU38" s="13">
        <v>94</v>
      </c>
      <c r="BV38" s="13">
        <v>90</v>
      </c>
      <c r="BW38" s="13">
        <v>46</v>
      </c>
      <c r="BX38" s="13">
        <v>140</v>
      </c>
      <c r="BY38" s="13">
        <v>94</v>
      </c>
      <c r="BZ38" s="13">
        <v>90</v>
      </c>
      <c r="CA38" s="13">
        <v>46</v>
      </c>
      <c r="CB38" s="13">
        <v>139</v>
      </c>
      <c r="CC38" s="13">
        <v>94</v>
      </c>
      <c r="CD38" s="13">
        <v>90</v>
      </c>
      <c r="CE38" s="13">
        <v>45</v>
      </c>
      <c r="CF38" s="3"/>
      <c r="CG38" s="3"/>
      <c r="CH38" s="3"/>
      <c r="CI38" s="3"/>
    </row>
    <row r="39" spans="1:87">
      <c r="A39" s="3" t="s">
        <v>173</v>
      </c>
      <c r="B39" s="13">
        <v>224</v>
      </c>
      <c r="C39" s="13">
        <v>123</v>
      </c>
      <c r="D39" s="13">
        <v>115</v>
      </c>
      <c r="E39" s="13">
        <v>101</v>
      </c>
      <c r="F39" s="13">
        <v>225</v>
      </c>
      <c r="G39" s="13">
        <v>122</v>
      </c>
      <c r="H39" s="13">
        <v>114</v>
      </c>
      <c r="I39" s="13">
        <v>103</v>
      </c>
      <c r="J39" s="13">
        <v>223</v>
      </c>
      <c r="K39" s="13">
        <v>119</v>
      </c>
      <c r="L39" s="13">
        <v>112</v>
      </c>
      <c r="M39" s="13">
        <v>104</v>
      </c>
      <c r="N39" s="13">
        <v>222</v>
      </c>
      <c r="O39" s="13">
        <v>119</v>
      </c>
      <c r="P39" s="13">
        <v>112</v>
      </c>
      <c r="Q39" s="13">
        <v>103</v>
      </c>
      <c r="R39" s="13">
        <v>224</v>
      </c>
      <c r="S39" s="13">
        <v>121</v>
      </c>
      <c r="T39" s="13">
        <v>114</v>
      </c>
      <c r="U39" s="13">
        <v>103</v>
      </c>
      <c r="V39" s="13">
        <v>221</v>
      </c>
      <c r="W39" s="13">
        <v>120</v>
      </c>
      <c r="X39" s="13">
        <v>113</v>
      </c>
      <c r="Y39" s="13">
        <v>101</v>
      </c>
      <c r="Z39" s="80">
        <v>219</v>
      </c>
      <c r="AA39" s="80">
        <v>119</v>
      </c>
      <c r="AB39" s="80">
        <v>112</v>
      </c>
      <c r="AC39" s="80">
        <v>100</v>
      </c>
      <c r="AD39" s="13">
        <v>218</v>
      </c>
      <c r="AE39" s="13">
        <v>119</v>
      </c>
      <c r="AF39" s="13">
        <v>112</v>
      </c>
      <c r="AG39" s="13">
        <v>99</v>
      </c>
      <c r="AH39" s="13">
        <v>218</v>
      </c>
      <c r="AI39" s="13">
        <v>119</v>
      </c>
      <c r="AJ39" s="13">
        <v>112</v>
      </c>
      <c r="AK39" s="13">
        <v>99</v>
      </c>
      <c r="AL39" s="80">
        <v>216</v>
      </c>
      <c r="AM39" s="80">
        <v>117</v>
      </c>
      <c r="AN39" s="80">
        <v>110</v>
      </c>
      <c r="AO39" s="80">
        <v>99</v>
      </c>
      <c r="AP39" s="13"/>
      <c r="AQ39" s="84" t="s">
        <v>350</v>
      </c>
      <c r="AR39" s="84" t="s">
        <v>44</v>
      </c>
      <c r="AS39" s="84"/>
      <c r="AT39" s="84"/>
      <c r="AU39" s="84"/>
      <c r="AV39" s="12">
        <v>236</v>
      </c>
      <c r="AW39" s="12">
        <v>130</v>
      </c>
      <c r="AX39" s="12">
        <v>122</v>
      </c>
      <c r="AY39" s="12">
        <v>106</v>
      </c>
      <c r="AZ39" s="13">
        <v>236</v>
      </c>
      <c r="BA39" s="13">
        <v>130</v>
      </c>
      <c r="BB39" s="13">
        <v>122</v>
      </c>
      <c r="BC39" s="13">
        <v>106</v>
      </c>
      <c r="BD39" s="13">
        <v>235</v>
      </c>
      <c r="BE39" s="13">
        <v>130</v>
      </c>
      <c r="BF39" s="13">
        <v>122</v>
      </c>
      <c r="BG39" s="13">
        <v>105</v>
      </c>
      <c r="BH39" s="13">
        <v>234</v>
      </c>
      <c r="BI39" s="13">
        <v>130</v>
      </c>
      <c r="BJ39" s="13">
        <v>122</v>
      </c>
      <c r="BK39" s="13">
        <v>104</v>
      </c>
      <c r="BL39" s="13">
        <v>233</v>
      </c>
      <c r="BM39" s="13">
        <v>129</v>
      </c>
      <c r="BN39" s="13">
        <v>121</v>
      </c>
      <c r="BO39" s="13">
        <v>104</v>
      </c>
      <c r="BP39" s="13">
        <v>233</v>
      </c>
      <c r="BQ39" s="13">
        <v>129</v>
      </c>
      <c r="BR39" s="13">
        <v>121</v>
      </c>
      <c r="BS39" s="13">
        <v>104</v>
      </c>
      <c r="BT39" s="13">
        <v>231</v>
      </c>
      <c r="BU39" s="13">
        <v>129</v>
      </c>
      <c r="BV39" s="13">
        <v>121</v>
      </c>
      <c r="BW39" s="13">
        <v>102</v>
      </c>
      <c r="BX39" s="13">
        <v>230</v>
      </c>
      <c r="BY39" s="13">
        <v>128</v>
      </c>
      <c r="BZ39" s="13">
        <v>120</v>
      </c>
      <c r="CA39" s="13">
        <v>102</v>
      </c>
      <c r="CB39" s="13">
        <v>226</v>
      </c>
      <c r="CC39" s="13">
        <v>126</v>
      </c>
      <c r="CD39" s="13">
        <v>118</v>
      </c>
      <c r="CE39" s="13">
        <v>100</v>
      </c>
      <c r="CF39" s="3"/>
      <c r="CG39" s="3"/>
      <c r="CH39" s="3"/>
      <c r="CI39" s="3"/>
    </row>
    <row r="40" spans="1:87">
      <c r="A40" s="3" t="s">
        <v>174</v>
      </c>
      <c r="B40" s="13">
        <v>361</v>
      </c>
      <c r="C40" s="13">
        <v>262</v>
      </c>
      <c r="D40" s="13">
        <v>248</v>
      </c>
      <c r="E40" s="13">
        <v>99</v>
      </c>
      <c r="F40" s="13">
        <v>359</v>
      </c>
      <c r="G40" s="13">
        <v>260</v>
      </c>
      <c r="H40" s="13">
        <v>246</v>
      </c>
      <c r="I40" s="13">
        <v>99</v>
      </c>
      <c r="J40" s="13">
        <v>357</v>
      </c>
      <c r="K40" s="13">
        <v>259</v>
      </c>
      <c r="L40" s="13">
        <v>245</v>
      </c>
      <c r="M40" s="13">
        <v>98</v>
      </c>
      <c r="N40" s="13">
        <v>355</v>
      </c>
      <c r="O40" s="13">
        <v>258</v>
      </c>
      <c r="P40" s="13">
        <v>244</v>
      </c>
      <c r="Q40" s="13">
        <v>97</v>
      </c>
      <c r="R40" s="13">
        <v>353</v>
      </c>
      <c r="S40" s="13">
        <v>257</v>
      </c>
      <c r="T40" s="13">
        <v>243</v>
      </c>
      <c r="U40" s="13">
        <v>96</v>
      </c>
      <c r="V40" s="13">
        <v>352</v>
      </c>
      <c r="W40" s="13">
        <v>256</v>
      </c>
      <c r="X40" s="13">
        <v>242</v>
      </c>
      <c r="Y40" s="13">
        <v>96</v>
      </c>
      <c r="Z40" s="80">
        <v>350</v>
      </c>
      <c r="AA40" s="80">
        <v>256</v>
      </c>
      <c r="AB40" s="80">
        <v>242</v>
      </c>
      <c r="AC40" s="80">
        <v>94</v>
      </c>
      <c r="AD40" s="13">
        <v>348</v>
      </c>
      <c r="AE40" s="13">
        <v>255</v>
      </c>
      <c r="AF40" s="13">
        <v>241</v>
      </c>
      <c r="AG40" s="13">
        <v>93</v>
      </c>
      <c r="AH40" s="13">
        <v>348</v>
      </c>
      <c r="AI40" s="13">
        <v>255</v>
      </c>
      <c r="AJ40" s="13">
        <v>241</v>
      </c>
      <c r="AK40" s="13">
        <v>93</v>
      </c>
      <c r="AL40" s="80">
        <v>348</v>
      </c>
      <c r="AM40" s="80">
        <v>255</v>
      </c>
      <c r="AN40" s="80">
        <v>241</v>
      </c>
      <c r="AO40" s="80">
        <v>93</v>
      </c>
      <c r="AP40" s="13"/>
      <c r="AQ40" s="84" t="s">
        <v>351</v>
      </c>
      <c r="AR40" s="84" t="s">
        <v>42</v>
      </c>
      <c r="AS40" s="84"/>
      <c r="AT40" s="84"/>
      <c r="AU40" s="84"/>
      <c r="AV40" s="12">
        <v>379</v>
      </c>
      <c r="AW40" s="12">
        <v>274</v>
      </c>
      <c r="AX40" s="12">
        <v>259</v>
      </c>
      <c r="AY40" s="12">
        <v>105</v>
      </c>
      <c r="AZ40" s="13">
        <v>376</v>
      </c>
      <c r="BA40" s="13">
        <v>272</v>
      </c>
      <c r="BB40" s="13">
        <v>258</v>
      </c>
      <c r="BC40" s="13">
        <v>104</v>
      </c>
      <c r="BD40" s="13">
        <v>373</v>
      </c>
      <c r="BE40" s="13">
        <v>271</v>
      </c>
      <c r="BF40" s="13">
        <v>257</v>
      </c>
      <c r="BG40" s="13">
        <v>102</v>
      </c>
      <c r="BH40" s="13">
        <v>371</v>
      </c>
      <c r="BI40" s="13">
        <v>270</v>
      </c>
      <c r="BJ40" s="13">
        <v>256</v>
      </c>
      <c r="BK40" s="13">
        <v>101</v>
      </c>
      <c r="BL40" s="13">
        <v>371</v>
      </c>
      <c r="BM40" s="13">
        <v>270</v>
      </c>
      <c r="BN40" s="13">
        <v>256</v>
      </c>
      <c r="BO40" s="13">
        <v>101</v>
      </c>
      <c r="BP40" s="13">
        <v>371</v>
      </c>
      <c r="BQ40" s="13">
        <v>270</v>
      </c>
      <c r="BR40" s="13">
        <v>256</v>
      </c>
      <c r="BS40" s="13">
        <v>101</v>
      </c>
      <c r="BT40" s="13">
        <v>369</v>
      </c>
      <c r="BU40" s="13">
        <v>269</v>
      </c>
      <c r="BV40" s="13">
        <v>255</v>
      </c>
      <c r="BW40" s="13">
        <v>100</v>
      </c>
      <c r="BX40" s="13">
        <v>367</v>
      </c>
      <c r="BY40" s="13">
        <v>268</v>
      </c>
      <c r="BZ40" s="13">
        <v>254</v>
      </c>
      <c r="CA40" s="13">
        <v>99</v>
      </c>
      <c r="CB40" s="13">
        <v>365</v>
      </c>
      <c r="CC40" s="13">
        <v>267</v>
      </c>
      <c r="CD40" s="13">
        <v>253</v>
      </c>
      <c r="CE40" s="13">
        <v>98</v>
      </c>
      <c r="CF40" s="3"/>
      <c r="CG40" s="3"/>
      <c r="CH40" s="3"/>
      <c r="CI40" s="3"/>
    </row>
    <row r="41" spans="1:87">
      <c r="A41" s="3" t="s">
        <v>175</v>
      </c>
      <c r="B41" s="13">
        <v>275</v>
      </c>
      <c r="C41" s="13">
        <v>182</v>
      </c>
      <c r="D41" s="13">
        <v>170</v>
      </c>
      <c r="E41" s="13">
        <v>93</v>
      </c>
      <c r="F41" s="13">
        <v>277</v>
      </c>
      <c r="G41" s="13">
        <v>180</v>
      </c>
      <c r="H41" s="13">
        <v>168</v>
      </c>
      <c r="I41" s="13">
        <v>97</v>
      </c>
      <c r="J41" s="13">
        <v>272</v>
      </c>
      <c r="K41" s="13">
        <v>177</v>
      </c>
      <c r="L41" s="13">
        <v>165</v>
      </c>
      <c r="M41" s="13">
        <v>95</v>
      </c>
      <c r="N41" s="13">
        <v>269</v>
      </c>
      <c r="O41" s="13">
        <v>175</v>
      </c>
      <c r="P41" s="13">
        <v>163</v>
      </c>
      <c r="Q41" s="13">
        <v>94</v>
      </c>
      <c r="R41" s="13">
        <v>267</v>
      </c>
      <c r="S41" s="13">
        <v>175</v>
      </c>
      <c r="T41" s="13">
        <v>163</v>
      </c>
      <c r="U41" s="13">
        <v>92</v>
      </c>
      <c r="V41" s="13">
        <v>262</v>
      </c>
      <c r="W41" s="13">
        <v>172</v>
      </c>
      <c r="X41" s="13">
        <v>160</v>
      </c>
      <c r="Y41" s="13">
        <v>90</v>
      </c>
      <c r="Z41" s="80">
        <v>259</v>
      </c>
      <c r="AA41" s="80">
        <v>171</v>
      </c>
      <c r="AB41" s="80">
        <v>159</v>
      </c>
      <c r="AC41" s="80">
        <v>88</v>
      </c>
      <c r="AD41" s="13">
        <v>257</v>
      </c>
      <c r="AE41" s="13">
        <v>170</v>
      </c>
      <c r="AF41" s="13">
        <v>158</v>
      </c>
      <c r="AG41" s="13">
        <v>87</v>
      </c>
      <c r="AH41" s="13">
        <v>255</v>
      </c>
      <c r="AI41" s="13">
        <v>168</v>
      </c>
      <c r="AJ41" s="13">
        <v>157</v>
      </c>
      <c r="AK41" s="13">
        <v>87</v>
      </c>
      <c r="AL41" s="80">
        <v>255</v>
      </c>
      <c r="AM41" s="80">
        <v>168</v>
      </c>
      <c r="AN41" s="80">
        <v>157</v>
      </c>
      <c r="AO41" s="80">
        <v>87</v>
      </c>
      <c r="AP41" s="13"/>
      <c r="AQ41" s="84" t="s">
        <v>352</v>
      </c>
      <c r="AR41" s="84" t="s">
        <v>40</v>
      </c>
      <c r="AS41" s="84"/>
      <c r="AT41" s="84"/>
      <c r="AU41" s="84"/>
      <c r="AV41" s="12">
        <v>291</v>
      </c>
      <c r="AW41" s="12">
        <v>194</v>
      </c>
      <c r="AX41" s="12">
        <v>182</v>
      </c>
      <c r="AY41" s="12">
        <v>97</v>
      </c>
      <c r="AZ41" s="13">
        <v>288</v>
      </c>
      <c r="BA41" s="13">
        <v>192</v>
      </c>
      <c r="BB41" s="13">
        <v>180</v>
      </c>
      <c r="BC41" s="13">
        <v>96</v>
      </c>
      <c r="BD41" s="13">
        <v>284</v>
      </c>
      <c r="BE41" s="13">
        <v>191</v>
      </c>
      <c r="BF41" s="13">
        <v>179</v>
      </c>
      <c r="BG41" s="13">
        <v>93</v>
      </c>
      <c r="BH41" s="13">
        <v>281</v>
      </c>
      <c r="BI41" s="13">
        <v>190</v>
      </c>
      <c r="BJ41" s="13">
        <v>178</v>
      </c>
      <c r="BK41" s="13">
        <v>91</v>
      </c>
      <c r="BL41" s="13">
        <v>281</v>
      </c>
      <c r="BM41" s="13">
        <v>190</v>
      </c>
      <c r="BN41" s="13">
        <v>178</v>
      </c>
      <c r="BO41" s="13">
        <v>91</v>
      </c>
      <c r="BP41" s="13">
        <v>281</v>
      </c>
      <c r="BQ41" s="13">
        <v>190</v>
      </c>
      <c r="BR41" s="13">
        <v>178</v>
      </c>
      <c r="BS41" s="13">
        <v>91</v>
      </c>
      <c r="BT41" s="13">
        <v>282</v>
      </c>
      <c r="BU41" s="13">
        <v>189</v>
      </c>
      <c r="BV41" s="13">
        <v>177</v>
      </c>
      <c r="BW41" s="13">
        <v>93</v>
      </c>
      <c r="BX41" s="13">
        <v>280</v>
      </c>
      <c r="BY41" s="13">
        <v>187</v>
      </c>
      <c r="BZ41" s="13">
        <v>175</v>
      </c>
      <c r="CA41" s="13">
        <v>93</v>
      </c>
      <c r="CB41" s="13">
        <v>278</v>
      </c>
      <c r="CC41" s="13">
        <v>186</v>
      </c>
      <c r="CD41" s="13">
        <v>174</v>
      </c>
      <c r="CE41" s="13">
        <v>92</v>
      </c>
      <c r="CF41" s="3"/>
      <c r="CG41" s="3"/>
      <c r="CH41" s="3"/>
      <c r="CI41" s="3"/>
    </row>
    <row r="42" spans="1:87">
      <c r="A42" s="3" t="s">
        <v>176</v>
      </c>
      <c r="B42" s="13">
        <v>208</v>
      </c>
      <c r="C42" s="13">
        <v>136</v>
      </c>
      <c r="D42" s="13">
        <v>124</v>
      </c>
      <c r="E42" s="13">
        <v>72</v>
      </c>
      <c r="F42" s="13">
        <v>209</v>
      </c>
      <c r="G42" s="13">
        <v>136</v>
      </c>
      <c r="H42" s="13">
        <v>124</v>
      </c>
      <c r="I42" s="13">
        <v>73</v>
      </c>
      <c r="J42" s="13">
        <v>207</v>
      </c>
      <c r="K42" s="13">
        <v>135</v>
      </c>
      <c r="L42" s="13">
        <v>123</v>
      </c>
      <c r="M42" s="13">
        <v>72</v>
      </c>
      <c r="N42" s="13">
        <v>206</v>
      </c>
      <c r="O42" s="13">
        <v>135</v>
      </c>
      <c r="P42" s="13">
        <v>123</v>
      </c>
      <c r="Q42" s="13">
        <v>71</v>
      </c>
      <c r="R42" s="13">
        <v>203</v>
      </c>
      <c r="S42" s="13">
        <v>132</v>
      </c>
      <c r="T42" s="13">
        <v>120</v>
      </c>
      <c r="U42" s="13">
        <v>71</v>
      </c>
      <c r="V42" s="13">
        <v>204</v>
      </c>
      <c r="W42" s="13">
        <v>134</v>
      </c>
      <c r="X42" s="13">
        <v>122</v>
      </c>
      <c r="Y42" s="13">
        <v>70</v>
      </c>
      <c r="Z42" s="80">
        <v>203</v>
      </c>
      <c r="AA42" s="80">
        <v>133</v>
      </c>
      <c r="AB42" s="80">
        <v>121</v>
      </c>
      <c r="AC42" s="80">
        <v>70</v>
      </c>
      <c r="AD42" s="13">
        <v>201</v>
      </c>
      <c r="AE42" s="13">
        <v>132</v>
      </c>
      <c r="AF42" s="13">
        <v>120</v>
      </c>
      <c r="AG42" s="13">
        <v>69</v>
      </c>
      <c r="AH42" s="13">
        <v>200</v>
      </c>
      <c r="AI42" s="13">
        <v>131</v>
      </c>
      <c r="AJ42" s="13">
        <v>119</v>
      </c>
      <c r="AK42" s="13">
        <v>69</v>
      </c>
      <c r="AL42" s="80">
        <v>200</v>
      </c>
      <c r="AM42" s="80">
        <v>131</v>
      </c>
      <c r="AN42" s="80">
        <v>119</v>
      </c>
      <c r="AO42" s="80">
        <v>69</v>
      </c>
      <c r="AP42" s="13"/>
      <c r="AQ42" s="84" t="s">
        <v>353</v>
      </c>
      <c r="AR42" s="84" t="s">
        <v>38</v>
      </c>
      <c r="AS42" s="84"/>
      <c r="AT42" s="84"/>
      <c r="AU42" s="84"/>
      <c r="AV42" s="12">
        <v>225</v>
      </c>
      <c r="AW42" s="12">
        <v>145</v>
      </c>
      <c r="AX42" s="12">
        <v>133</v>
      </c>
      <c r="AY42" s="12">
        <v>80</v>
      </c>
      <c r="AZ42" s="13">
        <v>225</v>
      </c>
      <c r="BA42" s="13">
        <v>145</v>
      </c>
      <c r="BB42" s="13">
        <v>133</v>
      </c>
      <c r="BC42" s="13">
        <v>80</v>
      </c>
      <c r="BD42" s="13">
        <v>224</v>
      </c>
      <c r="BE42" s="13">
        <v>145</v>
      </c>
      <c r="BF42" s="13">
        <v>133</v>
      </c>
      <c r="BG42" s="13">
        <v>79</v>
      </c>
      <c r="BH42" s="13">
        <v>224</v>
      </c>
      <c r="BI42" s="13">
        <v>145</v>
      </c>
      <c r="BJ42" s="13">
        <v>133</v>
      </c>
      <c r="BK42" s="13">
        <v>79</v>
      </c>
      <c r="BL42" s="13">
        <v>224</v>
      </c>
      <c r="BM42" s="13">
        <v>145</v>
      </c>
      <c r="BN42" s="13">
        <v>133</v>
      </c>
      <c r="BO42" s="13">
        <v>79</v>
      </c>
      <c r="BP42" s="13">
        <v>224</v>
      </c>
      <c r="BQ42" s="13">
        <v>145</v>
      </c>
      <c r="BR42" s="13">
        <v>133</v>
      </c>
      <c r="BS42" s="13">
        <v>79</v>
      </c>
      <c r="BT42" s="13">
        <v>217</v>
      </c>
      <c r="BU42" s="13">
        <v>139</v>
      </c>
      <c r="BV42" s="13">
        <v>127</v>
      </c>
      <c r="BW42" s="13">
        <v>78</v>
      </c>
      <c r="BX42" s="13">
        <v>212</v>
      </c>
      <c r="BY42" s="13">
        <v>138</v>
      </c>
      <c r="BZ42" s="13">
        <v>126</v>
      </c>
      <c r="CA42" s="13">
        <v>74</v>
      </c>
      <c r="CB42" s="13">
        <v>211</v>
      </c>
      <c r="CC42" s="13">
        <v>138</v>
      </c>
      <c r="CD42" s="13">
        <v>126</v>
      </c>
      <c r="CE42" s="13">
        <v>73</v>
      </c>
      <c r="CF42" s="3"/>
      <c r="CG42" s="3"/>
      <c r="CH42" s="3"/>
      <c r="CI42" s="3"/>
    </row>
    <row r="43" spans="1:87">
      <c r="A43" s="3" t="s">
        <v>177</v>
      </c>
      <c r="B43" s="13">
        <v>534</v>
      </c>
      <c r="C43" s="13">
        <v>371</v>
      </c>
      <c r="D43" s="13">
        <v>331</v>
      </c>
      <c r="E43" s="13">
        <v>163</v>
      </c>
      <c r="F43" s="13">
        <v>533</v>
      </c>
      <c r="G43" s="13">
        <v>370</v>
      </c>
      <c r="H43" s="13">
        <v>330</v>
      </c>
      <c r="I43" s="13">
        <v>163</v>
      </c>
      <c r="J43" s="13">
        <v>528</v>
      </c>
      <c r="K43" s="13">
        <v>367</v>
      </c>
      <c r="L43" s="13">
        <v>327</v>
      </c>
      <c r="M43" s="13">
        <v>161</v>
      </c>
      <c r="N43" s="13">
        <v>515</v>
      </c>
      <c r="O43" s="13">
        <v>358</v>
      </c>
      <c r="P43" s="13">
        <v>319</v>
      </c>
      <c r="Q43" s="13">
        <v>157</v>
      </c>
      <c r="R43" s="13">
        <v>511</v>
      </c>
      <c r="S43" s="13">
        <v>356</v>
      </c>
      <c r="T43" s="13">
        <v>317</v>
      </c>
      <c r="U43" s="13">
        <v>155</v>
      </c>
      <c r="V43" s="13">
        <v>509</v>
      </c>
      <c r="W43" s="13">
        <v>358</v>
      </c>
      <c r="X43" s="13">
        <v>319</v>
      </c>
      <c r="Y43" s="13">
        <v>151</v>
      </c>
      <c r="Z43" s="80">
        <v>501</v>
      </c>
      <c r="AA43" s="80">
        <v>353</v>
      </c>
      <c r="AB43" s="80">
        <v>315</v>
      </c>
      <c r="AC43" s="80">
        <v>148</v>
      </c>
      <c r="AD43" s="13">
        <v>497</v>
      </c>
      <c r="AE43" s="13">
        <v>351</v>
      </c>
      <c r="AF43" s="13">
        <v>313</v>
      </c>
      <c r="AG43" s="13">
        <v>146</v>
      </c>
      <c r="AH43" s="13">
        <v>495</v>
      </c>
      <c r="AI43" s="13">
        <v>349</v>
      </c>
      <c r="AJ43" s="13">
        <v>311</v>
      </c>
      <c r="AK43" s="13">
        <v>146</v>
      </c>
      <c r="AL43" s="80">
        <v>487</v>
      </c>
      <c r="AM43" s="80">
        <v>341</v>
      </c>
      <c r="AN43" s="80">
        <v>304</v>
      </c>
      <c r="AO43" s="80">
        <v>146</v>
      </c>
      <c r="AP43" s="13"/>
      <c r="AQ43" s="84" t="s">
        <v>354</v>
      </c>
      <c r="AR43" s="84" t="s">
        <v>36</v>
      </c>
      <c r="AS43" s="84"/>
      <c r="AT43" s="84"/>
      <c r="AU43" s="84"/>
      <c r="AV43" s="12">
        <v>595</v>
      </c>
      <c r="AW43" s="12">
        <v>420</v>
      </c>
      <c r="AX43" s="12">
        <v>375</v>
      </c>
      <c r="AY43" s="12">
        <v>175</v>
      </c>
      <c r="AZ43" s="13">
        <v>591</v>
      </c>
      <c r="BA43" s="13">
        <v>418</v>
      </c>
      <c r="BB43" s="13">
        <v>373</v>
      </c>
      <c r="BC43" s="13">
        <v>173</v>
      </c>
      <c r="BD43" s="13">
        <v>569</v>
      </c>
      <c r="BE43" s="13">
        <v>397</v>
      </c>
      <c r="BF43" s="13">
        <v>354</v>
      </c>
      <c r="BG43" s="13">
        <v>172</v>
      </c>
      <c r="BH43" s="13">
        <v>561</v>
      </c>
      <c r="BI43" s="13">
        <v>391</v>
      </c>
      <c r="BJ43" s="13">
        <v>349</v>
      </c>
      <c r="BK43" s="13">
        <v>170</v>
      </c>
      <c r="BL43" s="13">
        <v>553</v>
      </c>
      <c r="BM43" s="13">
        <v>384</v>
      </c>
      <c r="BN43" s="13">
        <v>342</v>
      </c>
      <c r="BO43" s="13">
        <v>169</v>
      </c>
      <c r="BP43" s="13">
        <v>553</v>
      </c>
      <c r="BQ43" s="13">
        <v>384</v>
      </c>
      <c r="BR43" s="13">
        <v>342</v>
      </c>
      <c r="BS43" s="13">
        <v>169</v>
      </c>
      <c r="BT43" s="13">
        <v>545</v>
      </c>
      <c r="BU43" s="13">
        <v>378</v>
      </c>
      <c r="BV43" s="13">
        <v>337</v>
      </c>
      <c r="BW43" s="13">
        <v>167</v>
      </c>
      <c r="BX43" s="13">
        <v>541</v>
      </c>
      <c r="BY43" s="13">
        <v>378</v>
      </c>
      <c r="BZ43" s="13">
        <v>337</v>
      </c>
      <c r="CA43" s="13">
        <v>163</v>
      </c>
      <c r="CB43" s="13">
        <v>537</v>
      </c>
      <c r="CC43" s="13">
        <v>374</v>
      </c>
      <c r="CD43" s="13">
        <v>334</v>
      </c>
      <c r="CE43" s="13">
        <v>163</v>
      </c>
      <c r="CF43" s="3"/>
      <c r="CG43" s="3"/>
      <c r="CH43" s="3"/>
      <c r="CI43" s="3"/>
    </row>
    <row r="44" spans="1:87">
      <c r="A44" s="3" t="s">
        <v>178</v>
      </c>
      <c r="B44" s="13">
        <v>749</v>
      </c>
      <c r="C44" s="13">
        <v>471</v>
      </c>
      <c r="D44" s="13">
        <v>418</v>
      </c>
      <c r="E44" s="13">
        <v>278</v>
      </c>
      <c r="F44" s="13">
        <v>731</v>
      </c>
      <c r="G44" s="13">
        <v>463</v>
      </c>
      <c r="H44" s="13">
        <v>412</v>
      </c>
      <c r="I44" s="13">
        <v>268</v>
      </c>
      <c r="J44" s="13">
        <v>723</v>
      </c>
      <c r="K44" s="13">
        <v>454</v>
      </c>
      <c r="L44" s="13">
        <v>404</v>
      </c>
      <c r="M44" s="13">
        <v>269</v>
      </c>
      <c r="N44" s="13">
        <v>718</v>
      </c>
      <c r="O44" s="13">
        <v>452</v>
      </c>
      <c r="P44" s="13">
        <v>402</v>
      </c>
      <c r="Q44" s="13">
        <v>266</v>
      </c>
      <c r="R44" s="13">
        <v>714</v>
      </c>
      <c r="S44" s="13">
        <v>450</v>
      </c>
      <c r="T44" s="13">
        <v>401</v>
      </c>
      <c r="U44" s="13">
        <v>264</v>
      </c>
      <c r="V44" s="13">
        <v>710</v>
      </c>
      <c r="W44" s="13">
        <v>447</v>
      </c>
      <c r="X44" s="13">
        <v>398</v>
      </c>
      <c r="Y44" s="13">
        <v>263</v>
      </c>
      <c r="Z44" s="80">
        <v>707</v>
      </c>
      <c r="AA44" s="80">
        <v>446</v>
      </c>
      <c r="AB44" s="80">
        <v>397</v>
      </c>
      <c r="AC44" s="80">
        <v>261</v>
      </c>
      <c r="AD44" s="13">
        <v>702</v>
      </c>
      <c r="AE44" s="13">
        <v>444</v>
      </c>
      <c r="AF44" s="13">
        <v>396</v>
      </c>
      <c r="AG44" s="13">
        <v>258</v>
      </c>
      <c r="AH44" s="13">
        <v>687</v>
      </c>
      <c r="AI44" s="13">
        <v>435</v>
      </c>
      <c r="AJ44" s="13">
        <v>388</v>
      </c>
      <c r="AK44" s="13">
        <v>252</v>
      </c>
      <c r="AL44" s="80">
        <v>672</v>
      </c>
      <c r="AM44" s="80">
        <v>421</v>
      </c>
      <c r="AN44" s="80">
        <v>375</v>
      </c>
      <c r="AO44" s="80">
        <v>251</v>
      </c>
      <c r="AP44" s="13"/>
      <c r="AQ44" s="84" t="s">
        <v>355</v>
      </c>
      <c r="AR44" s="84" t="s">
        <v>34</v>
      </c>
      <c r="AS44" s="84"/>
      <c r="AT44" s="84"/>
      <c r="AU44" s="84"/>
      <c r="AV44" s="12">
        <v>810</v>
      </c>
      <c r="AW44" s="12">
        <v>515</v>
      </c>
      <c r="AX44" s="12">
        <v>456</v>
      </c>
      <c r="AY44" s="12">
        <v>295</v>
      </c>
      <c r="AZ44" s="13">
        <v>804</v>
      </c>
      <c r="BA44" s="13">
        <v>510</v>
      </c>
      <c r="BB44" s="13">
        <v>452</v>
      </c>
      <c r="BC44" s="13">
        <v>294</v>
      </c>
      <c r="BD44" s="13">
        <v>802</v>
      </c>
      <c r="BE44" s="13">
        <v>509</v>
      </c>
      <c r="BF44" s="13">
        <v>451</v>
      </c>
      <c r="BG44" s="13">
        <v>293</v>
      </c>
      <c r="BH44" s="13">
        <v>792</v>
      </c>
      <c r="BI44" s="13">
        <v>500</v>
      </c>
      <c r="BJ44" s="13">
        <v>444</v>
      </c>
      <c r="BK44" s="13">
        <v>292</v>
      </c>
      <c r="BL44" s="13">
        <v>776</v>
      </c>
      <c r="BM44" s="13">
        <v>486</v>
      </c>
      <c r="BN44" s="13">
        <v>432</v>
      </c>
      <c r="BO44" s="13">
        <v>290</v>
      </c>
      <c r="BP44" s="13">
        <v>776</v>
      </c>
      <c r="BQ44" s="13">
        <v>486</v>
      </c>
      <c r="BR44" s="13">
        <v>432</v>
      </c>
      <c r="BS44" s="13">
        <v>290</v>
      </c>
      <c r="BT44" s="13">
        <v>759</v>
      </c>
      <c r="BU44" s="13">
        <v>474</v>
      </c>
      <c r="BV44" s="13">
        <v>421</v>
      </c>
      <c r="BW44" s="13">
        <v>285</v>
      </c>
      <c r="BX44" s="13">
        <v>754</v>
      </c>
      <c r="BY44" s="13">
        <v>473</v>
      </c>
      <c r="BZ44" s="13">
        <v>420</v>
      </c>
      <c r="CA44" s="13">
        <v>281</v>
      </c>
      <c r="CB44" s="13">
        <v>752</v>
      </c>
      <c r="CC44" s="13">
        <v>472</v>
      </c>
      <c r="CD44" s="13">
        <v>419</v>
      </c>
      <c r="CE44" s="13">
        <v>280</v>
      </c>
      <c r="CF44" s="3"/>
      <c r="CG44" s="3"/>
      <c r="CH44" s="3"/>
      <c r="CI44" s="3"/>
    </row>
    <row r="45" spans="1:87">
      <c r="A45" s="3" t="s">
        <v>179</v>
      </c>
      <c r="B45" s="13">
        <v>277</v>
      </c>
      <c r="C45" s="13">
        <v>138</v>
      </c>
      <c r="D45" s="13">
        <v>122</v>
      </c>
      <c r="E45" s="13">
        <v>139</v>
      </c>
      <c r="F45" s="13">
        <v>278</v>
      </c>
      <c r="G45" s="13">
        <v>138</v>
      </c>
      <c r="H45" s="13">
        <v>122</v>
      </c>
      <c r="I45" s="13">
        <v>140</v>
      </c>
      <c r="J45" s="13">
        <v>275</v>
      </c>
      <c r="K45" s="13">
        <v>136</v>
      </c>
      <c r="L45" s="13">
        <v>121</v>
      </c>
      <c r="M45" s="13">
        <v>139</v>
      </c>
      <c r="N45" s="13">
        <v>272</v>
      </c>
      <c r="O45" s="13">
        <v>135</v>
      </c>
      <c r="P45" s="13">
        <v>120</v>
      </c>
      <c r="Q45" s="13">
        <v>137</v>
      </c>
      <c r="R45" s="13">
        <v>270</v>
      </c>
      <c r="S45" s="13">
        <v>135</v>
      </c>
      <c r="T45" s="13">
        <v>120</v>
      </c>
      <c r="U45" s="13">
        <v>135</v>
      </c>
      <c r="V45" s="13">
        <v>269</v>
      </c>
      <c r="W45" s="13">
        <v>135</v>
      </c>
      <c r="X45" s="13">
        <v>120</v>
      </c>
      <c r="Y45" s="13">
        <v>134</v>
      </c>
      <c r="Z45" s="80">
        <v>267</v>
      </c>
      <c r="AA45" s="80">
        <v>134</v>
      </c>
      <c r="AB45" s="80">
        <v>119</v>
      </c>
      <c r="AC45" s="80">
        <v>133</v>
      </c>
      <c r="AD45" s="13">
        <v>265</v>
      </c>
      <c r="AE45" s="13">
        <v>133</v>
      </c>
      <c r="AF45" s="13">
        <v>118</v>
      </c>
      <c r="AG45" s="13">
        <v>132</v>
      </c>
      <c r="AH45" s="13">
        <v>262</v>
      </c>
      <c r="AI45" s="13">
        <v>130</v>
      </c>
      <c r="AJ45" s="13">
        <v>116</v>
      </c>
      <c r="AK45" s="13">
        <v>132</v>
      </c>
      <c r="AL45" s="80">
        <v>250</v>
      </c>
      <c r="AM45" s="80">
        <v>121</v>
      </c>
      <c r="AN45" s="80">
        <v>108</v>
      </c>
      <c r="AO45" s="80">
        <v>129</v>
      </c>
      <c r="AP45" s="13"/>
      <c r="AQ45" s="84" t="s">
        <v>356</v>
      </c>
      <c r="AR45" s="84" t="s">
        <v>32</v>
      </c>
      <c r="AS45" s="84"/>
      <c r="AT45" s="84"/>
      <c r="AU45" s="84"/>
      <c r="AV45" s="12">
        <v>285</v>
      </c>
      <c r="AW45" s="12">
        <v>140</v>
      </c>
      <c r="AX45" s="12">
        <v>124</v>
      </c>
      <c r="AY45" s="12">
        <v>145</v>
      </c>
      <c r="AZ45" s="13">
        <v>285</v>
      </c>
      <c r="BA45" s="13">
        <v>140</v>
      </c>
      <c r="BB45" s="13">
        <v>124</v>
      </c>
      <c r="BC45" s="13">
        <v>145</v>
      </c>
      <c r="BD45" s="13">
        <v>284</v>
      </c>
      <c r="BE45" s="13">
        <v>140</v>
      </c>
      <c r="BF45" s="13">
        <v>124</v>
      </c>
      <c r="BG45" s="13">
        <v>144</v>
      </c>
      <c r="BH45" s="13">
        <v>284</v>
      </c>
      <c r="BI45" s="13">
        <v>140</v>
      </c>
      <c r="BJ45" s="13">
        <v>124</v>
      </c>
      <c r="BK45" s="13">
        <v>144</v>
      </c>
      <c r="BL45" s="13">
        <v>284</v>
      </c>
      <c r="BM45" s="13">
        <v>140</v>
      </c>
      <c r="BN45" s="13">
        <v>124</v>
      </c>
      <c r="BO45" s="13">
        <v>144</v>
      </c>
      <c r="BP45" s="13">
        <v>284</v>
      </c>
      <c r="BQ45" s="13">
        <v>140</v>
      </c>
      <c r="BR45" s="13">
        <v>124</v>
      </c>
      <c r="BS45" s="13">
        <v>144</v>
      </c>
      <c r="BT45" s="13">
        <v>283</v>
      </c>
      <c r="BU45" s="13">
        <v>140</v>
      </c>
      <c r="BV45" s="13">
        <v>124</v>
      </c>
      <c r="BW45" s="13">
        <v>143</v>
      </c>
      <c r="BX45" s="13">
        <v>279</v>
      </c>
      <c r="BY45" s="13">
        <v>140</v>
      </c>
      <c r="BZ45" s="13">
        <v>124</v>
      </c>
      <c r="CA45" s="13">
        <v>139</v>
      </c>
      <c r="CB45" s="13">
        <v>278</v>
      </c>
      <c r="CC45" s="13">
        <v>140</v>
      </c>
      <c r="CD45" s="13">
        <v>124</v>
      </c>
      <c r="CE45" s="13">
        <v>138</v>
      </c>
      <c r="CF45" s="3"/>
      <c r="CG45" s="3"/>
      <c r="CH45" s="3"/>
      <c r="CI45" s="3"/>
    </row>
    <row r="46" spans="1:87">
      <c r="A46" s="3" t="s">
        <v>180</v>
      </c>
      <c r="B46" s="13">
        <v>462</v>
      </c>
      <c r="C46" s="13">
        <v>377</v>
      </c>
      <c r="D46" s="13">
        <v>341</v>
      </c>
      <c r="E46" s="13">
        <v>85</v>
      </c>
      <c r="F46" s="13">
        <v>460</v>
      </c>
      <c r="G46" s="13">
        <v>376</v>
      </c>
      <c r="H46" s="13">
        <v>340</v>
      </c>
      <c r="I46" s="13">
        <v>84</v>
      </c>
      <c r="J46" s="13">
        <v>455</v>
      </c>
      <c r="K46" s="13">
        <v>374</v>
      </c>
      <c r="L46" s="13">
        <v>338</v>
      </c>
      <c r="M46" s="13">
        <v>81</v>
      </c>
      <c r="N46" s="13">
        <v>450</v>
      </c>
      <c r="O46" s="13">
        <v>370</v>
      </c>
      <c r="P46" s="13">
        <v>334</v>
      </c>
      <c r="Q46" s="13">
        <v>80</v>
      </c>
      <c r="R46" s="13">
        <v>453</v>
      </c>
      <c r="S46" s="13">
        <v>373</v>
      </c>
      <c r="T46" s="13">
        <v>337</v>
      </c>
      <c r="U46" s="13">
        <v>80</v>
      </c>
      <c r="V46" s="13">
        <v>447</v>
      </c>
      <c r="W46" s="13">
        <v>368</v>
      </c>
      <c r="X46" s="13">
        <v>333</v>
      </c>
      <c r="Y46" s="13">
        <v>79</v>
      </c>
      <c r="Z46" s="80">
        <v>446</v>
      </c>
      <c r="AA46" s="80">
        <v>367</v>
      </c>
      <c r="AB46" s="80">
        <v>333</v>
      </c>
      <c r="AC46" s="80">
        <v>79</v>
      </c>
      <c r="AD46" s="13">
        <v>443</v>
      </c>
      <c r="AE46" s="13">
        <v>365</v>
      </c>
      <c r="AF46" s="13">
        <v>330</v>
      </c>
      <c r="AG46" s="13">
        <v>78</v>
      </c>
      <c r="AH46" s="13">
        <v>440</v>
      </c>
      <c r="AI46" s="13">
        <v>362</v>
      </c>
      <c r="AJ46" s="13">
        <v>327</v>
      </c>
      <c r="AK46" s="13">
        <v>78</v>
      </c>
      <c r="AL46" s="80">
        <v>435</v>
      </c>
      <c r="AM46" s="80">
        <v>357</v>
      </c>
      <c r="AN46" s="80">
        <v>323</v>
      </c>
      <c r="AO46" s="80">
        <v>78</v>
      </c>
      <c r="AP46" s="13"/>
      <c r="AQ46" s="84" t="s">
        <v>357</v>
      </c>
      <c r="AR46" s="84" t="s">
        <v>30</v>
      </c>
      <c r="AS46" s="84"/>
      <c r="AT46" s="84"/>
      <c r="AU46" s="84"/>
      <c r="AV46" s="12">
        <v>487</v>
      </c>
      <c r="AW46" s="12">
        <v>393</v>
      </c>
      <c r="AX46" s="12">
        <v>355</v>
      </c>
      <c r="AY46" s="12">
        <v>94</v>
      </c>
      <c r="AZ46" s="13">
        <v>485</v>
      </c>
      <c r="BA46" s="13">
        <v>392</v>
      </c>
      <c r="BB46" s="13">
        <v>354</v>
      </c>
      <c r="BC46" s="13">
        <v>93</v>
      </c>
      <c r="BD46" s="13">
        <v>482</v>
      </c>
      <c r="BE46" s="13">
        <v>390</v>
      </c>
      <c r="BF46" s="13">
        <v>353</v>
      </c>
      <c r="BG46" s="13">
        <v>92</v>
      </c>
      <c r="BH46" s="13">
        <v>478</v>
      </c>
      <c r="BI46" s="13">
        <v>388</v>
      </c>
      <c r="BJ46" s="13">
        <v>351</v>
      </c>
      <c r="BK46" s="13">
        <v>90</v>
      </c>
      <c r="BL46" s="13">
        <v>475</v>
      </c>
      <c r="BM46" s="13">
        <v>386</v>
      </c>
      <c r="BN46" s="13">
        <v>349</v>
      </c>
      <c r="BO46" s="13">
        <v>89</v>
      </c>
      <c r="BP46" s="13">
        <v>475</v>
      </c>
      <c r="BQ46" s="13">
        <v>386</v>
      </c>
      <c r="BR46" s="13">
        <v>349</v>
      </c>
      <c r="BS46" s="13">
        <v>89</v>
      </c>
      <c r="BT46" s="13">
        <v>472</v>
      </c>
      <c r="BU46" s="13">
        <v>384</v>
      </c>
      <c r="BV46" s="13">
        <v>347</v>
      </c>
      <c r="BW46" s="13">
        <v>88</v>
      </c>
      <c r="BX46" s="13">
        <v>470</v>
      </c>
      <c r="BY46" s="13">
        <v>383</v>
      </c>
      <c r="BZ46" s="13">
        <v>346</v>
      </c>
      <c r="CA46" s="13">
        <v>87</v>
      </c>
      <c r="CB46" s="13">
        <v>466</v>
      </c>
      <c r="CC46" s="13">
        <v>380</v>
      </c>
      <c r="CD46" s="13">
        <v>344</v>
      </c>
      <c r="CE46" s="13">
        <v>86</v>
      </c>
      <c r="CF46" s="3"/>
      <c r="CG46" s="3"/>
      <c r="CH46" s="3"/>
      <c r="CI46" s="3"/>
    </row>
    <row r="47" spans="1:87">
      <c r="A47" s="3" t="s">
        <v>181</v>
      </c>
      <c r="B47" s="13">
        <v>113</v>
      </c>
      <c r="C47" s="13">
        <v>88</v>
      </c>
      <c r="D47" s="13">
        <v>76</v>
      </c>
      <c r="E47" s="13">
        <v>25</v>
      </c>
      <c r="F47" s="13">
        <v>113</v>
      </c>
      <c r="G47" s="13">
        <v>88</v>
      </c>
      <c r="H47" s="13">
        <v>76</v>
      </c>
      <c r="I47" s="13">
        <v>25</v>
      </c>
      <c r="J47" s="13">
        <v>112</v>
      </c>
      <c r="K47" s="13">
        <v>87</v>
      </c>
      <c r="L47" s="13">
        <v>75</v>
      </c>
      <c r="M47" s="13">
        <v>25</v>
      </c>
      <c r="N47" s="13">
        <v>110</v>
      </c>
      <c r="O47" s="13">
        <v>85</v>
      </c>
      <c r="P47" s="13">
        <v>73</v>
      </c>
      <c r="Q47" s="13">
        <v>25</v>
      </c>
      <c r="R47" s="13">
        <v>110</v>
      </c>
      <c r="S47" s="13">
        <v>85</v>
      </c>
      <c r="T47" s="13">
        <v>73</v>
      </c>
      <c r="U47" s="13">
        <v>25</v>
      </c>
      <c r="V47" s="13">
        <v>110</v>
      </c>
      <c r="W47" s="13">
        <v>85</v>
      </c>
      <c r="X47" s="13">
        <v>73</v>
      </c>
      <c r="Y47" s="13">
        <v>25</v>
      </c>
      <c r="Z47" s="80">
        <v>110</v>
      </c>
      <c r="AA47" s="80">
        <v>85</v>
      </c>
      <c r="AB47" s="80">
        <v>73</v>
      </c>
      <c r="AC47" s="80">
        <v>25</v>
      </c>
      <c r="AD47" s="13">
        <v>109</v>
      </c>
      <c r="AE47" s="13">
        <v>84</v>
      </c>
      <c r="AF47" s="13">
        <v>72</v>
      </c>
      <c r="AG47" s="13">
        <v>25</v>
      </c>
      <c r="AH47" s="13">
        <v>109</v>
      </c>
      <c r="AI47" s="13">
        <v>84</v>
      </c>
      <c r="AJ47" s="13">
        <v>72</v>
      </c>
      <c r="AK47" s="13">
        <v>25</v>
      </c>
      <c r="AL47" s="80">
        <v>108</v>
      </c>
      <c r="AM47" s="80">
        <v>84</v>
      </c>
      <c r="AN47" s="80">
        <v>72</v>
      </c>
      <c r="AO47" s="80">
        <v>24</v>
      </c>
      <c r="AP47" s="13"/>
      <c r="AQ47" s="84" t="s">
        <v>358</v>
      </c>
      <c r="AR47" s="84" t="s">
        <v>28</v>
      </c>
      <c r="AS47" s="84"/>
      <c r="AT47" s="84"/>
      <c r="AU47" s="84"/>
      <c r="AV47" s="12">
        <v>116</v>
      </c>
      <c r="AW47" s="12">
        <v>97</v>
      </c>
      <c r="AX47" s="12">
        <v>84</v>
      </c>
      <c r="AY47" s="12">
        <v>19</v>
      </c>
      <c r="AZ47" s="13">
        <v>116</v>
      </c>
      <c r="BA47" s="13">
        <v>97</v>
      </c>
      <c r="BB47" s="13">
        <v>84</v>
      </c>
      <c r="BC47" s="13">
        <v>19</v>
      </c>
      <c r="BD47" s="13">
        <v>114</v>
      </c>
      <c r="BE47" s="13">
        <v>89</v>
      </c>
      <c r="BF47" s="13">
        <v>77</v>
      </c>
      <c r="BG47" s="13">
        <v>25</v>
      </c>
      <c r="BH47" s="13">
        <v>113</v>
      </c>
      <c r="BI47" s="13">
        <v>88</v>
      </c>
      <c r="BJ47" s="13">
        <v>76</v>
      </c>
      <c r="BK47" s="13">
        <v>25</v>
      </c>
      <c r="BL47" s="13">
        <v>113</v>
      </c>
      <c r="BM47" s="13">
        <v>88</v>
      </c>
      <c r="BN47" s="13">
        <v>76</v>
      </c>
      <c r="BO47" s="13">
        <v>25</v>
      </c>
      <c r="BP47" s="13">
        <v>113</v>
      </c>
      <c r="BQ47" s="13">
        <v>88</v>
      </c>
      <c r="BR47" s="13">
        <v>76</v>
      </c>
      <c r="BS47" s="13">
        <v>25</v>
      </c>
      <c r="BT47" s="13">
        <v>113</v>
      </c>
      <c r="BU47" s="13">
        <v>88</v>
      </c>
      <c r="BV47" s="13">
        <v>76</v>
      </c>
      <c r="BW47" s="13">
        <v>25</v>
      </c>
      <c r="BX47" s="13">
        <v>113</v>
      </c>
      <c r="BY47" s="13">
        <v>88</v>
      </c>
      <c r="BZ47" s="13">
        <v>76</v>
      </c>
      <c r="CA47" s="13">
        <v>25</v>
      </c>
      <c r="CB47" s="13">
        <v>113</v>
      </c>
      <c r="CC47" s="13">
        <v>88</v>
      </c>
      <c r="CD47" s="13">
        <v>76</v>
      </c>
      <c r="CE47" s="13">
        <v>25</v>
      </c>
      <c r="CF47" s="3"/>
      <c r="CG47" s="3"/>
      <c r="CH47" s="3"/>
      <c r="CI47" s="3"/>
    </row>
    <row r="48" spans="1:87">
      <c r="A48" s="3" t="s">
        <v>182</v>
      </c>
      <c r="B48" s="13">
        <v>1070</v>
      </c>
      <c r="C48" s="13">
        <v>512</v>
      </c>
      <c r="D48" s="13">
        <v>510</v>
      </c>
      <c r="E48" s="13">
        <v>554</v>
      </c>
      <c r="F48" s="13">
        <v>1050</v>
      </c>
      <c r="G48" s="13">
        <v>503</v>
      </c>
      <c r="H48" s="13">
        <v>501</v>
      </c>
      <c r="I48" s="13">
        <v>543</v>
      </c>
      <c r="J48" s="13">
        <v>1020</v>
      </c>
      <c r="K48" s="13">
        <v>497</v>
      </c>
      <c r="L48" s="13">
        <v>495</v>
      </c>
      <c r="M48" s="13">
        <v>525</v>
      </c>
      <c r="N48" s="13">
        <v>1010</v>
      </c>
      <c r="O48" s="13">
        <v>493</v>
      </c>
      <c r="P48" s="13">
        <v>491</v>
      </c>
      <c r="Q48" s="13">
        <v>515</v>
      </c>
      <c r="R48" s="13">
        <v>995</v>
      </c>
      <c r="S48" s="13">
        <v>488</v>
      </c>
      <c r="T48" s="13">
        <v>486</v>
      </c>
      <c r="U48" s="13">
        <v>507</v>
      </c>
      <c r="V48" s="13">
        <v>980</v>
      </c>
      <c r="W48" s="13">
        <v>473</v>
      </c>
      <c r="X48" s="13">
        <v>471</v>
      </c>
      <c r="Y48" s="13">
        <v>507</v>
      </c>
      <c r="Z48" s="80">
        <v>972</v>
      </c>
      <c r="AA48" s="80">
        <v>470</v>
      </c>
      <c r="AB48" s="80">
        <v>468</v>
      </c>
      <c r="AC48" s="80">
        <v>502</v>
      </c>
      <c r="AD48" s="13">
        <v>963</v>
      </c>
      <c r="AE48" s="13">
        <v>466</v>
      </c>
      <c r="AF48" s="13">
        <v>464</v>
      </c>
      <c r="AG48" s="13">
        <v>497</v>
      </c>
      <c r="AH48" s="13">
        <v>959</v>
      </c>
      <c r="AI48" s="13">
        <v>464</v>
      </c>
      <c r="AJ48" s="13">
        <v>462</v>
      </c>
      <c r="AK48" s="13">
        <v>495</v>
      </c>
      <c r="AL48" s="80">
        <v>953</v>
      </c>
      <c r="AM48" s="80">
        <v>464</v>
      </c>
      <c r="AN48" s="80">
        <v>462</v>
      </c>
      <c r="AO48" s="80">
        <v>489</v>
      </c>
      <c r="AP48" s="13"/>
      <c r="AQ48" s="84" t="s">
        <v>359</v>
      </c>
      <c r="AR48" s="84" t="s">
        <v>294</v>
      </c>
      <c r="AS48" s="84"/>
      <c r="AT48" s="84"/>
      <c r="AU48" s="84"/>
      <c r="AV48" s="12">
        <v>1430</v>
      </c>
      <c r="AW48" s="12">
        <v>695</v>
      </c>
      <c r="AX48" s="12">
        <v>670</v>
      </c>
      <c r="AY48" s="12">
        <v>737</v>
      </c>
      <c r="AZ48" s="13">
        <v>1390</v>
      </c>
      <c r="BA48" s="13">
        <v>675</v>
      </c>
      <c r="BB48" s="13">
        <v>653</v>
      </c>
      <c r="BC48" s="13">
        <v>715</v>
      </c>
      <c r="BD48" s="13">
        <v>1330</v>
      </c>
      <c r="BE48" s="13">
        <v>635</v>
      </c>
      <c r="BF48" s="13">
        <v>631</v>
      </c>
      <c r="BG48" s="13">
        <v>690</v>
      </c>
      <c r="BH48" s="13">
        <v>1230</v>
      </c>
      <c r="BI48" s="13">
        <v>553</v>
      </c>
      <c r="BJ48" s="13">
        <v>551</v>
      </c>
      <c r="BK48" s="13">
        <v>679</v>
      </c>
      <c r="BL48" s="13">
        <v>1180</v>
      </c>
      <c r="BM48" s="13">
        <v>552</v>
      </c>
      <c r="BN48" s="13">
        <v>550</v>
      </c>
      <c r="BO48" s="13">
        <v>627</v>
      </c>
      <c r="BP48" s="13">
        <v>1180</v>
      </c>
      <c r="BQ48" s="13">
        <v>552</v>
      </c>
      <c r="BR48" s="13">
        <v>550</v>
      </c>
      <c r="BS48" s="13">
        <v>627</v>
      </c>
      <c r="BT48" s="13">
        <v>1150</v>
      </c>
      <c r="BU48" s="13">
        <v>538</v>
      </c>
      <c r="BV48" s="13">
        <v>536</v>
      </c>
      <c r="BW48" s="13">
        <v>614</v>
      </c>
      <c r="BX48" s="13">
        <v>1130</v>
      </c>
      <c r="BY48" s="13">
        <v>532</v>
      </c>
      <c r="BZ48" s="13">
        <v>530</v>
      </c>
      <c r="CA48" s="13">
        <v>602</v>
      </c>
      <c r="CB48" s="13">
        <v>1100</v>
      </c>
      <c r="CC48" s="13">
        <v>522</v>
      </c>
      <c r="CD48" s="13">
        <v>520</v>
      </c>
      <c r="CE48" s="13">
        <v>573</v>
      </c>
      <c r="CF48" s="3"/>
      <c r="CG48" s="3"/>
      <c r="CH48" s="3"/>
      <c r="CI48" s="3"/>
    </row>
    <row r="49" spans="1:87">
      <c r="A49" s="3" t="s">
        <v>183</v>
      </c>
      <c r="B49" s="13">
        <v>7700</v>
      </c>
      <c r="C49" s="13">
        <v>2520</v>
      </c>
      <c r="D49" s="13">
        <v>2380</v>
      </c>
      <c r="E49" s="13">
        <v>5180</v>
      </c>
      <c r="F49" s="13">
        <v>7640</v>
      </c>
      <c r="G49" s="13">
        <v>2500</v>
      </c>
      <c r="H49" s="13">
        <v>2360</v>
      </c>
      <c r="I49" s="13">
        <v>5140</v>
      </c>
      <c r="J49" s="13">
        <v>7590</v>
      </c>
      <c r="K49" s="13">
        <v>2480</v>
      </c>
      <c r="L49" s="13">
        <v>2350</v>
      </c>
      <c r="M49" s="13">
        <v>5110</v>
      </c>
      <c r="N49" s="13">
        <v>7560</v>
      </c>
      <c r="O49" s="13">
        <v>2470</v>
      </c>
      <c r="P49" s="13">
        <v>2330</v>
      </c>
      <c r="Q49" s="13">
        <v>5090</v>
      </c>
      <c r="R49" s="13">
        <v>7490</v>
      </c>
      <c r="S49" s="13">
        <v>2450</v>
      </c>
      <c r="T49" s="13">
        <v>2320</v>
      </c>
      <c r="U49" s="13">
        <v>5040</v>
      </c>
      <c r="V49" s="13">
        <v>7490</v>
      </c>
      <c r="W49" s="13">
        <v>2450</v>
      </c>
      <c r="X49" s="13">
        <v>2320</v>
      </c>
      <c r="Y49" s="13">
        <v>5040</v>
      </c>
      <c r="Z49" s="80">
        <v>7470</v>
      </c>
      <c r="AA49" s="80">
        <v>2440</v>
      </c>
      <c r="AB49" s="80">
        <v>2310</v>
      </c>
      <c r="AC49" s="80">
        <v>5030</v>
      </c>
      <c r="AD49" s="13">
        <v>7460</v>
      </c>
      <c r="AE49" s="13">
        <v>2430</v>
      </c>
      <c r="AF49" s="13">
        <v>2300</v>
      </c>
      <c r="AG49" s="13">
        <v>5020</v>
      </c>
      <c r="AH49" s="13">
        <v>7420</v>
      </c>
      <c r="AI49" s="13">
        <v>2420</v>
      </c>
      <c r="AJ49" s="13">
        <v>2280</v>
      </c>
      <c r="AK49" s="13">
        <v>5000</v>
      </c>
      <c r="AL49" s="80">
        <v>7410</v>
      </c>
      <c r="AM49" s="80">
        <v>2420</v>
      </c>
      <c r="AN49" s="80">
        <v>2280</v>
      </c>
      <c r="AO49" s="80">
        <v>5000</v>
      </c>
      <c r="AP49" s="13"/>
      <c r="AQ49" s="84" t="s">
        <v>389</v>
      </c>
      <c r="AR49" s="84" t="s">
        <v>90</v>
      </c>
      <c r="AS49" s="84"/>
      <c r="AT49" s="84"/>
      <c r="AU49" s="84"/>
      <c r="AV49" s="12">
        <v>8030</v>
      </c>
      <c r="AW49" s="12">
        <v>2720</v>
      </c>
      <c r="AX49" s="12">
        <v>2600</v>
      </c>
      <c r="AY49" s="12">
        <v>5320</v>
      </c>
      <c r="AZ49" s="13">
        <v>8020</v>
      </c>
      <c r="BA49" s="13">
        <v>2710</v>
      </c>
      <c r="BB49" s="13">
        <v>2590</v>
      </c>
      <c r="BC49" s="13">
        <v>5310</v>
      </c>
      <c r="BD49" s="13">
        <v>8000</v>
      </c>
      <c r="BE49" s="13">
        <v>2680</v>
      </c>
      <c r="BF49" s="13">
        <v>2540</v>
      </c>
      <c r="BG49" s="13">
        <v>5320</v>
      </c>
      <c r="BH49" s="13">
        <v>7930</v>
      </c>
      <c r="BI49" s="13">
        <v>2600</v>
      </c>
      <c r="BJ49" s="13">
        <v>2490</v>
      </c>
      <c r="BK49" s="13">
        <v>5330</v>
      </c>
      <c r="BL49" s="13">
        <v>7900</v>
      </c>
      <c r="BM49" s="13">
        <v>2600</v>
      </c>
      <c r="BN49" s="13">
        <v>2460</v>
      </c>
      <c r="BO49" s="13">
        <v>5300</v>
      </c>
      <c r="BP49" s="13">
        <v>7900</v>
      </c>
      <c r="BQ49" s="13">
        <v>2600</v>
      </c>
      <c r="BR49" s="13">
        <v>2460</v>
      </c>
      <c r="BS49" s="13">
        <v>5300</v>
      </c>
      <c r="BT49" s="13">
        <v>7830</v>
      </c>
      <c r="BU49" s="13">
        <v>2570</v>
      </c>
      <c r="BV49" s="13">
        <v>2430</v>
      </c>
      <c r="BW49" s="13">
        <v>5250</v>
      </c>
      <c r="BX49" s="13">
        <v>7790</v>
      </c>
      <c r="BY49" s="13">
        <v>2560</v>
      </c>
      <c r="BZ49" s="13">
        <v>2420</v>
      </c>
      <c r="CA49" s="13">
        <v>5230</v>
      </c>
      <c r="CB49" s="13">
        <v>7750</v>
      </c>
      <c r="CC49" s="13">
        <v>2540</v>
      </c>
      <c r="CD49" s="13">
        <v>2400</v>
      </c>
      <c r="CE49" s="13">
        <v>5210</v>
      </c>
      <c r="CF49" s="3"/>
      <c r="CG49" s="3"/>
      <c r="CH49" s="3"/>
      <c r="CI49" s="3"/>
    </row>
    <row r="50" spans="1:87">
      <c r="A50" s="3" t="s">
        <v>184</v>
      </c>
      <c r="B50" s="13">
        <v>3350</v>
      </c>
      <c r="C50" s="13">
        <v>2480</v>
      </c>
      <c r="D50" s="13">
        <v>2370</v>
      </c>
      <c r="E50" s="13">
        <v>868</v>
      </c>
      <c r="F50" s="13">
        <v>3310</v>
      </c>
      <c r="G50" s="13">
        <v>2460</v>
      </c>
      <c r="H50" s="13">
        <v>2350</v>
      </c>
      <c r="I50" s="13">
        <v>858</v>
      </c>
      <c r="J50" s="13">
        <v>3280</v>
      </c>
      <c r="K50" s="13">
        <v>2440</v>
      </c>
      <c r="L50" s="13">
        <v>2330</v>
      </c>
      <c r="M50" s="13">
        <v>844</v>
      </c>
      <c r="N50" s="13">
        <v>3260</v>
      </c>
      <c r="O50" s="13">
        <v>2430</v>
      </c>
      <c r="P50" s="13">
        <v>2320</v>
      </c>
      <c r="Q50" s="13">
        <v>835</v>
      </c>
      <c r="R50" s="13">
        <v>3210</v>
      </c>
      <c r="S50" s="13">
        <v>2390</v>
      </c>
      <c r="T50" s="13">
        <v>2290</v>
      </c>
      <c r="U50" s="13">
        <v>817</v>
      </c>
      <c r="V50" s="13">
        <v>3180</v>
      </c>
      <c r="W50" s="13">
        <v>2360</v>
      </c>
      <c r="X50" s="13">
        <v>2260</v>
      </c>
      <c r="Y50" s="13">
        <v>813</v>
      </c>
      <c r="Z50" s="80">
        <v>3150</v>
      </c>
      <c r="AA50" s="80">
        <v>2340</v>
      </c>
      <c r="AB50" s="80">
        <v>2230</v>
      </c>
      <c r="AC50" s="80">
        <v>812</v>
      </c>
      <c r="AD50" s="13">
        <v>3150</v>
      </c>
      <c r="AE50" s="13">
        <v>2340</v>
      </c>
      <c r="AF50" s="13">
        <v>2230</v>
      </c>
      <c r="AG50" s="13">
        <v>811</v>
      </c>
      <c r="AH50" s="13">
        <v>3130</v>
      </c>
      <c r="AI50" s="13">
        <v>2330</v>
      </c>
      <c r="AJ50" s="13">
        <v>2220</v>
      </c>
      <c r="AK50" s="13">
        <v>807</v>
      </c>
      <c r="AL50" s="80">
        <v>3100</v>
      </c>
      <c r="AM50" s="80">
        <v>2300</v>
      </c>
      <c r="AN50" s="80">
        <v>2200</v>
      </c>
      <c r="AO50" s="80">
        <v>802</v>
      </c>
      <c r="AP50" s="13"/>
      <c r="AQ50" s="84" t="s">
        <v>390</v>
      </c>
      <c r="AR50" s="84" t="s">
        <v>87</v>
      </c>
      <c r="AS50" s="84"/>
      <c r="AT50" s="84"/>
      <c r="AU50" s="84"/>
      <c r="AV50" s="12">
        <v>3510</v>
      </c>
      <c r="AW50" s="12">
        <v>2610</v>
      </c>
      <c r="AX50" s="12">
        <v>2480</v>
      </c>
      <c r="AY50" s="12">
        <v>908</v>
      </c>
      <c r="AZ50" s="13">
        <v>3490</v>
      </c>
      <c r="BA50" s="13">
        <v>2590</v>
      </c>
      <c r="BB50" s="13">
        <v>2470</v>
      </c>
      <c r="BC50" s="13">
        <v>901</v>
      </c>
      <c r="BD50" s="13">
        <v>3470</v>
      </c>
      <c r="BE50" s="13">
        <v>2580</v>
      </c>
      <c r="BF50" s="13">
        <v>2460</v>
      </c>
      <c r="BG50" s="13">
        <v>896</v>
      </c>
      <c r="BH50" s="13">
        <v>3440</v>
      </c>
      <c r="BI50" s="13">
        <v>2540</v>
      </c>
      <c r="BJ50" s="13">
        <v>2430</v>
      </c>
      <c r="BK50" s="13">
        <v>898</v>
      </c>
      <c r="BL50" s="13">
        <v>3410</v>
      </c>
      <c r="BM50" s="13">
        <v>2520</v>
      </c>
      <c r="BN50" s="13">
        <v>2400</v>
      </c>
      <c r="BO50" s="13">
        <v>893</v>
      </c>
      <c r="BP50" s="13">
        <v>3410</v>
      </c>
      <c r="BQ50" s="13">
        <v>2520</v>
      </c>
      <c r="BR50" s="13">
        <v>2400</v>
      </c>
      <c r="BS50" s="13">
        <v>893</v>
      </c>
      <c r="BT50" s="13">
        <v>3410</v>
      </c>
      <c r="BU50" s="13">
        <v>2510</v>
      </c>
      <c r="BV50" s="13">
        <v>2400</v>
      </c>
      <c r="BW50" s="13">
        <v>894</v>
      </c>
      <c r="BX50" s="13">
        <v>3390</v>
      </c>
      <c r="BY50" s="13">
        <v>2500</v>
      </c>
      <c r="BZ50" s="13">
        <v>2390</v>
      </c>
      <c r="CA50" s="13">
        <v>888</v>
      </c>
      <c r="CB50" s="13">
        <v>3360</v>
      </c>
      <c r="CC50" s="13">
        <v>2490</v>
      </c>
      <c r="CD50" s="13">
        <v>2380</v>
      </c>
      <c r="CE50" s="13">
        <v>876</v>
      </c>
      <c r="CF50" s="3"/>
      <c r="CG50" s="3"/>
      <c r="CH50" s="3"/>
      <c r="CI50" s="3"/>
    </row>
    <row r="51" spans="1:87">
      <c r="A51" s="3" t="s">
        <v>185</v>
      </c>
      <c r="B51" s="13">
        <v>2980</v>
      </c>
      <c r="C51" s="13">
        <v>1770</v>
      </c>
      <c r="D51" s="13">
        <v>1730</v>
      </c>
      <c r="E51" s="13">
        <v>1210</v>
      </c>
      <c r="F51" s="13">
        <v>2950</v>
      </c>
      <c r="G51" s="13">
        <v>1760</v>
      </c>
      <c r="H51" s="13">
        <v>1720</v>
      </c>
      <c r="I51" s="13">
        <v>1200</v>
      </c>
      <c r="J51" s="13">
        <v>2910</v>
      </c>
      <c r="K51" s="13">
        <v>1740</v>
      </c>
      <c r="L51" s="13">
        <v>1700</v>
      </c>
      <c r="M51" s="13">
        <v>1170</v>
      </c>
      <c r="N51" s="13">
        <v>2870</v>
      </c>
      <c r="O51" s="13">
        <v>1710</v>
      </c>
      <c r="P51" s="13">
        <v>1670</v>
      </c>
      <c r="Q51" s="13">
        <v>1160</v>
      </c>
      <c r="R51" s="13">
        <v>2840</v>
      </c>
      <c r="S51" s="13">
        <v>1700</v>
      </c>
      <c r="T51" s="13">
        <v>1670</v>
      </c>
      <c r="U51" s="13">
        <v>1140</v>
      </c>
      <c r="V51" s="13">
        <v>2790</v>
      </c>
      <c r="W51" s="13">
        <v>1680</v>
      </c>
      <c r="X51" s="13">
        <v>1640</v>
      </c>
      <c r="Y51" s="13">
        <v>1110</v>
      </c>
      <c r="Z51" s="80">
        <v>2770</v>
      </c>
      <c r="AA51" s="80">
        <v>1670</v>
      </c>
      <c r="AB51" s="80">
        <v>1630</v>
      </c>
      <c r="AC51" s="80">
        <v>1100</v>
      </c>
      <c r="AD51" s="13">
        <v>2750</v>
      </c>
      <c r="AE51" s="13">
        <v>1660</v>
      </c>
      <c r="AF51" s="13">
        <v>1620</v>
      </c>
      <c r="AG51" s="13">
        <v>1090</v>
      </c>
      <c r="AH51" s="13">
        <v>2730</v>
      </c>
      <c r="AI51" s="13">
        <v>1650</v>
      </c>
      <c r="AJ51" s="13">
        <v>1620</v>
      </c>
      <c r="AK51" s="13">
        <v>1080</v>
      </c>
      <c r="AL51" s="80">
        <v>2690</v>
      </c>
      <c r="AM51" s="80">
        <v>1640</v>
      </c>
      <c r="AN51" s="80">
        <v>1610</v>
      </c>
      <c r="AO51" s="80">
        <v>1050</v>
      </c>
      <c r="AP51" s="13"/>
      <c r="AQ51" s="84" t="s">
        <v>391</v>
      </c>
      <c r="AR51" s="84" t="s">
        <v>84</v>
      </c>
      <c r="AS51" s="84"/>
      <c r="AT51" s="84"/>
      <c r="AU51" s="84"/>
      <c r="AV51" s="12">
        <v>3380</v>
      </c>
      <c r="AW51" s="12">
        <v>2030</v>
      </c>
      <c r="AX51" s="12">
        <v>2010</v>
      </c>
      <c r="AY51" s="12">
        <v>1360</v>
      </c>
      <c r="AZ51" s="13">
        <v>3330</v>
      </c>
      <c r="BA51" s="13">
        <v>2000</v>
      </c>
      <c r="BB51" s="13">
        <v>1980</v>
      </c>
      <c r="BC51" s="13">
        <v>1340</v>
      </c>
      <c r="BD51" s="13">
        <v>3120</v>
      </c>
      <c r="BE51" s="13">
        <v>1820</v>
      </c>
      <c r="BF51" s="13">
        <v>1790</v>
      </c>
      <c r="BG51" s="13">
        <v>1290</v>
      </c>
      <c r="BH51" s="13">
        <v>3100</v>
      </c>
      <c r="BI51" s="13">
        <v>1820</v>
      </c>
      <c r="BJ51" s="13">
        <v>1780</v>
      </c>
      <c r="BK51" s="13">
        <v>1290</v>
      </c>
      <c r="BL51" s="13">
        <v>3080</v>
      </c>
      <c r="BM51" s="13">
        <v>1810</v>
      </c>
      <c r="BN51" s="13">
        <v>1770</v>
      </c>
      <c r="BO51" s="13">
        <v>1280</v>
      </c>
      <c r="BP51" s="13">
        <v>3080</v>
      </c>
      <c r="BQ51" s="13">
        <v>1810</v>
      </c>
      <c r="BR51" s="13">
        <v>1770</v>
      </c>
      <c r="BS51" s="13">
        <v>1280</v>
      </c>
      <c r="BT51" s="13">
        <v>3040</v>
      </c>
      <c r="BU51" s="13">
        <v>1790</v>
      </c>
      <c r="BV51" s="13">
        <v>1750</v>
      </c>
      <c r="BW51" s="13">
        <v>1250</v>
      </c>
      <c r="BX51" s="13">
        <v>3020</v>
      </c>
      <c r="BY51" s="13">
        <v>1780</v>
      </c>
      <c r="BZ51" s="13">
        <v>1740</v>
      </c>
      <c r="CA51" s="13">
        <v>1240</v>
      </c>
      <c r="CB51" s="13">
        <v>2990</v>
      </c>
      <c r="CC51" s="13">
        <v>1770</v>
      </c>
      <c r="CD51" s="13">
        <v>1730</v>
      </c>
      <c r="CE51" s="13">
        <v>1220</v>
      </c>
      <c r="CF51" s="3"/>
      <c r="CG51" s="3"/>
      <c r="CH51" s="3"/>
      <c r="CI51" s="3"/>
    </row>
    <row r="52" spans="1:87">
      <c r="A52" s="3" t="s">
        <v>186</v>
      </c>
      <c r="B52" s="13">
        <v>314</v>
      </c>
      <c r="C52" s="13">
        <v>209</v>
      </c>
      <c r="D52" s="13">
        <v>191</v>
      </c>
      <c r="E52" s="13">
        <v>105</v>
      </c>
      <c r="F52" s="13">
        <v>308</v>
      </c>
      <c r="G52" s="13">
        <v>206</v>
      </c>
      <c r="H52" s="13">
        <v>188</v>
      </c>
      <c r="I52" s="13">
        <v>102</v>
      </c>
      <c r="J52" s="13">
        <v>297</v>
      </c>
      <c r="K52" s="13">
        <v>201</v>
      </c>
      <c r="L52" s="13">
        <v>183</v>
      </c>
      <c r="M52" s="13">
        <v>96</v>
      </c>
      <c r="N52" s="13">
        <v>286</v>
      </c>
      <c r="O52" s="13">
        <v>197</v>
      </c>
      <c r="P52" s="13">
        <v>180</v>
      </c>
      <c r="Q52" s="13">
        <v>89</v>
      </c>
      <c r="R52" s="13">
        <v>269</v>
      </c>
      <c r="S52" s="13">
        <v>188</v>
      </c>
      <c r="T52" s="13">
        <v>171</v>
      </c>
      <c r="U52" s="13">
        <v>81</v>
      </c>
      <c r="V52" s="13">
        <v>260</v>
      </c>
      <c r="W52" s="13">
        <v>182</v>
      </c>
      <c r="X52" s="13">
        <v>165</v>
      </c>
      <c r="Y52" s="13">
        <v>78</v>
      </c>
      <c r="Z52" s="80">
        <v>257</v>
      </c>
      <c r="AA52" s="80">
        <v>181</v>
      </c>
      <c r="AB52" s="80">
        <v>165</v>
      </c>
      <c r="AC52" s="80">
        <v>76</v>
      </c>
      <c r="AD52" s="13">
        <v>253</v>
      </c>
      <c r="AE52" s="13">
        <v>179</v>
      </c>
      <c r="AF52" s="13">
        <v>163</v>
      </c>
      <c r="AG52" s="13">
        <v>74</v>
      </c>
      <c r="AH52" s="13">
        <v>252</v>
      </c>
      <c r="AI52" s="13">
        <v>178</v>
      </c>
      <c r="AJ52" s="13">
        <v>162</v>
      </c>
      <c r="AK52" s="13">
        <v>74</v>
      </c>
      <c r="AL52" s="80">
        <v>250</v>
      </c>
      <c r="AM52" s="80">
        <v>177</v>
      </c>
      <c r="AN52" s="80">
        <v>161</v>
      </c>
      <c r="AO52" s="80">
        <v>73</v>
      </c>
      <c r="AP52" s="13"/>
      <c r="AQ52" s="84" t="s">
        <v>392</v>
      </c>
      <c r="AR52" s="84" t="s">
        <v>81</v>
      </c>
      <c r="AS52" s="84"/>
      <c r="AT52" s="84"/>
      <c r="AU52" s="84"/>
      <c r="AV52" s="12">
        <v>334</v>
      </c>
      <c r="AW52" s="12">
        <v>216</v>
      </c>
      <c r="AX52" s="12">
        <v>207</v>
      </c>
      <c r="AY52" s="12">
        <v>118</v>
      </c>
      <c r="AZ52" s="13">
        <v>334</v>
      </c>
      <c r="BA52" s="13">
        <v>217</v>
      </c>
      <c r="BB52" s="13">
        <v>207</v>
      </c>
      <c r="BC52" s="13">
        <v>117</v>
      </c>
      <c r="BD52" s="13">
        <v>332</v>
      </c>
      <c r="BE52" s="13">
        <v>216</v>
      </c>
      <c r="BF52" s="13">
        <v>206</v>
      </c>
      <c r="BG52" s="13">
        <v>116</v>
      </c>
      <c r="BH52" s="13">
        <v>331</v>
      </c>
      <c r="BI52" s="13">
        <v>215</v>
      </c>
      <c r="BJ52" s="13">
        <v>202</v>
      </c>
      <c r="BK52" s="13">
        <v>116</v>
      </c>
      <c r="BL52" s="13">
        <v>335</v>
      </c>
      <c r="BM52" s="13">
        <v>220</v>
      </c>
      <c r="BN52" s="13">
        <v>201</v>
      </c>
      <c r="BO52" s="13">
        <v>115</v>
      </c>
      <c r="BP52" s="13">
        <v>335</v>
      </c>
      <c r="BQ52" s="13">
        <v>220</v>
      </c>
      <c r="BR52" s="13">
        <v>201</v>
      </c>
      <c r="BS52" s="13">
        <v>115</v>
      </c>
      <c r="BT52" s="13">
        <v>330</v>
      </c>
      <c r="BU52" s="13">
        <v>217</v>
      </c>
      <c r="BV52" s="13">
        <v>198</v>
      </c>
      <c r="BW52" s="13">
        <v>113</v>
      </c>
      <c r="BX52" s="13">
        <v>327</v>
      </c>
      <c r="BY52" s="13">
        <v>216</v>
      </c>
      <c r="BZ52" s="13">
        <v>197</v>
      </c>
      <c r="CA52" s="13">
        <v>111</v>
      </c>
      <c r="CB52" s="13">
        <v>321</v>
      </c>
      <c r="CC52" s="13">
        <v>213</v>
      </c>
      <c r="CD52" s="13">
        <v>194</v>
      </c>
      <c r="CE52" s="13">
        <v>108</v>
      </c>
      <c r="CF52" s="3"/>
      <c r="CG52" s="3"/>
      <c r="CH52" s="3"/>
      <c r="CI52" s="3"/>
    </row>
    <row r="53" spans="1:87">
      <c r="A53" s="3" t="s">
        <v>187</v>
      </c>
      <c r="B53" s="13">
        <v>774</v>
      </c>
      <c r="C53" s="13">
        <v>577</v>
      </c>
      <c r="D53" s="13">
        <v>515</v>
      </c>
      <c r="E53" s="13">
        <v>197</v>
      </c>
      <c r="F53" s="13">
        <v>767</v>
      </c>
      <c r="G53" s="13">
        <v>574</v>
      </c>
      <c r="H53" s="13">
        <v>513</v>
      </c>
      <c r="I53" s="13">
        <v>193</v>
      </c>
      <c r="J53" s="13">
        <v>755</v>
      </c>
      <c r="K53" s="13">
        <v>568</v>
      </c>
      <c r="L53" s="13">
        <v>508</v>
      </c>
      <c r="M53" s="13">
        <v>187</v>
      </c>
      <c r="N53" s="13">
        <v>740</v>
      </c>
      <c r="O53" s="13">
        <v>562</v>
      </c>
      <c r="P53" s="13">
        <v>503</v>
      </c>
      <c r="Q53" s="13">
        <v>178</v>
      </c>
      <c r="R53" s="13">
        <v>725</v>
      </c>
      <c r="S53" s="13">
        <v>553</v>
      </c>
      <c r="T53" s="13">
        <v>496</v>
      </c>
      <c r="U53" s="13">
        <v>172</v>
      </c>
      <c r="V53" s="13">
        <v>717</v>
      </c>
      <c r="W53" s="13">
        <v>547</v>
      </c>
      <c r="X53" s="13">
        <v>491</v>
      </c>
      <c r="Y53" s="13">
        <v>170</v>
      </c>
      <c r="Z53" s="80">
        <v>706</v>
      </c>
      <c r="AA53" s="80">
        <v>538</v>
      </c>
      <c r="AB53" s="80">
        <v>481</v>
      </c>
      <c r="AC53" s="80">
        <v>168</v>
      </c>
      <c r="AD53" s="13">
        <v>690</v>
      </c>
      <c r="AE53" s="13">
        <v>527</v>
      </c>
      <c r="AF53" s="13">
        <v>472</v>
      </c>
      <c r="AG53" s="13">
        <v>163</v>
      </c>
      <c r="AH53" s="13">
        <v>688</v>
      </c>
      <c r="AI53" s="13">
        <v>526</v>
      </c>
      <c r="AJ53" s="13">
        <v>470</v>
      </c>
      <c r="AK53" s="13">
        <v>162</v>
      </c>
      <c r="AL53" s="80">
        <v>671</v>
      </c>
      <c r="AM53" s="80">
        <v>509</v>
      </c>
      <c r="AN53" s="80">
        <v>455</v>
      </c>
      <c r="AO53" s="80">
        <v>162</v>
      </c>
      <c r="AP53" s="13"/>
      <c r="AQ53" s="84" t="s">
        <v>393</v>
      </c>
      <c r="AR53" s="84" t="s">
        <v>78</v>
      </c>
      <c r="AS53" s="84"/>
      <c r="AT53" s="84"/>
      <c r="AU53" s="84"/>
      <c r="AV53" s="12">
        <v>747</v>
      </c>
      <c r="AW53" s="12">
        <v>575</v>
      </c>
      <c r="AX53" s="12">
        <v>536</v>
      </c>
      <c r="AY53" s="12">
        <v>172</v>
      </c>
      <c r="AZ53" s="13">
        <v>745</v>
      </c>
      <c r="BA53" s="13">
        <v>574</v>
      </c>
      <c r="BB53" s="13">
        <v>535</v>
      </c>
      <c r="BC53" s="13">
        <v>171</v>
      </c>
      <c r="BD53" s="13">
        <v>724</v>
      </c>
      <c r="BE53" s="13">
        <v>560</v>
      </c>
      <c r="BF53" s="13">
        <v>511</v>
      </c>
      <c r="BG53" s="13">
        <v>164</v>
      </c>
      <c r="BH53" s="13">
        <v>723</v>
      </c>
      <c r="BI53" s="13">
        <v>560</v>
      </c>
      <c r="BJ53" s="13">
        <v>508</v>
      </c>
      <c r="BK53" s="13">
        <v>163</v>
      </c>
      <c r="BL53" s="13">
        <v>733</v>
      </c>
      <c r="BM53" s="13">
        <v>570</v>
      </c>
      <c r="BN53" s="13">
        <v>506</v>
      </c>
      <c r="BO53" s="13">
        <v>163</v>
      </c>
      <c r="BP53" s="13">
        <v>733</v>
      </c>
      <c r="BQ53" s="13">
        <v>570</v>
      </c>
      <c r="BR53" s="13">
        <v>506</v>
      </c>
      <c r="BS53" s="13">
        <v>163</v>
      </c>
      <c r="BT53" s="13">
        <v>789</v>
      </c>
      <c r="BU53" s="13">
        <v>584</v>
      </c>
      <c r="BV53" s="13">
        <v>522</v>
      </c>
      <c r="BW53" s="13">
        <v>205</v>
      </c>
      <c r="BX53" s="13">
        <v>786</v>
      </c>
      <c r="BY53" s="13">
        <v>582</v>
      </c>
      <c r="BZ53" s="13">
        <v>520</v>
      </c>
      <c r="CA53" s="13">
        <v>204</v>
      </c>
      <c r="CB53" s="13">
        <v>781</v>
      </c>
      <c r="CC53" s="13">
        <v>580</v>
      </c>
      <c r="CD53" s="13">
        <v>518</v>
      </c>
      <c r="CE53" s="13">
        <v>201</v>
      </c>
      <c r="CF53" s="3"/>
      <c r="CG53" s="3"/>
      <c r="CH53" s="3"/>
      <c r="CI53" s="3"/>
    </row>
    <row r="54" spans="1:87">
      <c r="A54" s="3" t="s">
        <v>188</v>
      </c>
      <c r="B54" s="13">
        <v>693</v>
      </c>
      <c r="C54" s="13">
        <v>357</v>
      </c>
      <c r="D54" s="13">
        <v>342</v>
      </c>
      <c r="E54" s="13">
        <v>336</v>
      </c>
      <c r="F54" s="13">
        <v>677</v>
      </c>
      <c r="G54" s="13">
        <v>350</v>
      </c>
      <c r="H54" s="13">
        <v>335</v>
      </c>
      <c r="I54" s="13">
        <v>327</v>
      </c>
      <c r="J54" s="13">
        <v>657</v>
      </c>
      <c r="K54" s="13">
        <v>340</v>
      </c>
      <c r="L54" s="13">
        <v>325</v>
      </c>
      <c r="M54" s="13">
        <v>317</v>
      </c>
      <c r="N54" s="13">
        <v>642</v>
      </c>
      <c r="O54" s="13">
        <v>334</v>
      </c>
      <c r="P54" s="13">
        <v>320</v>
      </c>
      <c r="Q54" s="13">
        <v>308</v>
      </c>
      <c r="R54" s="13">
        <v>626</v>
      </c>
      <c r="S54" s="13">
        <v>327</v>
      </c>
      <c r="T54" s="13">
        <v>313</v>
      </c>
      <c r="U54" s="13">
        <v>299</v>
      </c>
      <c r="V54" s="13">
        <v>608</v>
      </c>
      <c r="W54" s="13">
        <v>320</v>
      </c>
      <c r="X54" s="13">
        <v>306</v>
      </c>
      <c r="Y54" s="13">
        <v>288</v>
      </c>
      <c r="Z54" s="80">
        <v>604</v>
      </c>
      <c r="AA54" s="80">
        <v>318</v>
      </c>
      <c r="AB54" s="80">
        <v>305</v>
      </c>
      <c r="AC54" s="80">
        <v>286</v>
      </c>
      <c r="AD54" s="13">
        <v>599</v>
      </c>
      <c r="AE54" s="13">
        <v>314</v>
      </c>
      <c r="AF54" s="13">
        <v>301</v>
      </c>
      <c r="AG54" s="13">
        <v>285</v>
      </c>
      <c r="AH54" s="13">
        <v>596</v>
      </c>
      <c r="AI54" s="13">
        <v>312</v>
      </c>
      <c r="AJ54" s="13">
        <v>299</v>
      </c>
      <c r="AK54" s="13">
        <v>284</v>
      </c>
      <c r="AL54" s="80">
        <v>586</v>
      </c>
      <c r="AM54" s="80">
        <v>302</v>
      </c>
      <c r="AN54" s="80">
        <v>289</v>
      </c>
      <c r="AO54" s="80">
        <v>284</v>
      </c>
      <c r="AP54" s="13"/>
      <c r="AQ54" s="84" t="s">
        <v>394</v>
      </c>
      <c r="AR54" s="84" t="s">
        <v>75</v>
      </c>
      <c r="AS54" s="84"/>
      <c r="AT54" s="84"/>
      <c r="AU54" s="84"/>
      <c r="AV54" s="12">
        <v>983</v>
      </c>
      <c r="AW54" s="12">
        <v>524</v>
      </c>
      <c r="AX54" s="12">
        <v>503</v>
      </c>
      <c r="AY54" s="12">
        <v>459</v>
      </c>
      <c r="AZ54" s="13">
        <v>939</v>
      </c>
      <c r="BA54" s="13">
        <v>500</v>
      </c>
      <c r="BB54" s="13">
        <v>480</v>
      </c>
      <c r="BC54" s="13">
        <v>439</v>
      </c>
      <c r="BD54" s="13">
        <v>804</v>
      </c>
      <c r="BE54" s="13">
        <v>417</v>
      </c>
      <c r="BF54" s="13">
        <v>400</v>
      </c>
      <c r="BG54" s="13">
        <v>387</v>
      </c>
      <c r="BH54" s="13">
        <v>785</v>
      </c>
      <c r="BI54" s="13">
        <v>402</v>
      </c>
      <c r="BJ54" s="13">
        <v>385</v>
      </c>
      <c r="BK54" s="13">
        <v>383</v>
      </c>
      <c r="BL54" s="13">
        <v>759</v>
      </c>
      <c r="BM54" s="13">
        <v>383</v>
      </c>
      <c r="BN54" s="13">
        <v>367</v>
      </c>
      <c r="BO54" s="13">
        <v>376</v>
      </c>
      <c r="BP54" s="13">
        <v>759</v>
      </c>
      <c r="BQ54" s="13">
        <v>383</v>
      </c>
      <c r="BR54" s="13">
        <v>367</v>
      </c>
      <c r="BS54" s="13">
        <v>376</v>
      </c>
      <c r="BT54" s="13">
        <v>725</v>
      </c>
      <c r="BU54" s="13">
        <v>369</v>
      </c>
      <c r="BV54" s="13">
        <v>354</v>
      </c>
      <c r="BW54" s="13">
        <v>356</v>
      </c>
      <c r="BX54" s="13">
        <v>713</v>
      </c>
      <c r="BY54" s="13">
        <v>365</v>
      </c>
      <c r="BZ54" s="13">
        <v>350</v>
      </c>
      <c r="CA54" s="13">
        <v>348</v>
      </c>
      <c r="CB54" s="13">
        <v>704</v>
      </c>
      <c r="CC54" s="13">
        <v>362</v>
      </c>
      <c r="CD54" s="13">
        <v>347</v>
      </c>
      <c r="CE54" s="13">
        <v>342</v>
      </c>
      <c r="CF54" s="3"/>
      <c r="CG54" s="3"/>
      <c r="CH54" s="3"/>
      <c r="CI54" s="3"/>
    </row>
    <row r="55" spans="1:87">
      <c r="A55" s="3" t="s">
        <v>189</v>
      </c>
      <c r="B55" s="13">
        <v>3300</v>
      </c>
      <c r="C55" s="13">
        <v>1420</v>
      </c>
      <c r="D55" s="13">
        <v>1350</v>
      </c>
      <c r="E55" s="13">
        <v>1880</v>
      </c>
      <c r="F55" s="13">
        <v>3270</v>
      </c>
      <c r="G55" s="13">
        <v>1410</v>
      </c>
      <c r="H55" s="13">
        <v>1350</v>
      </c>
      <c r="I55" s="13">
        <v>1860</v>
      </c>
      <c r="J55" s="13">
        <v>3250</v>
      </c>
      <c r="K55" s="13">
        <v>1410</v>
      </c>
      <c r="L55" s="13">
        <v>1340</v>
      </c>
      <c r="M55" s="13">
        <v>1840</v>
      </c>
      <c r="N55" s="13">
        <v>3230</v>
      </c>
      <c r="O55" s="13">
        <v>1400</v>
      </c>
      <c r="P55" s="13">
        <v>1330</v>
      </c>
      <c r="Q55" s="13">
        <v>1830</v>
      </c>
      <c r="R55" s="13">
        <v>3210</v>
      </c>
      <c r="S55" s="13">
        <v>1390</v>
      </c>
      <c r="T55" s="13">
        <v>1330</v>
      </c>
      <c r="U55" s="13">
        <v>1810</v>
      </c>
      <c r="V55" s="13">
        <v>3200</v>
      </c>
      <c r="W55" s="13">
        <v>1390</v>
      </c>
      <c r="X55" s="13">
        <v>1330</v>
      </c>
      <c r="Y55" s="13">
        <v>1810</v>
      </c>
      <c r="Z55" s="80">
        <v>3200</v>
      </c>
      <c r="AA55" s="80">
        <v>1390</v>
      </c>
      <c r="AB55" s="80">
        <v>1320</v>
      </c>
      <c r="AC55" s="80">
        <v>1800</v>
      </c>
      <c r="AD55" s="13">
        <v>3180</v>
      </c>
      <c r="AE55" s="13">
        <v>1390</v>
      </c>
      <c r="AF55" s="13">
        <v>1320</v>
      </c>
      <c r="AG55" s="13">
        <v>1800</v>
      </c>
      <c r="AH55" s="13">
        <v>3170</v>
      </c>
      <c r="AI55" s="13">
        <v>1380</v>
      </c>
      <c r="AJ55" s="13">
        <v>1310</v>
      </c>
      <c r="AK55" s="13">
        <v>1790</v>
      </c>
      <c r="AL55" s="80">
        <v>3150</v>
      </c>
      <c r="AM55" s="80">
        <v>1370</v>
      </c>
      <c r="AN55" s="80">
        <v>1300</v>
      </c>
      <c r="AO55" s="80">
        <v>1780</v>
      </c>
      <c r="AP55" s="13"/>
      <c r="AQ55" s="84" t="s">
        <v>395</v>
      </c>
      <c r="AR55" s="84" t="s">
        <v>72</v>
      </c>
      <c r="AS55" s="84"/>
      <c r="AT55" s="84"/>
      <c r="AU55" s="84"/>
      <c r="AV55" s="20">
        <v>3480</v>
      </c>
      <c r="AW55" s="20">
        <v>1480</v>
      </c>
      <c r="AX55" s="20">
        <v>1410</v>
      </c>
      <c r="AY55" s="20">
        <v>1990</v>
      </c>
      <c r="AZ55" s="21">
        <v>3470</v>
      </c>
      <c r="BA55" s="21">
        <v>1480</v>
      </c>
      <c r="BB55" s="21">
        <v>1410</v>
      </c>
      <c r="BC55" s="21">
        <v>1990</v>
      </c>
      <c r="BD55" s="21">
        <v>3470</v>
      </c>
      <c r="BE55" s="21">
        <v>1480</v>
      </c>
      <c r="BF55" s="21">
        <v>1410</v>
      </c>
      <c r="BG55" s="21">
        <v>1990</v>
      </c>
      <c r="BH55" s="21">
        <v>3440</v>
      </c>
      <c r="BI55" s="21">
        <v>1440</v>
      </c>
      <c r="BJ55" s="21">
        <v>1380</v>
      </c>
      <c r="BK55" s="21">
        <v>1990</v>
      </c>
      <c r="BL55" s="13">
        <v>3410</v>
      </c>
      <c r="BM55" s="13">
        <v>1450</v>
      </c>
      <c r="BN55" s="13">
        <v>1380</v>
      </c>
      <c r="BO55" s="13">
        <v>1970</v>
      </c>
      <c r="BP55" s="13">
        <v>3410</v>
      </c>
      <c r="BQ55" s="13">
        <v>1450</v>
      </c>
      <c r="BR55" s="13">
        <v>1380</v>
      </c>
      <c r="BS55" s="13">
        <v>1970</v>
      </c>
      <c r="BT55" s="13">
        <v>3370</v>
      </c>
      <c r="BU55" s="13">
        <v>1440</v>
      </c>
      <c r="BV55" s="13">
        <v>1370</v>
      </c>
      <c r="BW55" s="13">
        <v>1930</v>
      </c>
      <c r="BX55" s="13">
        <v>3360</v>
      </c>
      <c r="BY55" s="13">
        <v>1430</v>
      </c>
      <c r="BZ55" s="13">
        <v>1360</v>
      </c>
      <c r="CA55" s="13">
        <v>1920</v>
      </c>
      <c r="CB55" s="13">
        <v>3330</v>
      </c>
      <c r="CC55" s="13">
        <v>1420</v>
      </c>
      <c r="CD55" s="13">
        <v>1360</v>
      </c>
      <c r="CE55" s="13">
        <v>1900</v>
      </c>
      <c r="CF55" s="3"/>
      <c r="CG55" s="3"/>
      <c r="CH55" s="3"/>
      <c r="CI55" s="3"/>
    </row>
    <row r="56" spans="1:87">
      <c r="A56" s="3" t="s">
        <v>190</v>
      </c>
      <c r="B56" s="13">
        <v>878</v>
      </c>
      <c r="C56" s="13">
        <v>745</v>
      </c>
      <c r="D56" s="13">
        <v>740</v>
      </c>
      <c r="E56" s="13">
        <v>133</v>
      </c>
      <c r="F56" s="13">
        <v>872</v>
      </c>
      <c r="G56" s="13">
        <v>740</v>
      </c>
      <c r="H56" s="13">
        <v>735</v>
      </c>
      <c r="I56" s="13">
        <v>132</v>
      </c>
      <c r="J56" s="13">
        <v>865</v>
      </c>
      <c r="K56" s="13">
        <v>735</v>
      </c>
      <c r="L56" s="13">
        <v>730</v>
      </c>
      <c r="M56" s="13">
        <v>130</v>
      </c>
      <c r="N56" s="13">
        <v>852</v>
      </c>
      <c r="O56" s="13">
        <v>726</v>
      </c>
      <c r="P56" s="13">
        <v>722</v>
      </c>
      <c r="Q56" s="13">
        <v>126</v>
      </c>
      <c r="R56" s="13">
        <v>845</v>
      </c>
      <c r="S56" s="13">
        <v>720</v>
      </c>
      <c r="T56" s="13">
        <v>716</v>
      </c>
      <c r="U56" s="13">
        <v>125</v>
      </c>
      <c r="V56" s="13">
        <v>842</v>
      </c>
      <c r="W56" s="13">
        <v>717</v>
      </c>
      <c r="X56" s="13">
        <v>713</v>
      </c>
      <c r="Y56" s="13">
        <v>125</v>
      </c>
      <c r="Z56" s="80">
        <v>839</v>
      </c>
      <c r="AA56" s="80">
        <v>715</v>
      </c>
      <c r="AB56" s="80">
        <v>711</v>
      </c>
      <c r="AC56" s="80">
        <v>124</v>
      </c>
      <c r="AD56" s="13">
        <v>836</v>
      </c>
      <c r="AE56" s="13">
        <v>713</v>
      </c>
      <c r="AF56" s="13">
        <v>709</v>
      </c>
      <c r="AG56" s="13">
        <v>123</v>
      </c>
      <c r="AH56" s="13">
        <v>831</v>
      </c>
      <c r="AI56" s="13">
        <v>709</v>
      </c>
      <c r="AJ56" s="13">
        <v>705</v>
      </c>
      <c r="AK56" s="13">
        <v>122</v>
      </c>
      <c r="AL56" s="80">
        <v>830</v>
      </c>
      <c r="AM56" s="80">
        <v>708</v>
      </c>
      <c r="AN56" s="80">
        <v>704</v>
      </c>
      <c r="AO56" s="80">
        <v>122</v>
      </c>
      <c r="AP56" s="13"/>
      <c r="AQ56" s="84" t="s">
        <v>396</v>
      </c>
      <c r="AR56" s="84" t="s">
        <v>69</v>
      </c>
      <c r="AS56" s="84"/>
      <c r="AT56" s="84"/>
      <c r="AU56" s="84"/>
      <c r="AV56" s="12">
        <v>930</v>
      </c>
      <c r="AW56" s="12">
        <v>796</v>
      </c>
      <c r="AX56" s="12">
        <v>795</v>
      </c>
      <c r="AY56" s="12">
        <v>134</v>
      </c>
      <c r="AZ56" s="13">
        <v>927</v>
      </c>
      <c r="BA56" s="13">
        <v>794</v>
      </c>
      <c r="BB56" s="13">
        <v>792</v>
      </c>
      <c r="BC56" s="13">
        <v>133</v>
      </c>
      <c r="BD56" s="13">
        <v>916</v>
      </c>
      <c r="BE56" s="13">
        <v>789</v>
      </c>
      <c r="BF56" s="13">
        <v>787</v>
      </c>
      <c r="BG56" s="13">
        <v>127</v>
      </c>
      <c r="BH56" s="13">
        <v>900</v>
      </c>
      <c r="BI56" s="13">
        <v>764</v>
      </c>
      <c r="BJ56" s="13">
        <v>759</v>
      </c>
      <c r="BK56" s="13">
        <v>136</v>
      </c>
      <c r="BL56" s="13">
        <v>895</v>
      </c>
      <c r="BM56" s="13">
        <v>760</v>
      </c>
      <c r="BN56" s="13">
        <v>755</v>
      </c>
      <c r="BO56" s="13">
        <v>135</v>
      </c>
      <c r="BP56" s="13">
        <v>895</v>
      </c>
      <c r="BQ56" s="13">
        <v>760</v>
      </c>
      <c r="BR56" s="13">
        <v>755</v>
      </c>
      <c r="BS56" s="13">
        <v>135</v>
      </c>
      <c r="BT56" s="13">
        <v>890</v>
      </c>
      <c r="BU56" s="13">
        <v>756</v>
      </c>
      <c r="BV56" s="13">
        <v>751</v>
      </c>
      <c r="BW56" s="13">
        <v>134</v>
      </c>
      <c r="BX56" s="13">
        <v>888</v>
      </c>
      <c r="BY56" s="13">
        <v>754</v>
      </c>
      <c r="BZ56" s="13">
        <v>749</v>
      </c>
      <c r="CA56" s="13">
        <v>134</v>
      </c>
      <c r="CB56" s="13">
        <v>884</v>
      </c>
      <c r="CC56" s="13">
        <v>750</v>
      </c>
      <c r="CD56" s="13">
        <v>745</v>
      </c>
      <c r="CE56" s="13">
        <v>134</v>
      </c>
      <c r="CF56" s="3"/>
      <c r="CG56" s="3"/>
      <c r="CH56" s="3"/>
      <c r="CI56" s="3"/>
    </row>
    <row r="57" spans="1:87">
      <c r="A57" s="3" t="s">
        <v>191</v>
      </c>
      <c r="B57" s="13">
        <v>918</v>
      </c>
      <c r="C57" s="13">
        <v>394</v>
      </c>
      <c r="D57" s="13">
        <v>375</v>
      </c>
      <c r="E57" s="13">
        <v>524</v>
      </c>
      <c r="F57" s="13">
        <v>917</v>
      </c>
      <c r="G57" s="13">
        <v>393</v>
      </c>
      <c r="H57" s="13">
        <v>375</v>
      </c>
      <c r="I57" s="13">
        <v>524</v>
      </c>
      <c r="J57" s="13">
        <v>917</v>
      </c>
      <c r="K57" s="13">
        <v>393</v>
      </c>
      <c r="L57" s="13">
        <v>375</v>
      </c>
      <c r="M57" s="13">
        <v>524</v>
      </c>
      <c r="N57" s="13">
        <v>914</v>
      </c>
      <c r="O57" s="13">
        <v>393</v>
      </c>
      <c r="P57" s="13">
        <v>374</v>
      </c>
      <c r="Q57" s="13">
        <v>521</v>
      </c>
      <c r="R57" s="13">
        <v>908</v>
      </c>
      <c r="S57" s="13">
        <v>393</v>
      </c>
      <c r="T57" s="13">
        <v>374</v>
      </c>
      <c r="U57" s="13">
        <v>515</v>
      </c>
      <c r="V57" s="13">
        <v>905</v>
      </c>
      <c r="W57" s="13">
        <v>391</v>
      </c>
      <c r="X57" s="13">
        <v>372</v>
      </c>
      <c r="Y57" s="13">
        <v>514</v>
      </c>
      <c r="Z57" s="80">
        <v>901</v>
      </c>
      <c r="AA57" s="80">
        <v>389</v>
      </c>
      <c r="AB57" s="80">
        <v>370</v>
      </c>
      <c r="AC57" s="80">
        <v>512</v>
      </c>
      <c r="AD57" s="13">
        <v>900</v>
      </c>
      <c r="AE57" s="13">
        <v>388</v>
      </c>
      <c r="AF57" s="13">
        <v>369</v>
      </c>
      <c r="AG57" s="13">
        <v>512</v>
      </c>
      <c r="AH57" s="13">
        <v>895</v>
      </c>
      <c r="AI57" s="13">
        <v>386</v>
      </c>
      <c r="AJ57" s="13">
        <v>367</v>
      </c>
      <c r="AK57" s="13">
        <v>509</v>
      </c>
      <c r="AL57" s="80">
        <v>886</v>
      </c>
      <c r="AM57" s="80">
        <v>386</v>
      </c>
      <c r="AN57" s="80">
        <v>367</v>
      </c>
      <c r="AO57" s="80">
        <v>500</v>
      </c>
      <c r="AP57" s="13"/>
      <c r="AQ57" s="84" t="s">
        <v>397</v>
      </c>
      <c r="AR57" s="84" t="s">
        <v>66</v>
      </c>
      <c r="AS57" s="84"/>
      <c r="AT57" s="84"/>
      <c r="AU57" s="84"/>
      <c r="AV57" s="12">
        <v>934</v>
      </c>
      <c r="AW57" s="12">
        <v>401</v>
      </c>
      <c r="AX57" s="12">
        <v>388</v>
      </c>
      <c r="AY57" s="12">
        <v>533</v>
      </c>
      <c r="AZ57" s="13">
        <v>926</v>
      </c>
      <c r="BA57" s="13">
        <v>398</v>
      </c>
      <c r="BB57" s="13">
        <v>385</v>
      </c>
      <c r="BC57" s="13">
        <v>528</v>
      </c>
      <c r="BD57" s="13">
        <v>922</v>
      </c>
      <c r="BE57" s="13">
        <v>396</v>
      </c>
      <c r="BF57" s="13">
        <v>378</v>
      </c>
      <c r="BG57" s="13">
        <v>526</v>
      </c>
      <c r="BH57" s="13">
        <v>921</v>
      </c>
      <c r="BI57" s="13">
        <v>395</v>
      </c>
      <c r="BJ57" s="13">
        <v>377</v>
      </c>
      <c r="BK57" s="13">
        <v>526</v>
      </c>
      <c r="BL57" s="13">
        <v>920</v>
      </c>
      <c r="BM57" s="13">
        <v>395</v>
      </c>
      <c r="BN57" s="13">
        <v>377</v>
      </c>
      <c r="BO57" s="13">
        <v>525</v>
      </c>
      <c r="BP57" s="13">
        <v>920</v>
      </c>
      <c r="BQ57" s="13">
        <v>395</v>
      </c>
      <c r="BR57" s="13">
        <v>377</v>
      </c>
      <c r="BS57" s="13">
        <v>525</v>
      </c>
      <c r="BT57" s="13">
        <v>920</v>
      </c>
      <c r="BU57" s="13">
        <v>395</v>
      </c>
      <c r="BV57" s="13">
        <v>377</v>
      </c>
      <c r="BW57" s="13">
        <v>525</v>
      </c>
      <c r="BX57" s="13">
        <v>920</v>
      </c>
      <c r="BY57" s="13">
        <v>395</v>
      </c>
      <c r="BZ57" s="13">
        <v>377</v>
      </c>
      <c r="CA57" s="13">
        <v>525</v>
      </c>
      <c r="CB57" s="13">
        <v>918</v>
      </c>
      <c r="CC57" s="13">
        <v>394</v>
      </c>
      <c r="CD57" s="13">
        <v>375</v>
      </c>
      <c r="CE57" s="13">
        <v>524</v>
      </c>
      <c r="CF57" s="3"/>
      <c r="CG57" s="3"/>
      <c r="CH57" s="3"/>
      <c r="CI57" s="3"/>
    </row>
    <row r="58" spans="1:87">
      <c r="A58" s="3" t="s">
        <v>192</v>
      </c>
      <c r="B58" s="13">
        <v>1270</v>
      </c>
      <c r="C58" s="13">
        <v>978</v>
      </c>
      <c r="D58" s="13">
        <v>925</v>
      </c>
      <c r="E58" s="13">
        <v>292</v>
      </c>
      <c r="F58" s="13">
        <v>1240</v>
      </c>
      <c r="G58" s="13">
        <v>964</v>
      </c>
      <c r="H58" s="13">
        <v>913</v>
      </c>
      <c r="I58" s="13">
        <v>280</v>
      </c>
      <c r="J58" s="13">
        <v>1230</v>
      </c>
      <c r="K58" s="13">
        <v>956</v>
      </c>
      <c r="L58" s="13">
        <v>905</v>
      </c>
      <c r="M58" s="13">
        <v>276</v>
      </c>
      <c r="N58" s="13">
        <v>1220</v>
      </c>
      <c r="O58" s="13">
        <v>951</v>
      </c>
      <c r="P58" s="13">
        <v>899</v>
      </c>
      <c r="Q58" s="13">
        <v>271</v>
      </c>
      <c r="R58" s="13">
        <v>1200</v>
      </c>
      <c r="S58" s="13">
        <v>934</v>
      </c>
      <c r="T58" s="13">
        <v>883</v>
      </c>
      <c r="U58" s="13">
        <v>267</v>
      </c>
      <c r="V58" s="13">
        <v>1180</v>
      </c>
      <c r="W58" s="13">
        <v>919</v>
      </c>
      <c r="X58" s="13">
        <v>869</v>
      </c>
      <c r="Y58" s="13">
        <v>265</v>
      </c>
      <c r="Z58" s="80">
        <v>1180</v>
      </c>
      <c r="AA58" s="80">
        <v>914</v>
      </c>
      <c r="AB58" s="80">
        <v>864</v>
      </c>
      <c r="AC58" s="80">
        <v>263</v>
      </c>
      <c r="AD58" s="13">
        <v>1170</v>
      </c>
      <c r="AE58" s="13">
        <v>911</v>
      </c>
      <c r="AF58" s="13">
        <v>861</v>
      </c>
      <c r="AG58" s="13">
        <v>263</v>
      </c>
      <c r="AH58" s="13">
        <v>1170</v>
      </c>
      <c r="AI58" s="13">
        <v>906</v>
      </c>
      <c r="AJ58" s="13">
        <v>857</v>
      </c>
      <c r="AK58" s="13">
        <v>262</v>
      </c>
      <c r="AL58" s="80">
        <v>1160</v>
      </c>
      <c r="AM58" s="80">
        <v>906</v>
      </c>
      <c r="AN58" s="80">
        <v>857</v>
      </c>
      <c r="AO58" s="80">
        <v>257</v>
      </c>
      <c r="AP58" s="13"/>
      <c r="AQ58" s="84" t="s">
        <v>398</v>
      </c>
      <c r="AR58" s="84" t="s">
        <v>63</v>
      </c>
      <c r="AS58" s="84"/>
      <c r="AT58" s="84"/>
      <c r="AU58" s="84"/>
      <c r="AV58" s="12">
        <v>1340</v>
      </c>
      <c r="AW58" s="12">
        <v>1020</v>
      </c>
      <c r="AX58" s="12">
        <v>998</v>
      </c>
      <c r="AY58" s="12">
        <v>319</v>
      </c>
      <c r="AZ58" s="13">
        <v>1330</v>
      </c>
      <c r="BA58" s="13">
        <v>1010</v>
      </c>
      <c r="BB58" s="13">
        <v>987</v>
      </c>
      <c r="BC58" s="13">
        <v>313</v>
      </c>
      <c r="BD58" s="13">
        <v>1320</v>
      </c>
      <c r="BE58" s="13">
        <v>1010</v>
      </c>
      <c r="BF58" s="13">
        <v>952</v>
      </c>
      <c r="BG58" s="13">
        <v>310</v>
      </c>
      <c r="BH58" s="13">
        <v>1310</v>
      </c>
      <c r="BI58" s="13">
        <v>999</v>
      </c>
      <c r="BJ58" s="13">
        <v>945</v>
      </c>
      <c r="BK58" s="13">
        <v>308</v>
      </c>
      <c r="BL58" s="13">
        <v>1300</v>
      </c>
      <c r="BM58" s="13">
        <v>997</v>
      </c>
      <c r="BN58" s="13">
        <v>943</v>
      </c>
      <c r="BO58" s="13">
        <v>305</v>
      </c>
      <c r="BP58" s="13">
        <v>1300</v>
      </c>
      <c r="BQ58" s="13">
        <v>997</v>
      </c>
      <c r="BR58" s="13">
        <v>943</v>
      </c>
      <c r="BS58" s="13">
        <v>305</v>
      </c>
      <c r="BT58" s="13">
        <v>1300</v>
      </c>
      <c r="BU58" s="13">
        <v>995</v>
      </c>
      <c r="BV58" s="13">
        <v>941</v>
      </c>
      <c r="BW58" s="13">
        <v>303</v>
      </c>
      <c r="BX58" s="13">
        <v>1290</v>
      </c>
      <c r="BY58" s="13">
        <v>991</v>
      </c>
      <c r="BZ58" s="13">
        <v>937</v>
      </c>
      <c r="CA58" s="13">
        <v>301</v>
      </c>
      <c r="CB58" s="13">
        <v>1280</v>
      </c>
      <c r="CC58" s="13">
        <v>985</v>
      </c>
      <c r="CD58" s="13">
        <v>930</v>
      </c>
      <c r="CE58" s="13">
        <v>297</v>
      </c>
      <c r="CF58" s="3"/>
      <c r="CG58" s="3"/>
      <c r="CH58" s="3"/>
      <c r="CI58" s="3"/>
    </row>
    <row r="59" spans="1:87">
      <c r="A59" s="3" t="s">
        <v>193</v>
      </c>
      <c r="B59" s="13">
        <v>6690</v>
      </c>
      <c r="C59" s="13">
        <v>5140</v>
      </c>
      <c r="D59" s="13">
        <v>4730</v>
      </c>
      <c r="E59" s="13">
        <v>1550</v>
      </c>
      <c r="F59" s="13">
        <v>6640</v>
      </c>
      <c r="G59" s="13">
        <v>5110</v>
      </c>
      <c r="H59" s="13">
        <v>4700</v>
      </c>
      <c r="I59" s="13">
        <v>1530</v>
      </c>
      <c r="J59" s="13">
        <v>6560</v>
      </c>
      <c r="K59" s="13">
        <v>5060</v>
      </c>
      <c r="L59" s="13">
        <v>4660</v>
      </c>
      <c r="M59" s="13">
        <v>1500</v>
      </c>
      <c r="N59" s="13">
        <v>6410</v>
      </c>
      <c r="O59" s="13">
        <v>4920</v>
      </c>
      <c r="P59" s="13">
        <v>4520</v>
      </c>
      <c r="Q59" s="13">
        <v>1490</v>
      </c>
      <c r="R59" s="13">
        <v>6340</v>
      </c>
      <c r="S59" s="13">
        <v>4870</v>
      </c>
      <c r="T59" s="13">
        <v>4480</v>
      </c>
      <c r="U59" s="13">
        <v>1470</v>
      </c>
      <c r="V59" s="13">
        <v>6310</v>
      </c>
      <c r="W59" s="13">
        <v>4840</v>
      </c>
      <c r="X59" s="13">
        <v>4450</v>
      </c>
      <c r="Y59" s="13">
        <v>1470</v>
      </c>
      <c r="Z59" s="80">
        <v>6240</v>
      </c>
      <c r="AA59" s="80">
        <v>4770</v>
      </c>
      <c r="AB59" s="80">
        <v>4390</v>
      </c>
      <c r="AC59" s="80">
        <v>1470</v>
      </c>
      <c r="AD59" s="13">
        <v>6220</v>
      </c>
      <c r="AE59" s="13">
        <v>4770</v>
      </c>
      <c r="AF59" s="13">
        <v>4380</v>
      </c>
      <c r="AG59" s="13">
        <v>1460</v>
      </c>
      <c r="AH59" s="13">
        <v>6190</v>
      </c>
      <c r="AI59" s="13">
        <v>4740</v>
      </c>
      <c r="AJ59" s="13">
        <v>4360</v>
      </c>
      <c r="AK59" s="13">
        <v>1450</v>
      </c>
      <c r="AL59" s="80">
        <v>6170</v>
      </c>
      <c r="AM59" s="80">
        <v>4710</v>
      </c>
      <c r="AN59" s="80">
        <v>4340</v>
      </c>
      <c r="AO59" s="80">
        <v>1460</v>
      </c>
      <c r="AP59" s="13"/>
      <c r="AQ59" s="84" t="s">
        <v>399</v>
      </c>
      <c r="AR59" s="84" t="s">
        <v>60</v>
      </c>
      <c r="AS59" s="84"/>
      <c r="AT59" s="84"/>
      <c r="AU59" s="84"/>
      <c r="AV59" s="12">
        <v>7100</v>
      </c>
      <c r="AW59" s="12">
        <v>5370</v>
      </c>
      <c r="AX59" s="12">
        <v>4730</v>
      </c>
      <c r="AY59" s="12">
        <v>1730</v>
      </c>
      <c r="AZ59" s="13">
        <v>7040</v>
      </c>
      <c r="BA59" s="13">
        <v>5350</v>
      </c>
      <c r="BB59" s="13">
        <v>4720</v>
      </c>
      <c r="BC59" s="13">
        <v>1690</v>
      </c>
      <c r="BD59" s="13">
        <v>6980</v>
      </c>
      <c r="BE59" s="13">
        <v>5310</v>
      </c>
      <c r="BF59" s="13">
        <v>4890</v>
      </c>
      <c r="BG59" s="13">
        <v>1670</v>
      </c>
      <c r="BH59" s="13">
        <v>6930</v>
      </c>
      <c r="BI59" s="13">
        <v>5280</v>
      </c>
      <c r="BJ59" s="13">
        <v>4860</v>
      </c>
      <c r="BK59" s="13">
        <v>1650</v>
      </c>
      <c r="BL59" s="13">
        <v>6890</v>
      </c>
      <c r="BM59" s="13">
        <v>5250</v>
      </c>
      <c r="BN59" s="13">
        <v>4830</v>
      </c>
      <c r="BO59" s="13">
        <v>1630</v>
      </c>
      <c r="BP59" s="13">
        <v>6890</v>
      </c>
      <c r="BQ59" s="13">
        <v>5250</v>
      </c>
      <c r="BR59" s="13">
        <v>4830</v>
      </c>
      <c r="BS59" s="13">
        <v>1630</v>
      </c>
      <c r="BT59" s="13">
        <v>6820</v>
      </c>
      <c r="BU59" s="13">
        <v>5210</v>
      </c>
      <c r="BV59" s="13">
        <v>4790</v>
      </c>
      <c r="BW59" s="13">
        <v>1610</v>
      </c>
      <c r="BX59" s="13">
        <v>6790</v>
      </c>
      <c r="BY59" s="13">
        <v>5200</v>
      </c>
      <c r="BZ59" s="13">
        <v>4780</v>
      </c>
      <c r="CA59" s="13">
        <v>1600</v>
      </c>
      <c r="CB59" s="13">
        <v>6740</v>
      </c>
      <c r="CC59" s="13">
        <v>5170</v>
      </c>
      <c r="CD59" s="13">
        <v>4760</v>
      </c>
      <c r="CE59" s="13">
        <v>1570</v>
      </c>
      <c r="CF59" s="3"/>
      <c r="CG59" s="3"/>
      <c r="CH59" s="3"/>
      <c r="CI59" s="3"/>
    </row>
    <row r="60" spans="1:87">
      <c r="A60" s="3" t="s">
        <v>194</v>
      </c>
      <c r="B60" s="13">
        <v>3710</v>
      </c>
      <c r="C60" s="13">
        <v>3110</v>
      </c>
      <c r="D60" s="13">
        <v>2950</v>
      </c>
      <c r="E60" s="13">
        <v>603</v>
      </c>
      <c r="F60" s="13">
        <v>3700</v>
      </c>
      <c r="G60" s="13">
        <v>3100</v>
      </c>
      <c r="H60" s="13">
        <v>2940</v>
      </c>
      <c r="I60" s="13">
        <v>599</v>
      </c>
      <c r="J60" s="13">
        <v>3680</v>
      </c>
      <c r="K60" s="13">
        <v>3090</v>
      </c>
      <c r="L60" s="13">
        <v>2930</v>
      </c>
      <c r="M60" s="13">
        <v>595</v>
      </c>
      <c r="N60" s="13">
        <v>3660</v>
      </c>
      <c r="O60" s="13">
        <v>3070</v>
      </c>
      <c r="P60" s="13">
        <v>2910</v>
      </c>
      <c r="Q60" s="13">
        <v>590</v>
      </c>
      <c r="R60" s="13">
        <v>3650</v>
      </c>
      <c r="S60" s="13">
        <v>3070</v>
      </c>
      <c r="T60" s="13">
        <v>2910</v>
      </c>
      <c r="U60" s="13">
        <v>586</v>
      </c>
      <c r="V60" s="13">
        <v>3630</v>
      </c>
      <c r="W60" s="13">
        <v>3040</v>
      </c>
      <c r="X60" s="13">
        <v>2890</v>
      </c>
      <c r="Y60" s="13">
        <v>584</v>
      </c>
      <c r="Z60" s="80">
        <v>3610</v>
      </c>
      <c r="AA60" s="80">
        <v>3020</v>
      </c>
      <c r="AB60" s="80">
        <v>2870</v>
      </c>
      <c r="AC60" s="80">
        <v>582</v>
      </c>
      <c r="AD60" s="13">
        <v>3600</v>
      </c>
      <c r="AE60" s="13">
        <v>3020</v>
      </c>
      <c r="AF60" s="13">
        <v>2870</v>
      </c>
      <c r="AG60" s="13">
        <v>582</v>
      </c>
      <c r="AH60" s="13">
        <v>3590</v>
      </c>
      <c r="AI60" s="13">
        <v>3010</v>
      </c>
      <c r="AJ60" s="13">
        <v>2850</v>
      </c>
      <c r="AK60" s="13">
        <v>579</v>
      </c>
      <c r="AL60" s="80">
        <v>3580</v>
      </c>
      <c r="AM60" s="80">
        <v>3000</v>
      </c>
      <c r="AN60" s="80">
        <v>2840</v>
      </c>
      <c r="AO60" s="80">
        <v>579</v>
      </c>
      <c r="AP60" s="13"/>
      <c r="AQ60" s="84" t="s">
        <v>400</v>
      </c>
      <c r="AR60" s="84" t="s">
        <v>57</v>
      </c>
      <c r="AS60" s="84"/>
      <c r="AT60" s="84"/>
      <c r="AU60" s="84"/>
      <c r="AV60" s="12">
        <v>3880</v>
      </c>
      <c r="AW60" s="12">
        <v>3240</v>
      </c>
      <c r="AX60" s="12">
        <v>3170</v>
      </c>
      <c r="AY60" s="12">
        <v>641</v>
      </c>
      <c r="AZ60" s="13">
        <v>3840</v>
      </c>
      <c r="BA60" s="13">
        <v>3210</v>
      </c>
      <c r="BB60" s="13">
        <v>3140</v>
      </c>
      <c r="BC60" s="13">
        <v>633</v>
      </c>
      <c r="BD60" s="13">
        <v>3840</v>
      </c>
      <c r="BE60" s="13">
        <v>3210</v>
      </c>
      <c r="BF60" s="13">
        <v>3040</v>
      </c>
      <c r="BG60" s="13">
        <v>633</v>
      </c>
      <c r="BH60" s="13">
        <v>3820</v>
      </c>
      <c r="BI60" s="13">
        <v>3190</v>
      </c>
      <c r="BJ60" s="13">
        <v>3020</v>
      </c>
      <c r="BK60" s="13">
        <v>628</v>
      </c>
      <c r="BL60" s="13">
        <v>3790</v>
      </c>
      <c r="BM60" s="13">
        <v>3170</v>
      </c>
      <c r="BN60" s="13">
        <v>3000</v>
      </c>
      <c r="BO60" s="13">
        <v>624</v>
      </c>
      <c r="BP60" s="13">
        <v>3790</v>
      </c>
      <c r="BQ60" s="13">
        <v>3170</v>
      </c>
      <c r="BR60" s="13">
        <v>3000</v>
      </c>
      <c r="BS60" s="13">
        <v>624</v>
      </c>
      <c r="BT60" s="13">
        <v>3760</v>
      </c>
      <c r="BU60" s="13">
        <v>3140</v>
      </c>
      <c r="BV60" s="13">
        <v>2980</v>
      </c>
      <c r="BW60" s="13">
        <v>616</v>
      </c>
      <c r="BX60" s="13">
        <v>3750</v>
      </c>
      <c r="BY60" s="13">
        <v>3130</v>
      </c>
      <c r="BZ60" s="13">
        <v>2970</v>
      </c>
      <c r="CA60" s="13">
        <v>614</v>
      </c>
      <c r="CB60" s="13">
        <v>3730</v>
      </c>
      <c r="CC60" s="13">
        <v>3120</v>
      </c>
      <c r="CD60" s="13">
        <v>2960</v>
      </c>
      <c r="CE60" s="13">
        <v>608</v>
      </c>
      <c r="CF60" s="3"/>
      <c r="CG60" s="3"/>
      <c r="CH60" s="3"/>
      <c r="CI60" s="3"/>
    </row>
    <row r="61" spans="1:87">
      <c r="A61" s="3" t="s">
        <v>195</v>
      </c>
      <c r="B61" s="13">
        <v>5300</v>
      </c>
      <c r="C61" s="13">
        <v>3450</v>
      </c>
      <c r="D61" s="13">
        <v>3310</v>
      </c>
      <c r="E61" s="13">
        <v>1850</v>
      </c>
      <c r="F61" s="13">
        <v>5270</v>
      </c>
      <c r="G61" s="13">
        <v>3430</v>
      </c>
      <c r="H61" s="13">
        <v>3300</v>
      </c>
      <c r="I61" s="13">
        <v>1840</v>
      </c>
      <c r="J61" s="13">
        <v>5240</v>
      </c>
      <c r="K61" s="13">
        <v>3410</v>
      </c>
      <c r="L61" s="13">
        <v>3280</v>
      </c>
      <c r="M61" s="13">
        <v>1820</v>
      </c>
      <c r="N61" s="13">
        <v>5200</v>
      </c>
      <c r="O61" s="13">
        <v>3390</v>
      </c>
      <c r="P61" s="13">
        <v>3260</v>
      </c>
      <c r="Q61" s="13">
        <v>1810</v>
      </c>
      <c r="R61" s="13">
        <v>5150</v>
      </c>
      <c r="S61" s="13">
        <v>3360</v>
      </c>
      <c r="T61" s="13">
        <v>3230</v>
      </c>
      <c r="U61" s="13">
        <v>1790</v>
      </c>
      <c r="V61" s="13">
        <v>5140</v>
      </c>
      <c r="W61" s="13">
        <v>3360</v>
      </c>
      <c r="X61" s="13">
        <v>3230</v>
      </c>
      <c r="Y61" s="13">
        <v>1790</v>
      </c>
      <c r="Z61" s="80">
        <v>5120</v>
      </c>
      <c r="AA61" s="80">
        <v>3340</v>
      </c>
      <c r="AB61" s="80">
        <v>3210</v>
      </c>
      <c r="AC61" s="80">
        <v>1780</v>
      </c>
      <c r="AD61" s="13">
        <v>5110</v>
      </c>
      <c r="AE61" s="13">
        <v>3330</v>
      </c>
      <c r="AF61" s="13">
        <v>3200</v>
      </c>
      <c r="AG61" s="13">
        <v>1780</v>
      </c>
      <c r="AH61" s="13">
        <v>5080</v>
      </c>
      <c r="AI61" s="13">
        <v>3320</v>
      </c>
      <c r="AJ61" s="13">
        <v>3190</v>
      </c>
      <c r="AK61" s="13">
        <v>1770</v>
      </c>
      <c r="AL61" s="80">
        <v>5060</v>
      </c>
      <c r="AM61" s="80">
        <v>3300</v>
      </c>
      <c r="AN61" s="80">
        <v>3170</v>
      </c>
      <c r="AO61" s="80">
        <v>1760</v>
      </c>
      <c r="AP61" s="13"/>
      <c r="AQ61" s="84" t="s">
        <v>401</v>
      </c>
      <c r="AR61" s="84" t="s">
        <v>54</v>
      </c>
      <c r="AS61" s="84"/>
      <c r="AT61" s="84"/>
      <c r="AU61" s="84"/>
      <c r="AV61" s="20">
        <v>5540</v>
      </c>
      <c r="AW61" s="20">
        <v>3590</v>
      </c>
      <c r="AX61" s="20">
        <v>3510</v>
      </c>
      <c r="AY61" s="20">
        <v>1950</v>
      </c>
      <c r="AZ61" s="21">
        <v>5470</v>
      </c>
      <c r="BA61" s="21">
        <v>3550</v>
      </c>
      <c r="BB61" s="21">
        <v>3460</v>
      </c>
      <c r="BC61" s="21">
        <v>1920</v>
      </c>
      <c r="BD61" s="21">
        <v>5430</v>
      </c>
      <c r="BE61" s="21">
        <v>3520</v>
      </c>
      <c r="BF61" s="21">
        <v>3390</v>
      </c>
      <c r="BG61" s="21">
        <v>1910</v>
      </c>
      <c r="BH61" s="21">
        <v>5420</v>
      </c>
      <c r="BI61" s="21">
        <v>3520</v>
      </c>
      <c r="BJ61" s="21">
        <v>3370</v>
      </c>
      <c r="BK61" s="21">
        <v>1910</v>
      </c>
      <c r="BL61" s="21">
        <v>5400</v>
      </c>
      <c r="BM61" s="21">
        <v>3510</v>
      </c>
      <c r="BN61" s="21">
        <v>3370</v>
      </c>
      <c r="BO61" s="21">
        <v>1900</v>
      </c>
      <c r="BP61" s="21">
        <v>5400</v>
      </c>
      <c r="BQ61" s="21">
        <v>3510</v>
      </c>
      <c r="BR61" s="21">
        <v>3370</v>
      </c>
      <c r="BS61" s="21">
        <v>1900</v>
      </c>
      <c r="BT61" s="13">
        <v>5360</v>
      </c>
      <c r="BU61" s="13">
        <v>3480</v>
      </c>
      <c r="BV61" s="13">
        <v>3350</v>
      </c>
      <c r="BW61" s="13">
        <v>1880</v>
      </c>
      <c r="BX61" s="13">
        <v>5350</v>
      </c>
      <c r="BY61" s="13">
        <v>3480</v>
      </c>
      <c r="BZ61" s="13">
        <v>3340</v>
      </c>
      <c r="CA61" s="13">
        <v>1870</v>
      </c>
      <c r="CB61" s="13">
        <v>5320</v>
      </c>
      <c r="CC61" s="13">
        <v>3460</v>
      </c>
      <c r="CD61" s="13">
        <v>3330</v>
      </c>
      <c r="CE61" s="13">
        <v>1860</v>
      </c>
      <c r="CF61" s="3"/>
      <c r="CG61" s="3"/>
      <c r="CH61" s="3"/>
      <c r="CI61" s="3"/>
    </row>
    <row r="62" spans="1:87">
      <c r="A62" s="3" t="s">
        <v>196</v>
      </c>
      <c r="B62" s="13">
        <v>880</v>
      </c>
      <c r="C62" s="13">
        <v>57</v>
      </c>
      <c r="D62" s="13">
        <v>53</v>
      </c>
      <c r="E62" s="13">
        <v>823</v>
      </c>
      <c r="F62" s="13">
        <v>870</v>
      </c>
      <c r="G62" s="13">
        <v>54</v>
      </c>
      <c r="H62" s="13">
        <v>50</v>
      </c>
      <c r="I62" s="13">
        <v>816</v>
      </c>
      <c r="J62" s="13">
        <v>859</v>
      </c>
      <c r="K62" s="13">
        <v>49</v>
      </c>
      <c r="L62" s="13">
        <v>46</v>
      </c>
      <c r="M62" s="13">
        <v>810</v>
      </c>
      <c r="N62" s="13">
        <v>849</v>
      </c>
      <c r="O62" s="13">
        <v>43</v>
      </c>
      <c r="P62" s="13">
        <v>40</v>
      </c>
      <c r="Q62" s="13">
        <v>806</v>
      </c>
      <c r="R62" s="13">
        <v>842</v>
      </c>
      <c r="S62" s="13">
        <v>41</v>
      </c>
      <c r="T62" s="13">
        <v>38</v>
      </c>
      <c r="U62" s="13">
        <v>801</v>
      </c>
      <c r="V62" s="13">
        <v>837</v>
      </c>
      <c r="W62" s="13">
        <v>40</v>
      </c>
      <c r="X62" s="13">
        <v>37</v>
      </c>
      <c r="Y62" s="13">
        <v>797</v>
      </c>
      <c r="Z62" s="80">
        <v>831</v>
      </c>
      <c r="AA62" s="80">
        <v>37</v>
      </c>
      <c r="AB62" s="80">
        <v>34</v>
      </c>
      <c r="AC62" s="80">
        <v>794</v>
      </c>
      <c r="AD62" s="13">
        <v>827</v>
      </c>
      <c r="AE62" s="13">
        <v>35</v>
      </c>
      <c r="AF62" s="13">
        <v>32</v>
      </c>
      <c r="AG62" s="13">
        <v>792</v>
      </c>
      <c r="AH62" s="13">
        <v>823</v>
      </c>
      <c r="AI62" s="13">
        <v>35</v>
      </c>
      <c r="AJ62" s="13">
        <v>32</v>
      </c>
      <c r="AK62" s="13">
        <v>788</v>
      </c>
      <c r="AL62" s="80">
        <v>826</v>
      </c>
      <c r="AM62" s="80">
        <v>37</v>
      </c>
      <c r="AN62" s="80">
        <v>34</v>
      </c>
      <c r="AO62" s="80">
        <v>789</v>
      </c>
      <c r="AP62" s="13"/>
      <c r="AQ62" s="84" t="s">
        <v>402</v>
      </c>
      <c r="AR62" s="84" t="s">
        <v>51</v>
      </c>
      <c r="AS62" s="84"/>
      <c r="AT62" s="84"/>
      <c r="AU62" s="84"/>
      <c r="AV62" s="12">
        <v>1010</v>
      </c>
      <c r="AW62" s="12">
        <v>90</v>
      </c>
      <c r="AX62" s="12">
        <v>86</v>
      </c>
      <c r="AY62" s="12">
        <v>923</v>
      </c>
      <c r="AZ62" s="13">
        <v>1010</v>
      </c>
      <c r="BA62" s="13">
        <v>89</v>
      </c>
      <c r="BB62" s="13">
        <v>85</v>
      </c>
      <c r="BC62" s="13">
        <v>923</v>
      </c>
      <c r="BD62" s="13">
        <v>991</v>
      </c>
      <c r="BE62" s="13">
        <v>68</v>
      </c>
      <c r="BF62" s="13">
        <v>63</v>
      </c>
      <c r="BG62" s="13">
        <v>923</v>
      </c>
      <c r="BH62" s="13">
        <v>950</v>
      </c>
      <c r="BI62" s="13">
        <v>68</v>
      </c>
      <c r="BJ62" s="13">
        <v>63</v>
      </c>
      <c r="BK62" s="13">
        <v>882</v>
      </c>
      <c r="BL62" s="13">
        <v>923</v>
      </c>
      <c r="BM62" s="13">
        <v>68</v>
      </c>
      <c r="BN62" s="13">
        <v>63</v>
      </c>
      <c r="BO62" s="13">
        <v>855</v>
      </c>
      <c r="BP62" s="13">
        <v>923</v>
      </c>
      <c r="BQ62" s="13">
        <v>68</v>
      </c>
      <c r="BR62" s="13">
        <v>63</v>
      </c>
      <c r="BS62" s="13">
        <v>855</v>
      </c>
      <c r="BT62" s="13">
        <v>905</v>
      </c>
      <c r="BU62" s="13">
        <v>65</v>
      </c>
      <c r="BV62" s="13">
        <v>60</v>
      </c>
      <c r="BW62" s="13">
        <v>840</v>
      </c>
      <c r="BX62" s="13">
        <v>897</v>
      </c>
      <c r="BY62" s="13">
        <v>63</v>
      </c>
      <c r="BZ62" s="13">
        <v>59</v>
      </c>
      <c r="CA62" s="13">
        <v>834</v>
      </c>
      <c r="CB62" s="13">
        <v>888</v>
      </c>
      <c r="CC62" s="13">
        <v>59</v>
      </c>
      <c r="CD62" s="13">
        <v>55</v>
      </c>
      <c r="CE62" s="13">
        <v>829</v>
      </c>
      <c r="CF62" s="3"/>
      <c r="CG62" s="3"/>
      <c r="CH62" s="3"/>
      <c r="CI62" s="3"/>
    </row>
    <row r="63" spans="1:87">
      <c r="A63" s="3" t="s">
        <v>197</v>
      </c>
      <c r="B63" s="13">
        <v>915</v>
      </c>
      <c r="C63" s="13">
        <v>620</v>
      </c>
      <c r="D63" s="13">
        <v>605</v>
      </c>
      <c r="E63" s="13">
        <v>295</v>
      </c>
      <c r="F63" s="13">
        <v>908</v>
      </c>
      <c r="G63" s="13">
        <v>617</v>
      </c>
      <c r="H63" s="13">
        <v>602</v>
      </c>
      <c r="I63" s="13">
        <v>291</v>
      </c>
      <c r="J63" s="13">
        <v>904</v>
      </c>
      <c r="K63" s="13">
        <v>616</v>
      </c>
      <c r="L63" s="13">
        <v>601</v>
      </c>
      <c r="M63" s="13">
        <v>288</v>
      </c>
      <c r="N63" s="13">
        <v>901</v>
      </c>
      <c r="O63" s="13">
        <v>614</v>
      </c>
      <c r="P63" s="13">
        <v>599</v>
      </c>
      <c r="Q63" s="13">
        <v>287</v>
      </c>
      <c r="R63" s="13">
        <v>896</v>
      </c>
      <c r="S63" s="13">
        <v>611</v>
      </c>
      <c r="T63" s="13">
        <v>596</v>
      </c>
      <c r="U63" s="13">
        <v>285</v>
      </c>
      <c r="V63" s="13">
        <v>892</v>
      </c>
      <c r="W63" s="13">
        <v>608</v>
      </c>
      <c r="X63" s="13">
        <v>593</v>
      </c>
      <c r="Y63" s="13">
        <v>284</v>
      </c>
      <c r="Z63" s="80">
        <v>889</v>
      </c>
      <c r="AA63" s="80">
        <v>607</v>
      </c>
      <c r="AB63" s="80">
        <v>592</v>
      </c>
      <c r="AC63" s="80">
        <v>282</v>
      </c>
      <c r="AD63" s="13">
        <v>888</v>
      </c>
      <c r="AE63" s="13">
        <v>607</v>
      </c>
      <c r="AF63" s="13">
        <v>592</v>
      </c>
      <c r="AG63" s="13">
        <v>281</v>
      </c>
      <c r="AH63" s="13">
        <v>884</v>
      </c>
      <c r="AI63" s="13">
        <v>604</v>
      </c>
      <c r="AJ63" s="13">
        <v>589</v>
      </c>
      <c r="AK63" s="13">
        <v>280</v>
      </c>
      <c r="AL63" s="80">
        <v>879</v>
      </c>
      <c r="AM63" s="80">
        <v>604</v>
      </c>
      <c r="AN63" s="80">
        <v>589</v>
      </c>
      <c r="AO63" s="80">
        <v>275</v>
      </c>
      <c r="AP63" s="13"/>
      <c r="AQ63" s="84" t="s">
        <v>403</v>
      </c>
      <c r="AR63" s="84" t="s">
        <v>49</v>
      </c>
      <c r="AS63" s="84"/>
      <c r="AT63" s="84"/>
      <c r="AU63" s="84"/>
      <c r="AV63" s="12">
        <v>1000</v>
      </c>
      <c r="AW63" s="12">
        <v>660</v>
      </c>
      <c r="AX63" s="12">
        <v>646</v>
      </c>
      <c r="AY63" s="12">
        <v>340</v>
      </c>
      <c r="AZ63" s="13">
        <v>992</v>
      </c>
      <c r="BA63" s="13">
        <v>658</v>
      </c>
      <c r="BB63" s="13">
        <v>644</v>
      </c>
      <c r="BC63" s="13">
        <v>334</v>
      </c>
      <c r="BD63" s="13">
        <v>971</v>
      </c>
      <c r="BE63" s="13">
        <v>658</v>
      </c>
      <c r="BF63" s="13">
        <v>644</v>
      </c>
      <c r="BG63" s="13">
        <v>313</v>
      </c>
      <c r="BH63" s="13">
        <v>971</v>
      </c>
      <c r="BI63" s="13">
        <v>658</v>
      </c>
      <c r="BJ63" s="13">
        <v>642</v>
      </c>
      <c r="BK63" s="13">
        <v>313</v>
      </c>
      <c r="BL63" s="13">
        <v>941</v>
      </c>
      <c r="BM63" s="13">
        <v>630</v>
      </c>
      <c r="BN63" s="13">
        <v>615</v>
      </c>
      <c r="BO63" s="13">
        <v>311</v>
      </c>
      <c r="BP63" s="13">
        <v>941</v>
      </c>
      <c r="BQ63" s="13">
        <v>630</v>
      </c>
      <c r="BR63" s="13">
        <v>615</v>
      </c>
      <c r="BS63" s="13">
        <v>311</v>
      </c>
      <c r="BT63" s="13">
        <v>928</v>
      </c>
      <c r="BU63" s="13">
        <v>626</v>
      </c>
      <c r="BV63" s="13">
        <v>611</v>
      </c>
      <c r="BW63" s="13">
        <v>302</v>
      </c>
      <c r="BX63" s="13">
        <v>924</v>
      </c>
      <c r="BY63" s="13">
        <v>624</v>
      </c>
      <c r="BZ63" s="13">
        <v>609</v>
      </c>
      <c r="CA63" s="13">
        <v>300</v>
      </c>
      <c r="CB63" s="13">
        <v>918</v>
      </c>
      <c r="CC63" s="13">
        <v>621</v>
      </c>
      <c r="CD63" s="13">
        <v>606</v>
      </c>
      <c r="CE63" s="13">
        <v>297</v>
      </c>
      <c r="CF63" s="3"/>
      <c r="CG63" s="3"/>
      <c r="CH63" s="3"/>
      <c r="CI63" s="3"/>
    </row>
    <row r="64" spans="1:87">
      <c r="A64" s="3" t="s">
        <v>198</v>
      </c>
      <c r="B64" s="13">
        <v>1360</v>
      </c>
      <c r="C64" s="13">
        <v>789</v>
      </c>
      <c r="D64" s="13">
        <v>712</v>
      </c>
      <c r="E64" s="13">
        <v>572</v>
      </c>
      <c r="F64" s="13">
        <v>1360</v>
      </c>
      <c r="G64" s="13">
        <v>788</v>
      </c>
      <c r="H64" s="13">
        <v>711</v>
      </c>
      <c r="I64" s="13">
        <v>568</v>
      </c>
      <c r="J64" s="13">
        <v>1350</v>
      </c>
      <c r="K64" s="13">
        <v>786</v>
      </c>
      <c r="L64" s="13">
        <v>709</v>
      </c>
      <c r="M64" s="13">
        <v>565</v>
      </c>
      <c r="N64" s="13">
        <v>1330</v>
      </c>
      <c r="O64" s="13">
        <v>784</v>
      </c>
      <c r="P64" s="13">
        <v>708</v>
      </c>
      <c r="Q64" s="13">
        <v>549</v>
      </c>
      <c r="R64" s="13">
        <v>1320</v>
      </c>
      <c r="S64" s="13">
        <v>780</v>
      </c>
      <c r="T64" s="13">
        <v>704</v>
      </c>
      <c r="U64" s="13">
        <v>541</v>
      </c>
      <c r="V64" s="13">
        <v>1320</v>
      </c>
      <c r="W64" s="13">
        <v>780</v>
      </c>
      <c r="X64" s="13">
        <v>704</v>
      </c>
      <c r="Y64" s="13">
        <v>537</v>
      </c>
      <c r="Z64" s="80">
        <v>1310</v>
      </c>
      <c r="AA64" s="80">
        <v>779</v>
      </c>
      <c r="AB64" s="80">
        <v>702</v>
      </c>
      <c r="AC64" s="80">
        <v>534</v>
      </c>
      <c r="AD64" s="13">
        <v>1300</v>
      </c>
      <c r="AE64" s="13">
        <v>772</v>
      </c>
      <c r="AF64" s="13">
        <v>696</v>
      </c>
      <c r="AG64" s="13">
        <v>531</v>
      </c>
      <c r="AH64" s="13">
        <v>1300</v>
      </c>
      <c r="AI64" s="13">
        <v>767</v>
      </c>
      <c r="AJ64" s="13">
        <v>692</v>
      </c>
      <c r="AK64" s="13">
        <v>528</v>
      </c>
      <c r="AL64" s="80">
        <v>1260</v>
      </c>
      <c r="AM64" s="80">
        <v>751</v>
      </c>
      <c r="AN64" s="80">
        <v>679</v>
      </c>
      <c r="AO64" s="80">
        <v>510</v>
      </c>
      <c r="AP64" s="13"/>
      <c r="AQ64" s="84" t="s">
        <v>404</v>
      </c>
      <c r="AR64" s="84" t="s">
        <v>47</v>
      </c>
      <c r="AS64" s="84"/>
      <c r="AT64" s="84"/>
      <c r="AU64" s="84"/>
      <c r="AV64" s="12">
        <v>1430</v>
      </c>
      <c r="AW64" s="12">
        <v>851</v>
      </c>
      <c r="AX64" s="12">
        <v>780</v>
      </c>
      <c r="AY64" s="12">
        <v>579</v>
      </c>
      <c r="AZ64" s="13">
        <v>1430</v>
      </c>
      <c r="BA64" s="13">
        <v>850</v>
      </c>
      <c r="BB64" s="13">
        <v>779</v>
      </c>
      <c r="BC64" s="13">
        <v>577</v>
      </c>
      <c r="BD64" s="13">
        <v>1340</v>
      </c>
      <c r="BE64" s="13">
        <v>786</v>
      </c>
      <c r="BF64" s="13">
        <v>719</v>
      </c>
      <c r="BG64" s="13">
        <v>552</v>
      </c>
      <c r="BH64" s="13">
        <v>1340</v>
      </c>
      <c r="BI64" s="13">
        <v>786</v>
      </c>
      <c r="BJ64" s="13">
        <v>719</v>
      </c>
      <c r="BK64" s="13">
        <v>549</v>
      </c>
      <c r="BL64" s="13">
        <v>1380</v>
      </c>
      <c r="BM64" s="13">
        <v>796</v>
      </c>
      <c r="BN64" s="13">
        <v>718</v>
      </c>
      <c r="BO64" s="13">
        <v>588</v>
      </c>
      <c r="BP64" s="13">
        <v>1380</v>
      </c>
      <c r="BQ64" s="13">
        <v>796</v>
      </c>
      <c r="BR64" s="13">
        <v>718</v>
      </c>
      <c r="BS64" s="13">
        <v>588</v>
      </c>
      <c r="BT64" s="13">
        <v>1380</v>
      </c>
      <c r="BU64" s="13">
        <v>794</v>
      </c>
      <c r="BV64" s="13">
        <v>716</v>
      </c>
      <c r="BW64" s="13">
        <v>585</v>
      </c>
      <c r="BX64" s="13">
        <v>1380</v>
      </c>
      <c r="BY64" s="13">
        <v>794</v>
      </c>
      <c r="BZ64" s="13">
        <v>716</v>
      </c>
      <c r="CA64" s="13">
        <v>583</v>
      </c>
      <c r="CB64" s="13">
        <v>1370</v>
      </c>
      <c r="CC64" s="13">
        <v>791</v>
      </c>
      <c r="CD64" s="13">
        <v>714</v>
      </c>
      <c r="CE64" s="13">
        <v>577</v>
      </c>
      <c r="CF64" s="3"/>
      <c r="CG64" s="3"/>
      <c r="CH64" s="3"/>
      <c r="CI64" s="3"/>
    </row>
    <row r="65" spans="1:87">
      <c r="A65" s="3" t="s">
        <v>199</v>
      </c>
      <c r="B65" s="13">
        <v>672</v>
      </c>
      <c r="C65" s="13">
        <v>108</v>
      </c>
      <c r="D65" s="13">
        <v>106</v>
      </c>
      <c r="E65" s="13">
        <v>564</v>
      </c>
      <c r="F65" s="13">
        <v>664</v>
      </c>
      <c r="G65" s="13">
        <v>107</v>
      </c>
      <c r="H65" s="13">
        <v>105</v>
      </c>
      <c r="I65" s="13">
        <v>557</v>
      </c>
      <c r="J65" s="13">
        <v>654</v>
      </c>
      <c r="K65" s="13">
        <v>106</v>
      </c>
      <c r="L65" s="13">
        <v>104</v>
      </c>
      <c r="M65" s="13">
        <v>548</v>
      </c>
      <c r="N65" s="13">
        <v>643</v>
      </c>
      <c r="O65" s="13">
        <v>105</v>
      </c>
      <c r="P65" s="13">
        <v>103</v>
      </c>
      <c r="Q65" s="13">
        <v>538</v>
      </c>
      <c r="R65" s="13">
        <v>620</v>
      </c>
      <c r="S65" s="13">
        <v>94</v>
      </c>
      <c r="T65" s="13">
        <v>92</v>
      </c>
      <c r="U65" s="13">
        <v>526</v>
      </c>
      <c r="V65" s="13">
        <v>596</v>
      </c>
      <c r="W65" s="13">
        <v>86</v>
      </c>
      <c r="X65" s="13">
        <v>84</v>
      </c>
      <c r="Y65" s="13">
        <v>510</v>
      </c>
      <c r="Z65" s="80">
        <v>587</v>
      </c>
      <c r="AA65" s="80">
        <v>84</v>
      </c>
      <c r="AB65" s="80">
        <v>83</v>
      </c>
      <c r="AC65" s="80">
        <v>503</v>
      </c>
      <c r="AD65" s="13">
        <v>582</v>
      </c>
      <c r="AE65" s="13">
        <v>83</v>
      </c>
      <c r="AF65" s="13">
        <v>82</v>
      </c>
      <c r="AG65" s="13">
        <v>499</v>
      </c>
      <c r="AH65" s="13">
        <v>578</v>
      </c>
      <c r="AI65" s="13">
        <v>83</v>
      </c>
      <c r="AJ65" s="13">
        <v>82</v>
      </c>
      <c r="AK65" s="13">
        <v>495</v>
      </c>
      <c r="AL65" s="80">
        <v>565</v>
      </c>
      <c r="AM65" s="80">
        <v>83</v>
      </c>
      <c r="AN65" s="80">
        <v>82</v>
      </c>
      <c r="AO65" s="80">
        <v>482</v>
      </c>
      <c r="AP65" s="13"/>
      <c r="AQ65" s="84" t="s">
        <v>405</v>
      </c>
      <c r="AR65" s="84" t="s">
        <v>45</v>
      </c>
      <c r="AS65" s="84"/>
      <c r="AT65" s="84"/>
      <c r="AU65" s="84"/>
      <c r="AV65" s="12">
        <v>736</v>
      </c>
      <c r="AW65" s="12">
        <v>122</v>
      </c>
      <c r="AX65" s="12">
        <v>117</v>
      </c>
      <c r="AY65" s="12">
        <v>614</v>
      </c>
      <c r="AZ65" s="13">
        <v>729</v>
      </c>
      <c r="BA65" s="13">
        <v>120</v>
      </c>
      <c r="BB65" s="13">
        <v>116</v>
      </c>
      <c r="BC65" s="13">
        <v>609</v>
      </c>
      <c r="BD65" s="13">
        <v>722</v>
      </c>
      <c r="BE65" s="13">
        <v>115</v>
      </c>
      <c r="BF65" s="13">
        <v>112</v>
      </c>
      <c r="BG65" s="13">
        <v>607</v>
      </c>
      <c r="BH65" s="13">
        <v>720</v>
      </c>
      <c r="BI65" s="13">
        <v>114</v>
      </c>
      <c r="BJ65" s="13">
        <v>112</v>
      </c>
      <c r="BK65" s="13">
        <v>606</v>
      </c>
      <c r="BL65" s="13">
        <v>712</v>
      </c>
      <c r="BM65" s="13">
        <v>113</v>
      </c>
      <c r="BN65" s="13">
        <v>111</v>
      </c>
      <c r="BO65" s="13">
        <v>599</v>
      </c>
      <c r="BP65" s="13">
        <v>712</v>
      </c>
      <c r="BQ65" s="13">
        <v>113</v>
      </c>
      <c r="BR65" s="13">
        <v>111</v>
      </c>
      <c r="BS65" s="13">
        <v>599</v>
      </c>
      <c r="BT65" s="13">
        <v>700</v>
      </c>
      <c r="BU65" s="13">
        <v>111</v>
      </c>
      <c r="BV65" s="13">
        <v>109</v>
      </c>
      <c r="BW65" s="13">
        <v>589</v>
      </c>
      <c r="BX65" s="13">
        <v>691</v>
      </c>
      <c r="BY65" s="13">
        <v>110</v>
      </c>
      <c r="BZ65" s="13">
        <v>108</v>
      </c>
      <c r="CA65" s="13">
        <v>581</v>
      </c>
      <c r="CB65" s="13">
        <v>682</v>
      </c>
      <c r="CC65" s="13">
        <v>109</v>
      </c>
      <c r="CD65" s="13">
        <v>107</v>
      </c>
      <c r="CE65" s="13">
        <v>573</v>
      </c>
      <c r="CF65" s="3"/>
      <c r="CG65" s="3"/>
      <c r="CH65" s="3"/>
      <c r="CI65" s="3"/>
    </row>
    <row r="66" spans="1:87">
      <c r="A66" s="3" t="s">
        <v>200</v>
      </c>
      <c r="B66" s="13">
        <v>890</v>
      </c>
      <c r="C66" s="13">
        <v>573</v>
      </c>
      <c r="D66" s="13">
        <v>555</v>
      </c>
      <c r="E66" s="13">
        <v>317</v>
      </c>
      <c r="F66" s="13">
        <v>877</v>
      </c>
      <c r="G66" s="13">
        <v>566</v>
      </c>
      <c r="H66" s="13">
        <v>548</v>
      </c>
      <c r="I66" s="13">
        <v>311</v>
      </c>
      <c r="J66" s="13">
        <v>860</v>
      </c>
      <c r="K66" s="13">
        <v>553</v>
      </c>
      <c r="L66" s="13">
        <v>535</v>
      </c>
      <c r="M66" s="13">
        <v>307</v>
      </c>
      <c r="N66" s="13">
        <v>837</v>
      </c>
      <c r="O66" s="13">
        <v>537</v>
      </c>
      <c r="P66" s="13">
        <v>520</v>
      </c>
      <c r="Q66" s="13">
        <v>300</v>
      </c>
      <c r="R66" s="13">
        <v>813</v>
      </c>
      <c r="S66" s="13">
        <v>521</v>
      </c>
      <c r="T66" s="13">
        <v>504</v>
      </c>
      <c r="U66" s="13">
        <v>292</v>
      </c>
      <c r="V66" s="13">
        <v>804</v>
      </c>
      <c r="W66" s="13">
        <v>516</v>
      </c>
      <c r="X66" s="13">
        <v>499</v>
      </c>
      <c r="Y66" s="13">
        <v>288</v>
      </c>
      <c r="Z66" s="80">
        <v>798</v>
      </c>
      <c r="AA66" s="80">
        <v>513</v>
      </c>
      <c r="AB66" s="80">
        <v>497</v>
      </c>
      <c r="AC66" s="80">
        <v>285</v>
      </c>
      <c r="AD66" s="13">
        <v>784</v>
      </c>
      <c r="AE66" s="13">
        <v>505</v>
      </c>
      <c r="AF66" s="13">
        <v>490</v>
      </c>
      <c r="AG66" s="13">
        <v>279</v>
      </c>
      <c r="AH66" s="13">
        <v>781</v>
      </c>
      <c r="AI66" s="13">
        <v>503</v>
      </c>
      <c r="AJ66" s="13">
        <v>488</v>
      </c>
      <c r="AK66" s="13">
        <v>278</v>
      </c>
      <c r="AL66" s="80">
        <v>782</v>
      </c>
      <c r="AM66" s="80">
        <v>503</v>
      </c>
      <c r="AN66" s="80">
        <v>487</v>
      </c>
      <c r="AO66" s="80">
        <v>279</v>
      </c>
      <c r="AP66" s="13"/>
      <c r="AQ66" s="84" t="s">
        <v>406</v>
      </c>
      <c r="AR66" s="84" t="s">
        <v>43</v>
      </c>
      <c r="AS66" s="84"/>
      <c r="AT66" s="84"/>
      <c r="AU66" s="84"/>
      <c r="AV66" s="12">
        <v>1020</v>
      </c>
      <c r="AW66" s="12">
        <v>685</v>
      </c>
      <c r="AX66" s="12">
        <v>660</v>
      </c>
      <c r="AY66" s="12">
        <v>331</v>
      </c>
      <c r="AZ66" s="13">
        <v>1010</v>
      </c>
      <c r="BA66" s="13">
        <v>666</v>
      </c>
      <c r="BB66" s="13">
        <v>643</v>
      </c>
      <c r="BC66" s="13">
        <v>339</v>
      </c>
      <c r="BD66" s="13">
        <v>970</v>
      </c>
      <c r="BE66" s="13">
        <v>630</v>
      </c>
      <c r="BF66" s="13">
        <v>607</v>
      </c>
      <c r="BG66" s="13">
        <v>340</v>
      </c>
      <c r="BH66" s="13">
        <v>958</v>
      </c>
      <c r="BI66" s="13">
        <v>619</v>
      </c>
      <c r="BJ66" s="13">
        <v>599</v>
      </c>
      <c r="BK66" s="13">
        <v>339</v>
      </c>
      <c r="BL66" s="13">
        <v>945</v>
      </c>
      <c r="BM66" s="13">
        <v>610</v>
      </c>
      <c r="BN66" s="13">
        <v>590</v>
      </c>
      <c r="BO66" s="13">
        <v>335</v>
      </c>
      <c r="BP66" s="13">
        <v>945</v>
      </c>
      <c r="BQ66" s="13">
        <v>610</v>
      </c>
      <c r="BR66" s="13">
        <v>590</v>
      </c>
      <c r="BS66" s="13">
        <v>335</v>
      </c>
      <c r="BT66" s="13">
        <v>931</v>
      </c>
      <c r="BU66" s="13">
        <v>601</v>
      </c>
      <c r="BV66" s="13">
        <v>582</v>
      </c>
      <c r="BW66" s="13">
        <v>330</v>
      </c>
      <c r="BX66" s="13">
        <v>920</v>
      </c>
      <c r="BY66" s="13">
        <v>593</v>
      </c>
      <c r="BZ66" s="13">
        <v>574</v>
      </c>
      <c r="CA66" s="13">
        <v>327</v>
      </c>
      <c r="CB66" s="13">
        <v>907</v>
      </c>
      <c r="CC66" s="13">
        <v>584</v>
      </c>
      <c r="CD66" s="13">
        <v>565</v>
      </c>
      <c r="CE66" s="13">
        <v>323</v>
      </c>
      <c r="CF66" s="3"/>
      <c r="CG66" s="3"/>
      <c r="CH66" s="3"/>
      <c r="CI66" s="3"/>
    </row>
    <row r="67" spans="1:87">
      <c r="A67" s="3" t="s">
        <v>201</v>
      </c>
      <c r="B67" s="13">
        <v>3300</v>
      </c>
      <c r="C67" s="13">
        <v>1790</v>
      </c>
      <c r="D67" s="13">
        <v>1760</v>
      </c>
      <c r="E67" s="13">
        <v>1520</v>
      </c>
      <c r="F67" s="13">
        <v>3290</v>
      </c>
      <c r="G67" s="13">
        <v>1780</v>
      </c>
      <c r="H67" s="13">
        <v>1760</v>
      </c>
      <c r="I67" s="13">
        <v>1510</v>
      </c>
      <c r="J67" s="13">
        <v>3280</v>
      </c>
      <c r="K67" s="13">
        <v>1770</v>
      </c>
      <c r="L67" s="13">
        <v>1750</v>
      </c>
      <c r="M67" s="13">
        <v>1500</v>
      </c>
      <c r="N67" s="13">
        <v>3260</v>
      </c>
      <c r="O67" s="13">
        <v>1770</v>
      </c>
      <c r="P67" s="13">
        <v>1740</v>
      </c>
      <c r="Q67" s="13">
        <v>1500</v>
      </c>
      <c r="R67" s="13">
        <v>3230</v>
      </c>
      <c r="S67" s="13">
        <v>1750</v>
      </c>
      <c r="T67" s="13">
        <v>1720</v>
      </c>
      <c r="U67" s="13">
        <v>1490</v>
      </c>
      <c r="V67" s="13">
        <v>3200</v>
      </c>
      <c r="W67" s="13">
        <v>1720</v>
      </c>
      <c r="X67" s="13">
        <v>1700</v>
      </c>
      <c r="Y67" s="13">
        <v>1480</v>
      </c>
      <c r="Z67" s="80">
        <v>3180</v>
      </c>
      <c r="AA67" s="80">
        <v>1700</v>
      </c>
      <c r="AB67" s="80">
        <v>1680</v>
      </c>
      <c r="AC67" s="80">
        <v>1480</v>
      </c>
      <c r="AD67" s="13">
        <v>3170</v>
      </c>
      <c r="AE67" s="13">
        <v>1700</v>
      </c>
      <c r="AF67" s="13">
        <v>1670</v>
      </c>
      <c r="AG67" s="13">
        <v>1470</v>
      </c>
      <c r="AH67" s="13">
        <v>3150</v>
      </c>
      <c r="AI67" s="13">
        <v>1690</v>
      </c>
      <c r="AJ67" s="13">
        <v>1660</v>
      </c>
      <c r="AK67" s="13">
        <v>1460</v>
      </c>
      <c r="AL67" s="80">
        <v>3150</v>
      </c>
      <c r="AM67" s="80">
        <v>1690</v>
      </c>
      <c r="AN67" s="80">
        <v>1660</v>
      </c>
      <c r="AO67" s="80">
        <v>1470</v>
      </c>
      <c r="AP67" s="13"/>
      <c r="AQ67" s="84" t="s">
        <v>407</v>
      </c>
      <c r="AR67" s="84" t="s">
        <v>41</v>
      </c>
      <c r="AS67" s="84"/>
      <c r="AT67" s="84"/>
      <c r="AU67" s="84"/>
      <c r="AV67" s="12">
        <v>3600</v>
      </c>
      <c r="AW67" s="12">
        <v>1880</v>
      </c>
      <c r="AX67" s="12">
        <v>1870</v>
      </c>
      <c r="AY67" s="12">
        <v>1720</v>
      </c>
      <c r="AZ67" s="13">
        <v>3580</v>
      </c>
      <c r="BA67" s="13">
        <v>1870</v>
      </c>
      <c r="BB67" s="13">
        <v>1850</v>
      </c>
      <c r="BC67" s="13">
        <v>1720</v>
      </c>
      <c r="BD67" s="13">
        <v>3390</v>
      </c>
      <c r="BE67" s="13">
        <v>1840</v>
      </c>
      <c r="BF67" s="13">
        <v>1810</v>
      </c>
      <c r="BG67" s="13">
        <v>1550</v>
      </c>
      <c r="BH67" s="13">
        <v>3380</v>
      </c>
      <c r="BI67" s="13">
        <v>1830</v>
      </c>
      <c r="BJ67" s="13">
        <v>1800</v>
      </c>
      <c r="BK67" s="13">
        <v>1550</v>
      </c>
      <c r="BL67" s="13">
        <v>3370</v>
      </c>
      <c r="BM67" s="13">
        <v>1830</v>
      </c>
      <c r="BN67" s="13">
        <v>1800</v>
      </c>
      <c r="BO67" s="13">
        <v>1550</v>
      </c>
      <c r="BP67" s="13">
        <v>3370</v>
      </c>
      <c r="BQ67" s="13">
        <v>1830</v>
      </c>
      <c r="BR67" s="13">
        <v>1800</v>
      </c>
      <c r="BS67" s="13">
        <v>1550</v>
      </c>
      <c r="BT67" s="13">
        <v>3350</v>
      </c>
      <c r="BU67" s="13">
        <v>1810</v>
      </c>
      <c r="BV67" s="13">
        <v>1780</v>
      </c>
      <c r="BW67" s="13">
        <v>1540</v>
      </c>
      <c r="BX67" s="13">
        <v>3330</v>
      </c>
      <c r="BY67" s="13">
        <v>1800</v>
      </c>
      <c r="BZ67" s="13">
        <v>1770</v>
      </c>
      <c r="CA67" s="13">
        <v>1530</v>
      </c>
      <c r="CB67" s="13">
        <v>3320</v>
      </c>
      <c r="CC67" s="13">
        <v>1790</v>
      </c>
      <c r="CD67" s="13">
        <v>1770</v>
      </c>
      <c r="CE67" s="13">
        <v>1520</v>
      </c>
      <c r="CF67" s="3"/>
      <c r="CG67" s="3"/>
      <c r="CH67" s="3"/>
      <c r="CI67" s="3"/>
    </row>
    <row r="68" spans="1:87">
      <c r="A68" s="3" t="s">
        <v>202</v>
      </c>
      <c r="B68" s="13">
        <v>2850</v>
      </c>
      <c r="C68" s="13">
        <v>1640</v>
      </c>
      <c r="D68" s="13">
        <v>1520</v>
      </c>
      <c r="E68" s="13">
        <v>1210</v>
      </c>
      <c r="F68" s="13">
        <v>2840</v>
      </c>
      <c r="G68" s="13">
        <v>1640</v>
      </c>
      <c r="H68" s="13">
        <v>1510</v>
      </c>
      <c r="I68" s="13">
        <v>1200</v>
      </c>
      <c r="J68" s="13">
        <v>2830</v>
      </c>
      <c r="K68" s="13">
        <v>1630</v>
      </c>
      <c r="L68" s="13">
        <v>1510</v>
      </c>
      <c r="M68" s="13">
        <v>1200</v>
      </c>
      <c r="N68" s="13">
        <v>2790</v>
      </c>
      <c r="O68" s="13">
        <v>1610</v>
      </c>
      <c r="P68" s="13">
        <v>1480</v>
      </c>
      <c r="Q68" s="13">
        <v>1180</v>
      </c>
      <c r="R68" s="13">
        <v>2770</v>
      </c>
      <c r="S68" s="13">
        <v>1600</v>
      </c>
      <c r="T68" s="13">
        <v>1480</v>
      </c>
      <c r="U68" s="13">
        <v>1170</v>
      </c>
      <c r="V68" s="13">
        <v>2750</v>
      </c>
      <c r="W68" s="13">
        <v>1590</v>
      </c>
      <c r="X68" s="13">
        <v>1460</v>
      </c>
      <c r="Y68" s="13">
        <v>1170</v>
      </c>
      <c r="Z68" s="80">
        <v>2740</v>
      </c>
      <c r="AA68" s="80">
        <v>1580</v>
      </c>
      <c r="AB68" s="80">
        <v>1450</v>
      </c>
      <c r="AC68" s="80">
        <v>1160</v>
      </c>
      <c r="AD68" s="13">
        <v>2710</v>
      </c>
      <c r="AE68" s="13">
        <v>1550</v>
      </c>
      <c r="AF68" s="13">
        <v>1430</v>
      </c>
      <c r="AG68" s="13">
        <v>1160</v>
      </c>
      <c r="AH68" s="13">
        <v>2700</v>
      </c>
      <c r="AI68" s="13">
        <v>1540</v>
      </c>
      <c r="AJ68" s="13">
        <v>1420</v>
      </c>
      <c r="AK68" s="13">
        <v>1160</v>
      </c>
      <c r="AL68" s="80">
        <v>2650</v>
      </c>
      <c r="AM68" s="80">
        <v>1520</v>
      </c>
      <c r="AN68" s="80">
        <v>1400</v>
      </c>
      <c r="AO68" s="80">
        <v>1130</v>
      </c>
      <c r="AP68" s="13"/>
      <c r="AQ68" s="84" t="s">
        <v>408</v>
      </c>
      <c r="AR68" s="84" t="s">
        <v>39</v>
      </c>
      <c r="AS68" s="84"/>
      <c r="AT68" s="84"/>
      <c r="AU68" s="84"/>
      <c r="AV68" s="12">
        <v>3130</v>
      </c>
      <c r="AW68" s="12">
        <v>1820</v>
      </c>
      <c r="AX68" s="12">
        <v>1550</v>
      </c>
      <c r="AY68" s="12">
        <v>1310</v>
      </c>
      <c r="AZ68" s="13">
        <v>3120</v>
      </c>
      <c r="BA68" s="13">
        <v>1820</v>
      </c>
      <c r="BB68" s="13">
        <v>1550</v>
      </c>
      <c r="BC68" s="13">
        <v>1300</v>
      </c>
      <c r="BD68" s="13">
        <v>3020</v>
      </c>
      <c r="BE68" s="13">
        <v>1730</v>
      </c>
      <c r="BF68" s="13">
        <v>1540</v>
      </c>
      <c r="BG68" s="13">
        <v>1290</v>
      </c>
      <c r="BH68" s="13">
        <v>3000</v>
      </c>
      <c r="BI68" s="13">
        <v>1730</v>
      </c>
      <c r="BJ68" s="13">
        <v>1540</v>
      </c>
      <c r="BK68" s="13">
        <v>1270</v>
      </c>
      <c r="BL68" s="13">
        <v>2920</v>
      </c>
      <c r="BM68" s="13">
        <v>1660</v>
      </c>
      <c r="BN68" s="13">
        <v>1530</v>
      </c>
      <c r="BO68" s="13">
        <v>1260</v>
      </c>
      <c r="BP68" s="13">
        <v>2920</v>
      </c>
      <c r="BQ68" s="13">
        <v>1660</v>
      </c>
      <c r="BR68" s="13">
        <v>1530</v>
      </c>
      <c r="BS68" s="13">
        <v>1260</v>
      </c>
      <c r="BT68" s="13">
        <v>2900</v>
      </c>
      <c r="BU68" s="13">
        <v>1660</v>
      </c>
      <c r="BV68" s="13">
        <v>1530</v>
      </c>
      <c r="BW68" s="13">
        <v>1250</v>
      </c>
      <c r="BX68" s="13">
        <v>2880</v>
      </c>
      <c r="BY68" s="13">
        <v>1650</v>
      </c>
      <c r="BZ68" s="13">
        <v>1520</v>
      </c>
      <c r="CA68" s="13">
        <v>1230</v>
      </c>
      <c r="CB68" s="13">
        <v>2870</v>
      </c>
      <c r="CC68" s="13">
        <v>1650</v>
      </c>
      <c r="CD68" s="13">
        <v>1520</v>
      </c>
      <c r="CE68" s="13">
        <v>1220</v>
      </c>
      <c r="CF68" s="3"/>
      <c r="CG68" s="3"/>
      <c r="CH68" s="3"/>
      <c r="CI68" s="3"/>
    </row>
    <row r="69" spans="1:87">
      <c r="A69" s="3" t="s">
        <v>203</v>
      </c>
      <c r="B69" s="13">
        <v>661</v>
      </c>
      <c r="C69" s="13">
        <v>205</v>
      </c>
      <c r="D69" s="13">
        <v>188</v>
      </c>
      <c r="E69" s="13">
        <v>456</v>
      </c>
      <c r="F69" s="13">
        <v>658</v>
      </c>
      <c r="G69" s="13">
        <v>203</v>
      </c>
      <c r="H69" s="13">
        <v>186</v>
      </c>
      <c r="I69" s="13">
        <v>455</v>
      </c>
      <c r="J69" s="13">
        <v>647</v>
      </c>
      <c r="K69" s="13">
        <v>200</v>
      </c>
      <c r="L69" s="13">
        <v>183</v>
      </c>
      <c r="M69" s="13">
        <v>447</v>
      </c>
      <c r="N69" s="13">
        <v>635</v>
      </c>
      <c r="O69" s="13">
        <v>197</v>
      </c>
      <c r="P69" s="13">
        <v>180</v>
      </c>
      <c r="Q69" s="13">
        <v>438</v>
      </c>
      <c r="R69" s="13">
        <v>629</v>
      </c>
      <c r="S69" s="13">
        <v>197</v>
      </c>
      <c r="T69" s="13">
        <v>180</v>
      </c>
      <c r="U69" s="13">
        <v>432</v>
      </c>
      <c r="V69" s="13">
        <v>614</v>
      </c>
      <c r="W69" s="13">
        <v>186</v>
      </c>
      <c r="X69" s="13">
        <v>169</v>
      </c>
      <c r="Y69" s="13">
        <v>428</v>
      </c>
      <c r="Z69" s="80">
        <v>603</v>
      </c>
      <c r="AA69" s="80">
        <v>179</v>
      </c>
      <c r="AB69" s="80">
        <v>164</v>
      </c>
      <c r="AC69" s="80">
        <v>424</v>
      </c>
      <c r="AD69" s="13">
        <v>591</v>
      </c>
      <c r="AE69" s="13">
        <v>170</v>
      </c>
      <c r="AF69" s="13">
        <v>156</v>
      </c>
      <c r="AG69" s="13">
        <v>421</v>
      </c>
      <c r="AH69" s="13">
        <v>588</v>
      </c>
      <c r="AI69" s="13">
        <v>169</v>
      </c>
      <c r="AJ69" s="13">
        <v>155</v>
      </c>
      <c r="AK69" s="13">
        <v>419</v>
      </c>
      <c r="AL69" s="80">
        <v>569</v>
      </c>
      <c r="AM69" s="80">
        <v>153</v>
      </c>
      <c r="AN69" s="80">
        <v>140</v>
      </c>
      <c r="AO69" s="80">
        <v>416</v>
      </c>
      <c r="AP69" s="13"/>
      <c r="AQ69" s="84" t="s">
        <v>409</v>
      </c>
      <c r="AR69" s="84" t="s">
        <v>37</v>
      </c>
      <c r="AS69" s="84"/>
      <c r="AT69" s="84"/>
      <c r="AU69" s="84"/>
      <c r="AV69" s="12">
        <v>750</v>
      </c>
      <c r="AW69" s="12">
        <v>217</v>
      </c>
      <c r="AX69" s="12">
        <v>211</v>
      </c>
      <c r="AY69" s="12">
        <v>533</v>
      </c>
      <c r="AZ69" s="13">
        <v>736</v>
      </c>
      <c r="BA69" s="13">
        <v>216</v>
      </c>
      <c r="BB69" s="13">
        <v>210</v>
      </c>
      <c r="BC69" s="13">
        <v>520</v>
      </c>
      <c r="BD69" s="13">
        <v>716</v>
      </c>
      <c r="BE69" s="13">
        <v>219</v>
      </c>
      <c r="BF69" s="13">
        <v>208</v>
      </c>
      <c r="BG69" s="13">
        <v>497</v>
      </c>
      <c r="BH69" s="13">
        <v>703</v>
      </c>
      <c r="BI69" s="13">
        <v>217</v>
      </c>
      <c r="BJ69" s="13">
        <v>200</v>
      </c>
      <c r="BK69" s="13">
        <v>486</v>
      </c>
      <c r="BL69" s="13">
        <v>703</v>
      </c>
      <c r="BM69" s="13">
        <v>217</v>
      </c>
      <c r="BN69" s="13">
        <v>199</v>
      </c>
      <c r="BO69" s="13">
        <v>486</v>
      </c>
      <c r="BP69" s="13">
        <v>703</v>
      </c>
      <c r="BQ69" s="13">
        <v>217</v>
      </c>
      <c r="BR69" s="13">
        <v>199</v>
      </c>
      <c r="BS69" s="13">
        <v>486</v>
      </c>
      <c r="BT69" s="13">
        <v>693</v>
      </c>
      <c r="BU69" s="13">
        <v>215</v>
      </c>
      <c r="BV69" s="13">
        <v>197</v>
      </c>
      <c r="BW69" s="13">
        <v>478</v>
      </c>
      <c r="BX69" s="13">
        <v>682</v>
      </c>
      <c r="BY69" s="13">
        <v>213</v>
      </c>
      <c r="BZ69" s="13">
        <v>195</v>
      </c>
      <c r="CA69" s="13">
        <v>469</v>
      </c>
      <c r="CB69" s="13">
        <v>673</v>
      </c>
      <c r="CC69" s="13">
        <v>210</v>
      </c>
      <c r="CD69" s="13">
        <v>193</v>
      </c>
      <c r="CE69" s="13">
        <v>463</v>
      </c>
      <c r="CF69" s="3"/>
      <c r="CG69" s="3"/>
      <c r="CH69" s="3"/>
      <c r="CI69" s="3"/>
    </row>
    <row r="70" spans="1:87">
      <c r="A70" s="3" t="s">
        <v>204</v>
      </c>
      <c r="B70" s="13">
        <v>751</v>
      </c>
      <c r="C70" s="13">
        <v>239</v>
      </c>
      <c r="D70" s="13">
        <v>220</v>
      </c>
      <c r="E70" s="13">
        <v>512</v>
      </c>
      <c r="F70" s="13">
        <v>742</v>
      </c>
      <c r="G70" s="13">
        <v>236</v>
      </c>
      <c r="H70" s="13">
        <v>218</v>
      </c>
      <c r="I70" s="13">
        <v>506</v>
      </c>
      <c r="J70" s="13">
        <v>731</v>
      </c>
      <c r="K70" s="13">
        <v>231</v>
      </c>
      <c r="L70" s="13">
        <v>213</v>
      </c>
      <c r="M70" s="13">
        <v>500</v>
      </c>
      <c r="N70" s="13">
        <v>716</v>
      </c>
      <c r="O70" s="13">
        <v>227</v>
      </c>
      <c r="P70" s="13">
        <v>209</v>
      </c>
      <c r="Q70" s="13">
        <v>489</v>
      </c>
      <c r="R70" s="13">
        <v>713</v>
      </c>
      <c r="S70" s="13">
        <v>224</v>
      </c>
      <c r="T70" s="13">
        <v>206</v>
      </c>
      <c r="U70" s="13">
        <v>489</v>
      </c>
      <c r="V70" s="13">
        <v>707</v>
      </c>
      <c r="W70" s="13">
        <v>220</v>
      </c>
      <c r="X70" s="13">
        <v>202</v>
      </c>
      <c r="Y70" s="13">
        <v>487</v>
      </c>
      <c r="Z70" s="80">
        <v>696</v>
      </c>
      <c r="AA70" s="80">
        <v>212</v>
      </c>
      <c r="AB70" s="80">
        <v>195</v>
      </c>
      <c r="AC70" s="80">
        <v>484</v>
      </c>
      <c r="AD70" s="13">
        <v>686</v>
      </c>
      <c r="AE70" s="13">
        <v>205</v>
      </c>
      <c r="AF70" s="13">
        <v>188</v>
      </c>
      <c r="AG70" s="13">
        <v>481</v>
      </c>
      <c r="AH70" s="13">
        <v>682</v>
      </c>
      <c r="AI70" s="13">
        <v>203</v>
      </c>
      <c r="AJ70" s="13">
        <v>187</v>
      </c>
      <c r="AK70" s="13">
        <v>479</v>
      </c>
      <c r="AL70" s="80">
        <v>680</v>
      </c>
      <c r="AM70" s="80">
        <v>200</v>
      </c>
      <c r="AN70" s="80">
        <v>184</v>
      </c>
      <c r="AO70" s="80">
        <v>480</v>
      </c>
      <c r="AP70" s="13"/>
      <c r="AQ70" s="84" t="s">
        <v>410</v>
      </c>
      <c r="AR70" s="84" t="s">
        <v>35</v>
      </c>
      <c r="AS70" s="84"/>
      <c r="AT70" s="84"/>
      <c r="AU70" s="84"/>
      <c r="AV70" s="12">
        <v>979</v>
      </c>
      <c r="AW70" s="12">
        <v>272</v>
      </c>
      <c r="AX70" s="12">
        <v>261</v>
      </c>
      <c r="AY70" s="12">
        <v>707</v>
      </c>
      <c r="AZ70" s="13">
        <v>964</v>
      </c>
      <c r="BA70" s="13">
        <v>268</v>
      </c>
      <c r="BB70" s="13">
        <v>257</v>
      </c>
      <c r="BC70" s="13">
        <v>696</v>
      </c>
      <c r="BD70" s="13">
        <v>934</v>
      </c>
      <c r="BE70" s="13">
        <v>269</v>
      </c>
      <c r="BF70" s="13">
        <v>253</v>
      </c>
      <c r="BG70" s="13">
        <v>665</v>
      </c>
      <c r="BH70" s="13">
        <v>934</v>
      </c>
      <c r="BI70" s="13">
        <v>269</v>
      </c>
      <c r="BJ70" s="13">
        <v>250</v>
      </c>
      <c r="BK70" s="13">
        <v>665</v>
      </c>
      <c r="BL70" s="13">
        <v>932</v>
      </c>
      <c r="BM70" s="13">
        <v>267</v>
      </c>
      <c r="BN70" s="13">
        <v>247</v>
      </c>
      <c r="BO70" s="13">
        <v>665</v>
      </c>
      <c r="BP70" s="13">
        <v>932</v>
      </c>
      <c r="BQ70" s="13">
        <v>267</v>
      </c>
      <c r="BR70" s="13">
        <v>247</v>
      </c>
      <c r="BS70" s="13">
        <v>665</v>
      </c>
      <c r="BT70" s="13">
        <v>776</v>
      </c>
      <c r="BU70" s="13">
        <v>246</v>
      </c>
      <c r="BV70" s="13">
        <v>226</v>
      </c>
      <c r="BW70" s="13">
        <v>530</v>
      </c>
      <c r="BX70" s="13">
        <v>769</v>
      </c>
      <c r="BY70" s="13">
        <v>245</v>
      </c>
      <c r="BZ70" s="13">
        <v>225</v>
      </c>
      <c r="CA70" s="13">
        <v>524</v>
      </c>
      <c r="CB70" s="13">
        <v>759</v>
      </c>
      <c r="CC70" s="13">
        <v>243</v>
      </c>
      <c r="CD70" s="13">
        <v>223</v>
      </c>
      <c r="CE70" s="13">
        <v>516</v>
      </c>
      <c r="CF70" s="3"/>
      <c r="CG70" s="3"/>
      <c r="CH70" s="3"/>
      <c r="CI70" s="3"/>
    </row>
    <row r="71" spans="1:87">
      <c r="A71" s="3" t="s">
        <v>205</v>
      </c>
      <c r="B71" s="13">
        <v>1150</v>
      </c>
      <c r="C71" s="13">
        <v>493</v>
      </c>
      <c r="D71" s="13">
        <v>449</v>
      </c>
      <c r="E71" s="13">
        <v>652</v>
      </c>
      <c r="F71" s="13">
        <v>1140</v>
      </c>
      <c r="G71" s="13">
        <v>492</v>
      </c>
      <c r="H71" s="13">
        <v>448</v>
      </c>
      <c r="I71" s="13">
        <v>648</v>
      </c>
      <c r="J71" s="13">
        <v>1120</v>
      </c>
      <c r="K71" s="13">
        <v>483</v>
      </c>
      <c r="L71" s="13">
        <v>440</v>
      </c>
      <c r="M71" s="13">
        <v>635</v>
      </c>
      <c r="N71" s="13">
        <v>1110</v>
      </c>
      <c r="O71" s="13">
        <v>479</v>
      </c>
      <c r="P71" s="13">
        <v>436</v>
      </c>
      <c r="Q71" s="13">
        <v>632</v>
      </c>
      <c r="R71" s="13">
        <v>1100</v>
      </c>
      <c r="S71" s="13">
        <v>476</v>
      </c>
      <c r="T71" s="13">
        <v>434</v>
      </c>
      <c r="U71" s="13">
        <v>622</v>
      </c>
      <c r="V71" s="13">
        <v>1080</v>
      </c>
      <c r="W71" s="13">
        <v>474</v>
      </c>
      <c r="X71" s="13">
        <v>433</v>
      </c>
      <c r="Y71" s="13">
        <v>607</v>
      </c>
      <c r="Z71" s="80">
        <v>1070</v>
      </c>
      <c r="AA71" s="80">
        <v>472</v>
      </c>
      <c r="AB71" s="80">
        <v>430</v>
      </c>
      <c r="AC71" s="80">
        <v>601</v>
      </c>
      <c r="AD71" s="13">
        <v>1060</v>
      </c>
      <c r="AE71" s="13">
        <v>463</v>
      </c>
      <c r="AF71" s="13">
        <v>422</v>
      </c>
      <c r="AG71" s="13">
        <v>598</v>
      </c>
      <c r="AH71" s="13">
        <v>1060</v>
      </c>
      <c r="AI71" s="13">
        <v>461</v>
      </c>
      <c r="AJ71" s="13">
        <v>420</v>
      </c>
      <c r="AK71" s="13">
        <v>595</v>
      </c>
      <c r="AL71" s="80">
        <v>1020</v>
      </c>
      <c r="AM71" s="80">
        <v>452</v>
      </c>
      <c r="AN71" s="80">
        <v>411</v>
      </c>
      <c r="AO71" s="80">
        <v>570</v>
      </c>
      <c r="AP71" s="13"/>
      <c r="AQ71" s="84" t="s">
        <v>411</v>
      </c>
      <c r="AR71" s="84" t="s">
        <v>33</v>
      </c>
      <c r="AS71" s="84"/>
      <c r="AT71" s="84"/>
      <c r="AU71" s="84"/>
      <c r="AV71" s="12">
        <v>1260</v>
      </c>
      <c r="AW71" s="12">
        <v>531</v>
      </c>
      <c r="AX71" s="12">
        <v>486</v>
      </c>
      <c r="AY71" s="12">
        <v>731</v>
      </c>
      <c r="AZ71" s="13">
        <v>1250</v>
      </c>
      <c r="BA71" s="13">
        <v>527</v>
      </c>
      <c r="BB71" s="13">
        <v>482</v>
      </c>
      <c r="BC71" s="13">
        <v>724</v>
      </c>
      <c r="BD71" s="13">
        <v>1190</v>
      </c>
      <c r="BE71" s="13">
        <v>495</v>
      </c>
      <c r="BF71" s="13">
        <v>453</v>
      </c>
      <c r="BG71" s="13">
        <v>691</v>
      </c>
      <c r="BH71" s="13">
        <v>1180</v>
      </c>
      <c r="BI71" s="13">
        <v>495</v>
      </c>
      <c r="BJ71" s="13">
        <v>453</v>
      </c>
      <c r="BK71" s="13">
        <v>687</v>
      </c>
      <c r="BL71" s="13">
        <v>1180</v>
      </c>
      <c r="BM71" s="13">
        <v>497</v>
      </c>
      <c r="BN71" s="13">
        <v>452</v>
      </c>
      <c r="BO71" s="13">
        <v>687</v>
      </c>
      <c r="BP71" s="13">
        <v>1180</v>
      </c>
      <c r="BQ71" s="13">
        <v>497</v>
      </c>
      <c r="BR71" s="13">
        <v>452</v>
      </c>
      <c r="BS71" s="13">
        <v>687</v>
      </c>
      <c r="BT71" s="13">
        <v>1170</v>
      </c>
      <c r="BU71" s="13">
        <v>497</v>
      </c>
      <c r="BV71" s="13">
        <v>452</v>
      </c>
      <c r="BW71" s="13">
        <v>668</v>
      </c>
      <c r="BX71" s="13">
        <v>1160</v>
      </c>
      <c r="BY71" s="13">
        <v>496</v>
      </c>
      <c r="BZ71" s="13">
        <v>451</v>
      </c>
      <c r="CA71" s="13">
        <v>663</v>
      </c>
      <c r="CB71" s="13">
        <v>1150</v>
      </c>
      <c r="CC71" s="13">
        <v>495</v>
      </c>
      <c r="CD71" s="13">
        <v>450</v>
      </c>
      <c r="CE71" s="13">
        <v>657</v>
      </c>
      <c r="CF71" s="3"/>
      <c r="CG71" s="3"/>
      <c r="CH71" s="3"/>
      <c r="CI71" s="3"/>
    </row>
    <row r="72" spans="1:87">
      <c r="A72" s="3" t="s">
        <v>206</v>
      </c>
      <c r="B72" s="13">
        <v>419</v>
      </c>
      <c r="C72" s="13">
        <v>351</v>
      </c>
      <c r="D72" s="13">
        <v>330</v>
      </c>
      <c r="E72" s="13">
        <v>68</v>
      </c>
      <c r="F72" s="13">
        <v>405</v>
      </c>
      <c r="G72" s="13">
        <v>338</v>
      </c>
      <c r="H72" s="13">
        <v>318</v>
      </c>
      <c r="I72" s="13">
        <v>67</v>
      </c>
      <c r="J72" s="13">
        <v>397</v>
      </c>
      <c r="K72" s="13">
        <v>332</v>
      </c>
      <c r="L72" s="13">
        <v>313</v>
      </c>
      <c r="M72" s="13">
        <v>65</v>
      </c>
      <c r="N72" s="13">
        <v>391</v>
      </c>
      <c r="O72" s="13">
        <v>327</v>
      </c>
      <c r="P72" s="13">
        <v>307</v>
      </c>
      <c r="Q72" s="13">
        <v>64</v>
      </c>
      <c r="R72" s="13">
        <v>383</v>
      </c>
      <c r="S72" s="13">
        <v>320</v>
      </c>
      <c r="T72" s="13">
        <v>301</v>
      </c>
      <c r="U72" s="13">
        <v>63</v>
      </c>
      <c r="V72" s="13">
        <v>381</v>
      </c>
      <c r="W72" s="13">
        <v>319</v>
      </c>
      <c r="X72" s="13">
        <v>300</v>
      </c>
      <c r="Y72" s="13">
        <v>62</v>
      </c>
      <c r="Z72" s="80">
        <v>377</v>
      </c>
      <c r="AA72" s="80">
        <v>315</v>
      </c>
      <c r="AB72" s="80">
        <v>296</v>
      </c>
      <c r="AC72" s="80">
        <v>62</v>
      </c>
      <c r="AD72" s="13">
        <v>377</v>
      </c>
      <c r="AE72" s="13">
        <v>315</v>
      </c>
      <c r="AF72" s="13">
        <v>296</v>
      </c>
      <c r="AG72" s="13">
        <v>62</v>
      </c>
      <c r="AH72" s="13">
        <v>375</v>
      </c>
      <c r="AI72" s="13">
        <v>313</v>
      </c>
      <c r="AJ72" s="13">
        <v>294</v>
      </c>
      <c r="AK72" s="13">
        <v>62</v>
      </c>
      <c r="AL72" s="80">
        <v>371</v>
      </c>
      <c r="AM72" s="80">
        <v>313</v>
      </c>
      <c r="AN72" s="80">
        <v>294</v>
      </c>
      <c r="AO72" s="80">
        <v>58</v>
      </c>
      <c r="AP72" s="13"/>
      <c r="AQ72" s="84" t="s">
        <v>412</v>
      </c>
      <c r="AR72" s="84" t="s">
        <v>31</v>
      </c>
      <c r="AS72" s="84"/>
      <c r="AT72" s="84"/>
      <c r="AU72" s="84"/>
      <c r="AV72" s="12">
        <v>461</v>
      </c>
      <c r="AW72" s="12">
        <v>387</v>
      </c>
      <c r="AX72" s="12">
        <v>373</v>
      </c>
      <c r="AY72" s="12">
        <v>74</v>
      </c>
      <c r="AZ72" s="13">
        <v>444</v>
      </c>
      <c r="BA72" s="13">
        <v>372</v>
      </c>
      <c r="BB72" s="13">
        <v>358</v>
      </c>
      <c r="BC72" s="13">
        <v>72</v>
      </c>
      <c r="BD72" s="13">
        <v>440</v>
      </c>
      <c r="BE72" s="13">
        <v>368</v>
      </c>
      <c r="BF72" s="13">
        <v>346</v>
      </c>
      <c r="BG72" s="13">
        <v>72</v>
      </c>
      <c r="BH72" s="13">
        <v>436</v>
      </c>
      <c r="BI72" s="13">
        <v>364</v>
      </c>
      <c r="BJ72" s="13">
        <v>342</v>
      </c>
      <c r="BK72" s="13">
        <v>72</v>
      </c>
      <c r="BL72" s="13">
        <v>435</v>
      </c>
      <c r="BM72" s="13">
        <v>363</v>
      </c>
      <c r="BN72" s="13">
        <v>341</v>
      </c>
      <c r="BO72" s="13">
        <v>72</v>
      </c>
      <c r="BP72" s="13">
        <v>435</v>
      </c>
      <c r="BQ72" s="13">
        <v>363</v>
      </c>
      <c r="BR72" s="13">
        <v>341</v>
      </c>
      <c r="BS72" s="13">
        <v>72</v>
      </c>
      <c r="BT72" s="13">
        <v>430</v>
      </c>
      <c r="BU72" s="13">
        <v>359</v>
      </c>
      <c r="BV72" s="13">
        <v>337</v>
      </c>
      <c r="BW72" s="13">
        <v>71</v>
      </c>
      <c r="BX72" s="13">
        <v>427</v>
      </c>
      <c r="BY72" s="13">
        <v>356</v>
      </c>
      <c r="BZ72" s="13">
        <v>334</v>
      </c>
      <c r="CA72" s="13">
        <v>71</v>
      </c>
      <c r="CB72" s="13">
        <v>424</v>
      </c>
      <c r="CC72" s="13">
        <v>355</v>
      </c>
      <c r="CD72" s="13">
        <v>334</v>
      </c>
      <c r="CE72" s="13">
        <v>69</v>
      </c>
      <c r="CF72" s="3"/>
      <c r="CG72" s="3"/>
      <c r="CH72" s="3"/>
      <c r="CI72" s="3"/>
    </row>
    <row r="73" spans="1:87">
      <c r="A73" s="3" t="s">
        <v>207</v>
      </c>
      <c r="B73" s="13">
        <v>133</v>
      </c>
      <c r="C73" s="13">
        <v>72</v>
      </c>
      <c r="D73" s="13">
        <v>67</v>
      </c>
      <c r="E73" s="13">
        <v>61</v>
      </c>
      <c r="F73" s="13">
        <v>133</v>
      </c>
      <c r="G73" s="13">
        <v>72</v>
      </c>
      <c r="H73" s="13">
        <v>67</v>
      </c>
      <c r="I73" s="13">
        <v>61</v>
      </c>
      <c r="J73" s="13">
        <v>132</v>
      </c>
      <c r="K73" s="13">
        <v>72</v>
      </c>
      <c r="L73" s="13">
        <v>67</v>
      </c>
      <c r="M73" s="13">
        <v>60</v>
      </c>
      <c r="N73" s="13">
        <v>131</v>
      </c>
      <c r="O73" s="13">
        <v>72</v>
      </c>
      <c r="P73" s="13">
        <v>67</v>
      </c>
      <c r="Q73" s="13">
        <v>59</v>
      </c>
      <c r="R73" s="13">
        <v>131</v>
      </c>
      <c r="S73" s="13">
        <v>72</v>
      </c>
      <c r="T73" s="13">
        <v>67</v>
      </c>
      <c r="U73" s="13">
        <v>59</v>
      </c>
      <c r="V73" s="13">
        <v>130</v>
      </c>
      <c r="W73" s="13">
        <v>72</v>
      </c>
      <c r="X73" s="13">
        <v>67</v>
      </c>
      <c r="Y73" s="13">
        <v>58</v>
      </c>
      <c r="Z73" s="80">
        <v>130</v>
      </c>
      <c r="AA73" s="80">
        <v>72</v>
      </c>
      <c r="AB73" s="80">
        <v>67</v>
      </c>
      <c r="AC73" s="80">
        <v>58</v>
      </c>
      <c r="AD73" s="13">
        <v>129</v>
      </c>
      <c r="AE73" s="13">
        <v>71</v>
      </c>
      <c r="AF73" s="13">
        <v>66</v>
      </c>
      <c r="AG73" s="13">
        <v>58</v>
      </c>
      <c r="AH73" s="13">
        <v>129</v>
      </c>
      <c r="AI73" s="13">
        <v>71</v>
      </c>
      <c r="AJ73" s="13">
        <v>66</v>
      </c>
      <c r="AK73" s="13">
        <v>58</v>
      </c>
      <c r="AL73" s="80">
        <v>128</v>
      </c>
      <c r="AM73" s="80">
        <v>71</v>
      </c>
      <c r="AN73" s="80">
        <v>66</v>
      </c>
      <c r="AO73" s="80">
        <v>57</v>
      </c>
      <c r="AP73" s="13"/>
      <c r="AQ73" s="84" t="s">
        <v>413</v>
      </c>
      <c r="AR73" s="84" t="s">
        <v>29</v>
      </c>
      <c r="AS73" s="84"/>
      <c r="AT73" s="84"/>
      <c r="AU73" s="84"/>
      <c r="AV73" s="12">
        <v>176</v>
      </c>
      <c r="AW73" s="12">
        <v>90</v>
      </c>
      <c r="AX73" s="12">
        <v>87</v>
      </c>
      <c r="AY73" s="12">
        <v>86</v>
      </c>
      <c r="AZ73" s="13">
        <v>176</v>
      </c>
      <c r="BA73" s="13">
        <v>90</v>
      </c>
      <c r="BB73" s="13">
        <v>87</v>
      </c>
      <c r="BC73" s="13">
        <v>86</v>
      </c>
      <c r="BD73" s="13">
        <v>140</v>
      </c>
      <c r="BE73" s="13">
        <v>74</v>
      </c>
      <c r="BF73" s="13">
        <v>69</v>
      </c>
      <c r="BG73" s="13">
        <v>66</v>
      </c>
      <c r="BH73" s="13">
        <v>138</v>
      </c>
      <c r="BI73" s="13">
        <v>72</v>
      </c>
      <c r="BJ73" s="13">
        <v>67</v>
      </c>
      <c r="BK73" s="13">
        <v>66</v>
      </c>
      <c r="BL73" s="13">
        <v>138</v>
      </c>
      <c r="BM73" s="13">
        <v>72</v>
      </c>
      <c r="BN73" s="13">
        <v>67</v>
      </c>
      <c r="BO73" s="13">
        <v>66</v>
      </c>
      <c r="BP73" s="13">
        <v>138</v>
      </c>
      <c r="BQ73" s="13">
        <v>72</v>
      </c>
      <c r="BR73" s="13">
        <v>67</v>
      </c>
      <c r="BS73" s="13">
        <v>66</v>
      </c>
      <c r="BT73" s="13">
        <v>135</v>
      </c>
      <c r="BU73" s="13">
        <v>72</v>
      </c>
      <c r="BV73" s="13">
        <v>67</v>
      </c>
      <c r="BW73" s="13">
        <v>63</v>
      </c>
      <c r="BX73" s="13">
        <v>134</v>
      </c>
      <c r="BY73" s="13">
        <v>72</v>
      </c>
      <c r="BZ73" s="13">
        <v>67</v>
      </c>
      <c r="CA73" s="13">
        <v>62</v>
      </c>
      <c r="CB73" s="13">
        <v>133</v>
      </c>
      <c r="CC73" s="13">
        <v>72</v>
      </c>
      <c r="CD73" s="13">
        <v>67</v>
      </c>
      <c r="CE73" s="13">
        <v>61</v>
      </c>
      <c r="CF73" s="3"/>
      <c r="CG73" s="3"/>
      <c r="CH73" s="3"/>
      <c r="CI73" s="3"/>
    </row>
    <row r="74" spans="1:87">
      <c r="A74" s="3" t="s">
        <v>208</v>
      </c>
      <c r="B74" s="13">
        <v>203</v>
      </c>
      <c r="C74" s="13">
        <v>155</v>
      </c>
      <c r="D74" s="13">
        <v>146</v>
      </c>
      <c r="E74" s="13">
        <v>48</v>
      </c>
      <c r="F74" s="13">
        <v>198</v>
      </c>
      <c r="G74" s="13">
        <v>151</v>
      </c>
      <c r="H74" s="13">
        <v>143</v>
      </c>
      <c r="I74" s="13">
        <v>47</v>
      </c>
      <c r="J74" s="13">
        <v>194</v>
      </c>
      <c r="K74" s="13">
        <v>148</v>
      </c>
      <c r="L74" s="13">
        <v>140</v>
      </c>
      <c r="M74" s="13">
        <v>46</v>
      </c>
      <c r="N74" s="13">
        <v>190</v>
      </c>
      <c r="O74" s="13">
        <v>146</v>
      </c>
      <c r="P74" s="13">
        <v>137</v>
      </c>
      <c r="Q74" s="13">
        <v>44</v>
      </c>
      <c r="R74" s="13">
        <v>189</v>
      </c>
      <c r="S74" s="13">
        <v>146</v>
      </c>
      <c r="T74" s="13">
        <v>137</v>
      </c>
      <c r="U74" s="13">
        <v>43</v>
      </c>
      <c r="V74" s="13">
        <v>187</v>
      </c>
      <c r="W74" s="13">
        <v>145</v>
      </c>
      <c r="X74" s="13">
        <v>136</v>
      </c>
      <c r="Y74" s="13">
        <v>42</v>
      </c>
      <c r="Z74" s="80">
        <v>186</v>
      </c>
      <c r="AA74" s="80">
        <v>144</v>
      </c>
      <c r="AB74" s="80">
        <v>135</v>
      </c>
      <c r="AC74" s="80">
        <v>42</v>
      </c>
      <c r="AD74" s="13">
        <v>185</v>
      </c>
      <c r="AE74" s="13">
        <v>143</v>
      </c>
      <c r="AF74" s="13">
        <v>134</v>
      </c>
      <c r="AG74" s="13">
        <v>42</v>
      </c>
      <c r="AH74" s="13">
        <v>184</v>
      </c>
      <c r="AI74" s="13">
        <v>142</v>
      </c>
      <c r="AJ74" s="13">
        <v>133</v>
      </c>
      <c r="AK74" s="13">
        <v>42</v>
      </c>
      <c r="AL74" s="80">
        <v>184</v>
      </c>
      <c r="AM74" s="80">
        <v>142</v>
      </c>
      <c r="AN74" s="80">
        <v>133</v>
      </c>
      <c r="AO74" s="80">
        <v>42</v>
      </c>
      <c r="AP74" s="13"/>
      <c r="AQ74" s="84" t="s">
        <v>414</v>
      </c>
      <c r="AR74" s="84" t="s">
        <v>27</v>
      </c>
      <c r="AS74" s="84"/>
      <c r="AT74" s="84"/>
      <c r="AU74" s="84"/>
      <c r="AV74" s="12">
        <v>236</v>
      </c>
      <c r="AW74" s="12">
        <v>180</v>
      </c>
      <c r="AX74" s="12">
        <v>173</v>
      </c>
      <c r="AY74" s="12">
        <v>56</v>
      </c>
      <c r="AZ74" s="13">
        <v>229</v>
      </c>
      <c r="BA74" s="13">
        <v>175</v>
      </c>
      <c r="BB74" s="13">
        <v>168</v>
      </c>
      <c r="BC74" s="13">
        <v>54</v>
      </c>
      <c r="BD74" s="13">
        <v>225</v>
      </c>
      <c r="BE74" s="13">
        <v>172</v>
      </c>
      <c r="BF74" s="13">
        <v>162</v>
      </c>
      <c r="BG74" s="13">
        <v>53</v>
      </c>
      <c r="BH74" s="13">
        <v>220</v>
      </c>
      <c r="BI74" s="13">
        <v>167</v>
      </c>
      <c r="BJ74" s="13">
        <v>157</v>
      </c>
      <c r="BK74" s="13">
        <v>53</v>
      </c>
      <c r="BL74" s="13">
        <v>216</v>
      </c>
      <c r="BM74" s="13">
        <v>164</v>
      </c>
      <c r="BN74" s="13">
        <v>155</v>
      </c>
      <c r="BO74" s="13">
        <v>52</v>
      </c>
      <c r="BP74" s="13">
        <v>216</v>
      </c>
      <c r="BQ74" s="13">
        <v>164</v>
      </c>
      <c r="BR74" s="13">
        <v>155</v>
      </c>
      <c r="BS74" s="13">
        <v>52</v>
      </c>
      <c r="BT74" s="13">
        <v>215</v>
      </c>
      <c r="BU74" s="13">
        <v>164</v>
      </c>
      <c r="BV74" s="13">
        <v>155</v>
      </c>
      <c r="BW74" s="13">
        <v>51</v>
      </c>
      <c r="BX74" s="13">
        <v>211</v>
      </c>
      <c r="BY74" s="13">
        <v>161</v>
      </c>
      <c r="BZ74" s="13">
        <v>152</v>
      </c>
      <c r="CA74" s="13">
        <v>50</v>
      </c>
      <c r="CB74" s="13">
        <v>207</v>
      </c>
      <c r="CC74" s="13">
        <v>158</v>
      </c>
      <c r="CD74" s="13">
        <v>148</v>
      </c>
      <c r="CE74" s="13">
        <v>49</v>
      </c>
      <c r="CF74" s="3"/>
      <c r="CG74" s="3"/>
      <c r="CH74" s="3"/>
      <c r="CI74" s="3"/>
    </row>
    <row r="75" spans="1:87">
      <c r="A75" s="3" t="s">
        <v>209</v>
      </c>
      <c r="B75" s="13">
        <v>274</v>
      </c>
      <c r="C75" s="13">
        <v>183</v>
      </c>
      <c r="D75" s="13">
        <v>180</v>
      </c>
      <c r="E75" s="13">
        <v>91</v>
      </c>
      <c r="F75" s="13">
        <v>269</v>
      </c>
      <c r="G75" s="13">
        <v>181</v>
      </c>
      <c r="H75" s="13">
        <v>178</v>
      </c>
      <c r="I75" s="13">
        <v>88</v>
      </c>
      <c r="J75" s="13">
        <v>263</v>
      </c>
      <c r="K75" s="13">
        <v>177</v>
      </c>
      <c r="L75" s="13">
        <v>174</v>
      </c>
      <c r="M75" s="13">
        <v>86</v>
      </c>
      <c r="N75" s="13">
        <v>260</v>
      </c>
      <c r="O75" s="13">
        <v>176</v>
      </c>
      <c r="P75" s="13">
        <v>173</v>
      </c>
      <c r="Q75" s="13">
        <v>84</v>
      </c>
      <c r="R75" s="13">
        <v>256</v>
      </c>
      <c r="S75" s="13">
        <v>174</v>
      </c>
      <c r="T75" s="13">
        <v>171</v>
      </c>
      <c r="U75" s="13">
        <v>82</v>
      </c>
      <c r="V75" s="13">
        <v>251</v>
      </c>
      <c r="W75" s="13">
        <v>172</v>
      </c>
      <c r="X75" s="13">
        <v>169</v>
      </c>
      <c r="Y75" s="13">
        <v>79</v>
      </c>
      <c r="Z75" s="80">
        <v>249</v>
      </c>
      <c r="AA75" s="80">
        <v>171</v>
      </c>
      <c r="AB75" s="80">
        <v>168</v>
      </c>
      <c r="AC75" s="80">
        <v>78</v>
      </c>
      <c r="AD75" s="13">
        <v>247</v>
      </c>
      <c r="AE75" s="13">
        <v>170</v>
      </c>
      <c r="AF75" s="13">
        <v>167</v>
      </c>
      <c r="AG75" s="13">
        <v>77</v>
      </c>
      <c r="AH75" s="13">
        <v>246</v>
      </c>
      <c r="AI75" s="13">
        <v>169</v>
      </c>
      <c r="AJ75" s="13">
        <v>166</v>
      </c>
      <c r="AK75" s="13">
        <v>77</v>
      </c>
      <c r="AL75" s="80">
        <v>244</v>
      </c>
      <c r="AM75" s="80">
        <v>167</v>
      </c>
      <c r="AN75" s="80">
        <v>164</v>
      </c>
      <c r="AO75" s="80">
        <v>77</v>
      </c>
      <c r="AP75" s="13"/>
      <c r="AQ75" s="84" t="s">
        <v>415</v>
      </c>
      <c r="AR75" s="84" t="s">
        <v>26</v>
      </c>
      <c r="AS75" s="84"/>
      <c r="AT75" s="84"/>
      <c r="AU75" s="84"/>
      <c r="AV75" s="12">
        <v>314</v>
      </c>
      <c r="AW75" s="12">
        <v>203</v>
      </c>
      <c r="AX75" s="12">
        <v>197</v>
      </c>
      <c r="AY75" s="12">
        <v>111</v>
      </c>
      <c r="AZ75" s="13">
        <v>303</v>
      </c>
      <c r="BA75" s="13">
        <v>200</v>
      </c>
      <c r="BB75" s="13">
        <v>196</v>
      </c>
      <c r="BC75" s="13">
        <v>103</v>
      </c>
      <c r="BD75" s="13">
        <v>299</v>
      </c>
      <c r="BE75" s="13">
        <v>199</v>
      </c>
      <c r="BF75" s="13">
        <v>195</v>
      </c>
      <c r="BG75" s="13">
        <v>100</v>
      </c>
      <c r="BH75" s="13">
        <v>295</v>
      </c>
      <c r="BI75" s="13">
        <v>195</v>
      </c>
      <c r="BJ75" s="13">
        <v>192</v>
      </c>
      <c r="BK75" s="13">
        <v>100</v>
      </c>
      <c r="BL75" s="13">
        <v>292</v>
      </c>
      <c r="BM75" s="13">
        <v>193</v>
      </c>
      <c r="BN75" s="13">
        <v>190</v>
      </c>
      <c r="BO75" s="13">
        <v>99</v>
      </c>
      <c r="BP75" s="13">
        <v>292</v>
      </c>
      <c r="BQ75" s="13">
        <v>193</v>
      </c>
      <c r="BR75" s="13">
        <v>190</v>
      </c>
      <c r="BS75" s="13">
        <v>99</v>
      </c>
      <c r="BT75" s="13">
        <v>287</v>
      </c>
      <c r="BU75" s="13">
        <v>191</v>
      </c>
      <c r="BV75" s="13">
        <v>188</v>
      </c>
      <c r="BW75" s="13">
        <v>96</v>
      </c>
      <c r="BX75" s="13">
        <v>283</v>
      </c>
      <c r="BY75" s="13">
        <v>189</v>
      </c>
      <c r="BZ75" s="13">
        <v>186</v>
      </c>
      <c r="CA75" s="13">
        <v>94</v>
      </c>
      <c r="CB75" s="13">
        <v>277</v>
      </c>
      <c r="CC75" s="13">
        <v>185</v>
      </c>
      <c r="CD75" s="13">
        <v>182</v>
      </c>
      <c r="CE75" s="13">
        <v>92</v>
      </c>
      <c r="CF75" s="3"/>
      <c r="CG75" s="3"/>
      <c r="CH75" s="3"/>
      <c r="CI75" s="3"/>
    </row>
    <row r="76" spans="1:87">
      <c r="A76" s="3" t="s">
        <v>210</v>
      </c>
      <c r="B76" s="13">
        <v>513</v>
      </c>
      <c r="C76" s="13">
        <v>355</v>
      </c>
      <c r="D76" s="13">
        <v>335</v>
      </c>
      <c r="E76" s="13">
        <v>158</v>
      </c>
      <c r="F76" s="13">
        <v>509</v>
      </c>
      <c r="G76" s="13">
        <v>353</v>
      </c>
      <c r="H76" s="13">
        <v>333</v>
      </c>
      <c r="I76" s="13">
        <v>156</v>
      </c>
      <c r="J76" s="13">
        <v>507</v>
      </c>
      <c r="K76" s="13">
        <v>352</v>
      </c>
      <c r="L76" s="13">
        <v>332</v>
      </c>
      <c r="M76" s="13">
        <v>155</v>
      </c>
      <c r="N76" s="13">
        <v>496</v>
      </c>
      <c r="O76" s="13">
        <v>344</v>
      </c>
      <c r="P76" s="13">
        <v>325</v>
      </c>
      <c r="Q76" s="13">
        <v>152</v>
      </c>
      <c r="R76" s="13">
        <v>488</v>
      </c>
      <c r="S76" s="13">
        <v>338</v>
      </c>
      <c r="T76" s="13">
        <v>319</v>
      </c>
      <c r="U76" s="13">
        <v>150</v>
      </c>
      <c r="V76" s="13">
        <v>479</v>
      </c>
      <c r="W76" s="13">
        <v>332</v>
      </c>
      <c r="X76" s="13">
        <v>313</v>
      </c>
      <c r="Y76" s="13">
        <v>147</v>
      </c>
      <c r="Z76" s="80">
        <v>469</v>
      </c>
      <c r="AA76" s="80">
        <v>322</v>
      </c>
      <c r="AB76" s="80">
        <v>304</v>
      </c>
      <c r="AC76" s="80">
        <v>147</v>
      </c>
      <c r="AD76" s="13">
        <v>464</v>
      </c>
      <c r="AE76" s="13">
        <v>318</v>
      </c>
      <c r="AF76" s="13">
        <v>300</v>
      </c>
      <c r="AG76" s="13">
        <v>146</v>
      </c>
      <c r="AH76" s="13">
        <v>461</v>
      </c>
      <c r="AI76" s="13">
        <v>316</v>
      </c>
      <c r="AJ76" s="13">
        <v>298</v>
      </c>
      <c r="AK76" s="13">
        <v>145</v>
      </c>
      <c r="AL76" s="80">
        <v>461</v>
      </c>
      <c r="AM76" s="80">
        <v>316</v>
      </c>
      <c r="AN76" s="80">
        <v>298</v>
      </c>
      <c r="AO76" s="80">
        <v>145</v>
      </c>
      <c r="AP76" s="13"/>
      <c r="AQ76" s="84" t="s">
        <v>416</v>
      </c>
      <c r="AR76" s="84" t="s">
        <v>25</v>
      </c>
      <c r="AS76" s="84"/>
      <c r="AT76" s="84"/>
      <c r="AU76" s="84"/>
      <c r="AV76" s="12">
        <v>572</v>
      </c>
      <c r="AW76" s="12">
        <v>382</v>
      </c>
      <c r="AX76" s="12">
        <v>367</v>
      </c>
      <c r="AY76" s="12">
        <v>190</v>
      </c>
      <c r="AZ76" s="13">
        <v>560</v>
      </c>
      <c r="BA76" s="13">
        <v>378</v>
      </c>
      <c r="BB76" s="13">
        <v>363</v>
      </c>
      <c r="BC76" s="13">
        <v>182</v>
      </c>
      <c r="BD76" s="13">
        <v>544</v>
      </c>
      <c r="BE76" s="13">
        <v>378</v>
      </c>
      <c r="BF76" s="13">
        <v>353</v>
      </c>
      <c r="BG76" s="13">
        <v>166</v>
      </c>
      <c r="BH76" s="13">
        <v>536</v>
      </c>
      <c r="BI76" s="13">
        <v>371</v>
      </c>
      <c r="BJ76" s="13">
        <v>350</v>
      </c>
      <c r="BK76" s="13">
        <v>165</v>
      </c>
      <c r="BL76" s="13">
        <v>529</v>
      </c>
      <c r="BM76" s="13">
        <v>366</v>
      </c>
      <c r="BN76" s="13">
        <v>346</v>
      </c>
      <c r="BO76" s="13">
        <v>163</v>
      </c>
      <c r="BP76" s="13">
        <v>529</v>
      </c>
      <c r="BQ76" s="13">
        <v>366</v>
      </c>
      <c r="BR76" s="13">
        <v>346</v>
      </c>
      <c r="BS76" s="13">
        <v>163</v>
      </c>
      <c r="BT76" s="13">
        <v>527</v>
      </c>
      <c r="BU76" s="13">
        <v>364</v>
      </c>
      <c r="BV76" s="13">
        <v>344</v>
      </c>
      <c r="BW76" s="13">
        <v>163</v>
      </c>
      <c r="BX76" s="13">
        <v>523</v>
      </c>
      <c r="BY76" s="13">
        <v>362</v>
      </c>
      <c r="BZ76" s="13">
        <v>342</v>
      </c>
      <c r="CA76" s="13">
        <v>161</v>
      </c>
      <c r="CB76" s="13">
        <v>517</v>
      </c>
      <c r="CC76" s="13">
        <v>358</v>
      </c>
      <c r="CD76" s="13">
        <v>338</v>
      </c>
      <c r="CE76" s="13">
        <v>159</v>
      </c>
      <c r="CF76" s="3"/>
      <c r="CG76" s="3"/>
      <c r="CH76" s="3"/>
      <c r="CI76" s="3"/>
    </row>
    <row r="77" spans="1:87">
      <c r="A77" s="3" t="s">
        <v>211</v>
      </c>
      <c r="B77" s="13">
        <v>458</v>
      </c>
      <c r="C77" s="13">
        <v>321</v>
      </c>
      <c r="D77" s="13">
        <v>301</v>
      </c>
      <c r="E77" s="13">
        <v>137</v>
      </c>
      <c r="F77" s="13">
        <v>456</v>
      </c>
      <c r="G77" s="13">
        <v>320</v>
      </c>
      <c r="H77" s="13">
        <v>300</v>
      </c>
      <c r="I77" s="13">
        <v>136</v>
      </c>
      <c r="J77" s="13">
        <v>454</v>
      </c>
      <c r="K77" s="13">
        <v>319</v>
      </c>
      <c r="L77" s="13">
        <v>299</v>
      </c>
      <c r="M77" s="13">
        <v>135</v>
      </c>
      <c r="N77" s="13">
        <v>449</v>
      </c>
      <c r="O77" s="13">
        <v>318</v>
      </c>
      <c r="P77" s="13">
        <v>298</v>
      </c>
      <c r="Q77" s="13">
        <v>131</v>
      </c>
      <c r="R77" s="13">
        <v>441</v>
      </c>
      <c r="S77" s="13">
        <v>316</v>
      </c>
      <c r="T77" s="13">
        <v>296</v>
      </c>
      <c r="U77" s="13">
        <v>125</v>
      </c>
      <c r="V77" s="13">
        <v>435</v>
      </c>
      <c r="W77" s="13">
        <v>314</v>
      </c>
      <c r="X77" s="13">
        <v>294</v>
      </c>
      <c r="Y77" s="13">
        <v>121</v>
      </c>
      <c r="Z77" s="80">
        <v>433</v>
      </c>
      <c r="AA77" s="80">
        <v>313</v>
      </c>
      <c r="AB77" s="80">
        <v>293</v>
      </c>
      <c r="AC77" s="80">
        <v>120</v>
      </c>
      <c r="AD77" s="13">
        <v>430</v>
      </c>
      <c r="AE77" s="13">
        <v>311</v>
      </c>
      <c r="AF77" s="13">
        <v>291</v>
      </c>
      <c r="AG77" s="13">
        <v>119</v>
      </c>
      <c r="AH77" s="13">
        <v>428</v>
      </c>
      <c r="AI77" s="13">
        <v>310</v>
      </c>
      <c r="AJ77" s="13">
        <v>290</v>
      </c>
      <c r="AK77" s="13">
        <v>118</v>
      </c>
      <c r="AL77" s="80">
        <v>427</v>
      </c>
      <c r="AM77" s="80">
        <v>309</v>
      </c>
      <c r="AN77" s="80">
        <v>289</v>
      </c>
      <c r="AO77" s="80">
        <v>118</v>
      </c>
      <c r="AP77" s="13"/>
      <c r="AQ77" s="84" t="s">
        <v>417</v>
      </c>
      <c r="AR77" s="84" t="s">
        <v>24</v>
      </c>
      <c r="AS77" s="84"/>
      <c r="AT77" s="84"/>
      <c r="AU77" s="84"/>
      <c r="AV77" s="12">
        <v>513</v>
      </c>
      <c r="AW77" s="12">
        <v>347</v>
      </c>
      <c r="AX77" s="12">
        <v>333</v>
      </c>
      <c r="AY77" s="12">
        <v>166</v>
      </c>
      <c r="AZ77" s="13">
        <v>506</v>
      </c>
      <c r="BA77" s="13">
        <v>344</v>
      </c>
      <c r="BB77" s="13">
        <v>330</v>
      </c>
      <c r="BC77" s="13">
        <v>162</v>
      </c>
      <c r="BD77" s="13">
        <v>490</v>
      </c>
      <c r="BE77" s="13">
        <v>332</v>
      </c>
      <c r="BF77" s="13">
        <v>310</v>
      </c>
      <c r="BG77" s="13">
        <v>158</v>
      </c>
      <c r="BH77" s="13">
        <v>485</v>
      </c>
      <c r="BI77" s="13">
        <v>329</v>
      </c>
      <c r="BJ77" s="13">
        <v>308</v>
      </c>
      <c r="BK77" s="13">
        <v>156</v>
      </c>
      <c r="BL77" s="13">
        <v>480</v>
      </c>
      <c r="BM77" s="13">
        <v>328</v>
      </c>
      <c r="BN77" s="13">
        <v>307</v>
      </c>
      <c r="BO77" s="13">
        <v>152</v>
      </c>
      <c r="BP77" s="13">
        <v>480</v>
      </c>
      <c r="BQ77" s="13">
        <v>328</v>
      </c>
      <c r="BR77" s="13">
        <v>307</v>
      </c>
      <c r="BS77" s="13">
        <v>152</v>
      </c>
      <c r="BT77" s="13">
        <v>470</v>
      </c>
      <c r="BU77" s="13">
        <v>326</v>
      </c>
      <c r="BV77" s="13">
        <v>305</v>
      </c>
      <c r="BW77" s="13">
        <v>144</v>
      </c>
      <c r="BX77" s="13">
        <v>466</v>
      </c>
      <c r="BY77" s="13">
        <v>324</v>
      </c>
      <c r="BZ77" s="13">
        <v>304</v>
      </c>
      <c r="CA77" s="13">
        <v>142</v>
      </c>
      <c r="CB77" s="13">
        <v>462</v>
      </c>
      <c r="CC77" s="13">
        <v>322</v>
      </c>
      <c r="CD77" s="13">
        <v>302</v>
      </c>
      <c r="CE77" s="13">
        <v>140</v>
      </c>
      <c r="CF77" s="3"/>
      <c r="CG77" s="3"/>
      <c r="CH77" s="3"/>
      <c r="CI77" s="3"/>
    </row>
    <row r="78" spans="1:87">
      <c r="A78" s="3" t="s">
        <v>212</v>
      </c>
      <c r="B78" s="13">
        <v>6330</v>
      </c>
      <c r="C78" s="13">
        <v>1330</v>
      </c>
      <c r="D78" s="13">
        <v>1270</v>
      </c>
      <c r="E78" s="13">
        <v>5000</v>
      </c>
      <c r="F78" s="13">
        <v>6330</v>
      </c>
      <c r="G78" s="13">
        <v>1330</v>
      </c>
      <c r="H78" s="13">
        <v>1270</v>
      </c>
      <c r="I78" s="13">
        <v>5000</v>
      </c>
      <c r="J78" s="13">
        <v>6320</v>
      </c>
      <c r="K78" s="13">
        <v>1320</v>
      </c>
      <c r="L78" s="13">
        <v>1270</v>
      </c>
      <c r="M78" s="13">
        <v>5000</v>
      </c>
      <c r="N78" s="13">
        <v>6300</v>
      </c>
      <c r="O78" s="13">
        <v>1320</v>
      </c>
      <c r="P78" s="13">
        <v>1260</v>
      </c>
      <c r="Q78" s="13">
        <v>4990</v>
      </c>
      <c r="R78" s="13">
        <v>6290</v>
      </c>
      <c r="S78" s="13">
        <v>1310</v>
      </c>
      <c r="T78" s="13">
        <v>1260</v>
      </c>
      <c r="U78" s="13">
        <v>4980</v>
      </c>
      <c r="V78" s="13">
        <v>6290</v>
      </c>
      <c r="W78" s="13">
        <v>1310</v>
      </c>
      <c r="X78" s="13">
        <v>1260</v>
      </c>
      <c r="Y78" s="13">
        <v>4980</v>
      </c>
      <c r="Z78" s="80">
        <v>6290</v>
      </c>
      <c r="AA78" s="80">
        <v>1310</v>
      </c>
      <c r="AB78" s="80">
        <v>1260</v>
      </c>
      <c r="AC78" s="80">
        <v>4980</v>
      </c>
      <c r="AD78" s="13">
        <v>6260</v>
      </c>
      <c r="AE78" s="13">
        <v>1290</v>
      </c>
      <c r="AF78" s="13">
        <v>1230</v>
      </c>
      <c r="AG78" s="13">
        <v>4970</v>
      </c>
      <c r="AH78" s="13">
        <v>6230</v>
      </c>
      <c r="AI78" s="13">
        <v>1280</v>
      </c>
      <c r="AJ78" s="13">
        <v>1230</v>
      </c>
      <c r="AK78" s="13">
        <v>4950</v>
      </c>
      <c r="AL78" s="80">
        <v>6230</v>
      </c>
      <c r="AM78" s="80">
        <v>1280</v>
      </c>
      <c r="AN78" s="80">
        <v>1230</v>
      </c>
      <c r="AO78" s="80">
        <v>4950</v>
      </c>
      <c r="AP78" s="13"/>
      <c r="AQ78" s="84" t="s">
        <v>418</v>
      </c>
      <c r="AR78" s="84" t="s">
        <v>23</v>
      </c>
      <c r="AS78" s="84"/>
      <c r="AT78" s="84"/>
      <c r="AU78" s="84"/>
      <c r="AV78" s="12">
        <v>6390</v>
      </c>
      <c r="AW78" s="12">
        <v>1370</v>
      </c>
      <c r="AX78" s="12">
        <v>1310</v>
      </c>
      <c r="AY78" s="12">
        <v>5020</v>
      </c>
      <c r="AZ78" s="13">
        <v>6400</v>
      </c>
      <c r="BA78" s="13">
        <v>1360</v>
      </c>
      <c r="BB78" s="13">
        <v>1310</v>
      </c>
      <c r="BC78" s="13">
        <v>5040</v>
      </c>
      <c r="BD78" s="13">
        <v>6380</v>
      </c>
      <c r="BE78" s="13">
        <v>1330</v>
      </c>
      <c r="BF78" s="13">
        <v>1280</v>
      </c>
      <c r="BG78" s="13">
        <v>5050</v>
      </c>
      <c r="BH78" s="13">
        <v>6380</v>
      </c>
      <c r="BI78" s="13">
        <v>1330</v>
      </c>
      <c r="BJ78" s="13">
        <v>1280</v>
      </c>
      <c r="BK78" s="13">
        <v>5050</v>
      </c>
      <c r="BL78" s="13">
        <v>6340</v>
      </c>
      <c r="BM78" s="13">
        <v>1330</v>
      </c>
      <c r="BN78" s="13">
        <v>1280</v>
      </c>
      <c r="BO78" s="13">
        <v>5010</v>
      </c>
      <c r="BP78" s="13">
        <v>6340</v>
      </c>
      <c r="BQ78" s="13">
        <v>1330</v>
      </c>
      <c r="BR78" s="13">
        <v>1280</v>
      </c>
      <c r="BS78" s="13">
        <v>5010</v>
      </c>
      <c r="BT78" s="13">
        <v>6340</v>
      </c>
      <c r="BU78" s="13">
        <v>1330</v>
      </c>
      <c r="BV78" s="13">
        <v>1280</v>
      </c>
      <c r="BW78" s="13">
        <v>5000</v>
      </c>
      <c r="BX78" s="13">
        <v>6340</v>
      </c>
      <c r="BY78" s="13">
        <v>1330</v>
      </c>
      <c r="BZ78" s="13">
        <v>1270</v>
      </c>
      <c r="CA78" s="13">
        <v>5010</v>
      </c>
      <c r="CB78" s="13">
        <v>6340</v>
      </c>
      <c r="CC78" s="13">
        <v>1330</v>
      </c>
      <c r="CD78" s="13">
        <v>1270</v>
      </c>
      <c r="CE78" s="13">
        <v>5010</v>
      </c>
      <c r="CF78" s="3"/>
      <c r="CG78" s="3"/>
      <c r="CH78" s="3"/>
      <c r="CI78" s="3"/>
    </row>
    <row r="79" spans="1:87">
      <c r="A79" s="3" t="s">
        <v>213</v>
      </c>
      <c r="B79" s="13">
        <v>3020</v>
      </c>
      <c r="C79" s="13">
        <v>2360</v>
      </c>
      <c r="D79" s="13">
        <v>2330</v>
      </c>
      <c r="E79" s="13">
        <v>661</v>
      </c>
      <c r="F79" s="13">
        <v>3010</v>
      </c>
      <c r="G79" s="13">
        <v>2350</v>
      </c>
      <c r="H79" s="13">
        <v>2330</v>
      </c>
      <c r="I79" s="13">
        <v>659</v>
      </c>
      <c r="J79" s="13">
        <v>3000</v>
      </c>
      <c r="K79" s="13">
        <v>2350</v>
      </c>
      <c r="L79" s="13">
        <v>2320</v>
      </c>
      <c r="M79" s="13">
        <v>657</v>
      </c>
      <c r="N79" s="13">
        <v>2990</v>
      </c>
      <c r="O79" s="13">
        <v>2340</v>
      </c>
      <c r="P79" s="13">
        <v>2320</v>
      </c>
      <c r="Q79" s="13">
        <v>654</v>
      </c>
      <c r="R79" s="13">
        <v>2980</v>
      </c>
      <c r="S79" s="13">
        <v>2330</v>
      </c>
      <c r="T79" s="13">
        <v>2310</v>
      </c>
      <c r="U79" s="13">
        <v>651</v>
      </c>
      <c r="V79" s="13">
        <v>2970</v>
      </c>
      <c r="W79" s="13">
        <v>2330</v>
      </c>
      <c r="X79" s="13">
        <v>2300</v>
      </c>
      <c r="Y79" s="13">
        <v>647</v>
      </c>
      <c r="Z79" s="80">
        <v>2970</v>
      </c>
      <c r="AA79" s="80">
        <v>2320</v>
      </c>
      <c r="AB79" s="80">
        <v>2300</v>
      </c>
      <c r="AC79" s="80">
        <v>646</v>
      </c>
      <c r="AD79" s="13">
        <v>2960</v>
      </c>
      <c r="AE79" s="13">
        <v>2320</v>
      </c>
      <c r="AF79" s="13">
        <v>2290</v>
      </c>
      <c r="AG79" s="13">
        <v>644</v>
      </c>
      <c r="AH79" s="13">
        <v>2950</v>
      </c>
      <c r="AI79" s="13">
        <v>2310</v>
      </c>
      <c r="AJ79" s="13">
        <v>2280</v>
      </c>
      <c r="AK79" s="13">
        <v>641</v>
      </c>
      <c r="AL79" s="80">
        <v>2950</v>
      </c>
      <c r="AM79" s="80">
        <v>2310</v>
      </c>
      <c r="AN79" s="80">
        <v>2280</v>
      </c>
      <c r="AO79" s="80">
        <v>641</v>
      </c>
      <c r="AP79" s="13"/>
      <c r="AQ79" s="84" t="s">
        <v>419</v>
      </c>
      <c r="AR79" s="84" t="s">
        <v>22</v>
      </c>
      <c r="AS79" s="84"/>
      <c r="AT79" s="84"/>
      <c r="AU79" s="84"/>
      <c r="AV79" s="12">
        <v>3150</v>
      </c>
      <c r="AW79" s="12">
        <v>2440</v>
      </c>
      <c r="AX79" s="12">
        <v>2430</v>
      </c>
      <c r="AY79" s="12">
        <v>708</v>
      </c>
      <c r="AZ79" s="13">
        <v>3150</v>
      </c>
      <c r="BA79" s="13">
        <v>2440</v>
      </c>
      <c r="BB79" s="13">
        <v>2430</v>
      </c>
      <c r="BC79" s="13">
        <v>709</v>
      </c>
      <c r="BD79" s="13">
        <v>3140</v>
      </c>
      <c r="BE79" s="13">
        <v>2430</v>
      </c>
      <c r="BF79" s="13">
        <v>2420</v>
      </c>
      <c r="BG79" s="13">
        <v>709</v>
      </c>
      <c r="BH79" s="13">
        <v>3050</v>
      </c>
      <c r="BI79" s="13">
        <v>2380</v>
      </c>
      <c r="BJ79" s="13">
        <v>2360</v>
      </c>
      <c r="BK79" s="13">
        <v>670</v>
      </c>
      <c r="BL79" s="13">
        <v>3050</v>
      </c>
      <c r="BM79" s="13">
        <v>2380</v>
      </c>
      <c r="BN79" s="13">
        <v>2360</v>
      </c>
      <c r="BO79" s="13">
        <v>670</v>
      </c>
      <c r="BP79" s="13">
        <v>3050</v>
      </c>
      <c r="BQ79" s="13">
        <v>2380</v>
      </c>
      <c r="BR79" s="13">
        <v>2360</v>
      </c>
      <c r="BS79" s="13">
        <v>670</v>
      </c>
      <c r="BT79" s="13">
        <v>3040</v>
      </c>
      <c r="BU79" s="13">
        <v>2370</v>
      </c>
      <c r="BV79" s="13">
        <v>2350</v>
      </c>
      <c r="BW79" s="13">
        <v>667</v>
      </c>
      <c r="BX79" s="13">
        <v>3030</v>
      </c>
      <c r="BY79" s="13">
        <v>2370</v>
      </c>
      <c r="BZ79" s="13">
        <v>2340</v>
      </c>
      <c r="CA79" s="13">
        <v>666</v>
      </c>
      <c r="CB79" s="13">
        <v>3030</v>
      </c>
      <c r="CC79" s="13">
        <v>2360</v>
      </c>
      <c r="CD79" s="13">
        <v>2340</v>
      </c>
      <c r="CE79" s="13">
        <v>663</v>
      </c>
      <c r="CF79" s="3"/>
      <c r="CG79" s="3"/>
      <c r="CH79" s="3"/>
      <c r="CI79" s="3"/>
    </row>
    <row r="80" spans="1:87">
      <c r="A80" s="3" t="s">
        <v>214</v>
      </c>
      <c r="B80" s="13">
        <v>276</v>
      </c>
      <c r="C80" s="13">
        <v>131</v>
      </c>
      <c r="D80" s="13">
        <v>130</v>
      </c>
      <c r="E80" s="13">
        <v>145</v>
      </c>
      <c r="F80" s="13">
        <v>271</v>
      </c>
      <c r="G80" s="13">
        <v>129</v>
      </c>
      <c r="H80" s="13">
        <v>128</v>
      </c>
      <c r="I80" s="13">
        <v>142</v>
      </c>
      <c r="J80" s="13">
        <v>264</v>
      </c>
      <c r="K80" s="13">
        <v>125</v>
      </c>
      <c r="L80" s="13">
        <v>124</v>
      </c>
      <c r="M80" s="13">
        <v>139</v>
      </c>
      <c r="N80" s="13">
        <v>257</v>
      </c>
      <c r="O80" s="13">
        <v>121</v>
      </c>
      <c r="P80" s="13">
        <v>120</v>
      </c>
      <c r="Q80" s="13">
        <v>136</v>
      </c>
      <c r="R80" s="13">
        <v>254</v>
      </c>
      <c r="S80" s="13">
        <v>121</v>
      </c>
      <c r="T80" s="13">
        <v>120</v>
      </c>
      <c r="U80" s="13">
        <v>133</v>
      </c>
      <c r="V80" s="13">
        <v>248</v>
      </c>
      <c r="W80" s="13">
        <v>118</v>
      </c>
      <c r="X80" s="13">
        <v>117</v>
      </c>
      <c r="Y80" s="13">
        <v>130</v>
      </c>
      <c r="Z80" s="80">
        <v>238</v>
      </c>
      <c r="AA80" s="80">
        <v>110</v>
      </c>
      <c r="AB80" s="80">
        <v>109</v>
      </c>
      <c r="AC80" s="80">
        <v>128</v>
      </c>
      <c r="AD80" s="13">
        <v>233</v>
      </c>
      <c r="AE80" s="13">
        <v>107</v>
      </c>
      <c r="AF80" s="13">
        <v>106</v>
      </c>
      <c r="AG80" s="13">
        <v>126</v>
      </c>
      <c r="AH80" s="13">
        <v>231</v>
      </c>
      <c r="AI80" s="13">
        <v>106</v>
      </c>
      <c r="AJ80" s="13">
        <v>105</v>
      </c>
      <c r="AK80" s="13">
        <v>125</v>
      </c>
      <c r="AL80" s="80">
        <v>231</v>
      </c>
      <c r="AM80" s="80">
        <v>106</v>
      </c>
      <c r="AN80" s="80">
        <v>105</v>
      </c>
      <c r="AO80" s="80">
        <v>125</v>
      </c>
      <c r="AP80" s="13"/>
      <c r="AQ80" s="84" t="s">
        <v>420</v>
      </c>
      <c r="AR80" s="84" t="s">
        <v>21</v>
      </c>
      <c r="AS80" s="84"/>
      <c r="AT80" s="84"/>
      <c r="AU80" s="84"/>
      <c r="AV80" s="20">
        <v>354</v>
      </c>
      <c r="AW80" s="20">
        <v>170</v>
      </c>
      <c r="AX80" s="20">
        <v>163</v>
      </c>
      <c r="AY80" s="20">
        <v>184</v>
      </c>
      <c r="AZ80" s="21">
        <v>353</v>
      </c>
      <c r="BA80" s="21">
        <v>169</v>
      </c>
      <c r="BB80" s="21">
        <v>163</v>
      </c>
      <c r="BC80" s="21">
        <v>184</v>
      </c>
      <c r="BD80" s="21">
        <v>334</v>
      </c>
      <c r="BE80" s="21">
        <v>164</v>
      </c>
      <c r="BF80" s="21">
        <v>161</v>
      </c>
      <c r="BG80" s="21">
        <v>170</v>
      </c>
      <c r="BH80" s="21">
        <v>296</v>
      </c>
      <c r="BI80" s="21">
        <v>139</v>
      </c>
      <c r="BJ80" s="21">
        <v>137</v>
      </c>
      <c r="BK80" s="21">
        <v>157</v>
      </c>
      <c r="BL80" s="13">
        <v>294</v>
      </c>
      <c r="BM80" s="13">
        <v>137</v>
      </c>
      <c r="BN80" s="13">
        <v>136</v>
      </c>
      <c r="BO80" s="13">
        <v>157</v>
      </c>
      <c r="BP80" s="13">
        <v>294</v>
      </c>
      <c r="BQ80" s="13">
        <v>137</v>
      </c>
      <c r="BR80" s="13">
        <v>136</v>
      </c>
      <c r="BS80" s="13">
        <v>157</v>
      </c>
      <c r="BT80" s="13">
        <v>289</v>
      </c>
      <c r="BU80" s="13">
        <v>135</v>
      </c>
      <c r="BV80" s="13">
        <v>134</v>
      </c>
      <c r="BW80" s="13">
        <v>154</v>
      </c>
      <c r="BX80" s="13">
        <v>286</v>
      </c>
      <c r="BY80" s="13">
        <v>134</v>
      </c>
      <c r="BZ80" s="13">
        <v>133</v>
      </c>
      <c r="CA80" s="13">
        <v>152</v>
      </c>
      <c r="CB80" s="13">
        <v>280</v>
      </c>
      <c r="CC80" s="13">
        <v>132</v>
      </c>
      <c r="CD80" s="13">
        <v>131</v>
      </c>
      <c r="CE80" s="13">
        <v>148</v>
      </c>
      <c r="CF80" s="3"/>
      <c r="CG80" s="3"/>
      <c r="CH80" s="3"/>
      <c r="CI80" s="3"/>
    </row>
    <row r="81" spans="1:87">
      <c r="A81" s="3" t="s">
        <v>215</v>
      </c>
      <c r="B81" s="13">
        <v>424</v>
      </c>
      <c r="C81" s="13">
        <v>297</v>
      </c>
      <c r="D81" s="13">
        <v>295</v>
      </c>
      <c r="E81" s="13">
        <v>127</v>
      </c>
      <c r="F81" s="13">
        <v>416</v>
      </c>
      <c r="G81" s="13">
        <v>291</v>
      </c>
      <c r="H81" s="13">
        <v>289</v>
      </c>
      <c r="I81" s="13">
        <v>125</v>
      </c>
      <c r="J81" s="13">
        <v>408</v>
      </c>
      <c r="K81" s="13">
        <v>285</v>
      </c>
      <c r="L81" s="13">
        <v>283</v>
      </c>
      <c r="M81" s="13">
        <v>123</v>
      </c>
      <c r="N81" s="13">
        <v>398</v>
      </c>
      <c r="O81" s="13">
        <v>280</v>
      </c>
      <c r="P81" s="13">
        <v>278</v>
      </c>
      <c r="Q81" s="13">
        <v>118</v>
      </c>
      <c r="R81" s="13">
        <v>380</v>
      </c>
      <c r="S81" s="13">
        <v>267</v>
      </c>
      <c r="T81" s="13">
        <v>265</v>
      </c>
      <c r="U81" s="13">
        <v>113</v>
      </c>
      <c r="V81" s="13">
        <v>380</v>
      </c>
      <c r="W81" s="13">
        <v>267</v>
      </c>
      <c r="X81" s="13">
        <v>265</v>
      </c>
      <c r="Y81" s="13">
        <v>113</v>
      </c>
      <c r="Z81" s="80">
        <v>377</v>
      </c>
      <c r="AA81" s="80">
        <v>265</v>
      </c>
      <c r="AB81" s="80">
        <v>263</v>
      </c>
      <c r="AC81" s="80">
        <v>112</v>
      </c>
      <c r="AD81" s="13">
        <v>371</v>
      </c>
      <c r="AE81" s="13">
        <v>260</v>
      </c>
      <c r="AF81" s="13">
        <v>258</v>
      </c>
      <c r="AG81" s="13">
        <v>111</v>
      </c>
      <c r="AH81" s="13">
        <v>369</v>
      </c>
      <c r="AI81" s="13">
        <v>259</v>
      </c>
      <c r="AJ81" s="13">
        <v>257</v>
      </c>
      <c r="AK81" s="13">
        <v>110</v>
      </c>
      <c r="AL81" s="80">
        <v>368</v>
      </c>
      <c r="AM81" s="80">
        <v>259</v>
      </c>
      <c r="AN81" s="80">
        <v>257</v>
      </c>
      <c r="AO81" s="80">
        <v>109</v>
      </c>
      <c r="AP81" s="13"/>
      <c r="AQ81" s="84" t="s">
        <v>421</v>
      </c>
      <c r="AR81" s="84" t="s">
        <v>20</v>
      </c>
      <c r="AS81" s="84"/>
      <c r="AT81" s="84"/>
      <c r="AU81" s="84"/>
      <c r="AV81" s="12">
        <v>547</v>
      </c>
      <c r="AW81" s="12">
        <v>384</v>
      </c>
      <c r="AX81" s="12">
        <v>372</v>
      </c>
      <c r="AY81" s="12">
        <v>163</v>
      </c>
      <c r="AZ81" s="13">
        <v>546</v>
      </c>
      <c r="BA81" s="13">
        <v>383</v>
      </c>
      <c r="BB81" s="13">
        <v>371</v>
      </c>
      <c r="BC81" s="13">
        <v>163</v>
      </c>
      <c r="BD81" s="13">
        <v>471</v>
      </c>
      <c r="BE81" s="13">
        <v>317</v>
      </c>
      <c r="BF81" s="13">
        <v>314</v>
      </c>
      <c r="BG81" s="13">
        <v>154</v>
      </c>
      <c r="BH81" s="13">
        <v>452</v>
      </c>
      <c r="BI81" s="13">
        <v>315</v>
      </c>
      <c r="BJ81" s="13">
        <v>312</v>
      </c>
      <c r="BK81" s="13">
        <v>137</v>
      </c>
      <c r="BL81" s="13">
        <v>446</v>
      </c>
      <c r="BM81" s="13">
        <v>311</v>
      </c>
      <c r="BN81" s="13">
        <v>308</v>
      </c>
      <c r="BO81" s="13">
        <v>135</v>
      </c>
      <c r="BP81" s="13">
        <v>446</v>
      </c>
      <c r="BQ81" s="13">
        <v>311</v>
      </c>
      <c r="BR81" s="13">
        <v>308</v>
      </c>
      <c r="BS81" s="13">
        <v>135</v>
      </c>
      <c r="BT81" s="13">
        <v>440</v>
      </c>
      <c r="BU81" s="13">
        <v>308</v>
      </c>
      <c r="BV81" s="13">
        <v>305</v>
      </c>
      <c r="BW81" s="13">
        <v>132</v>
      </c>
      <c r="BX81" s="13">
        <v>437</v>
      </c>
      <c r="BY81" s="13">
        <v>306</v>
      </c>
      <c r="BZ81" s="13">
        <v>303</v>
      </c>
      <c r="CA81" s="13">
        <v>131</v>
      </c>
      <c r="CB81" s="13">
        <v>430</v>
      </c>
      <c r="CC81" s="13">
        <v>301</v>
      </c>
      <c r="CD81" s="13">
        <v>299</v>
      </c>
      <c r="CE81" s="13">
        <v>129</v>
      </c>
      <c r="CF81" s="3"/>
      <c r="CG81" s="3"/>
      <c r="CH81" s="3"/>
      <c r="CI81" s="3"/>
    </row>
    <row r="82" spans="1:87">
      <c r="A82" s="3" t="s">
        <v>216</v>
      </c>
      <c r="B82" s="13">
        <v>1830</v>
      </c>
      <c r="C82" s="13">
        <v>1640</v>
      </c>
      <c r="D82" s="13">
        <v>1610</v>
      </c>
      <c r="E82" s="13">
        <v>194</v>
      </c>
      <c r="F82" s="13">
        <v>1820</v>
      </c>
      <c r="G82" s="13">
        <v>1630</v>
      </c>
      <c r="H82" s="13">
        <v>1600</v>
      </c>
      <c r="I82" s="13">
        <v>193</v>
      </c>
      <c r="J82" s="13">
        <v>1810</v>
      </c>
      <c r="K82" s="13">
        <v>1620</v>
      </c>
      <c r="L82" s="13">
        <v>1590</v>
      </c>
      <c r="M82" s="13">
        <v>191</v>
      </c>
      <c r="N82" s="13">
        <v>1790</v>
      </c>
      <c r="O82" s="13">
        <v>1600</v>
      </c>
      <c r="P82" s="13">
        <v>1580</v>
      </c>
      <c r="Q82" s="13">
        <v>190</v>
      </c>
      <c r="R82" s="13">
        <v>1780</v>
      </c>
      <c r="S82" s="13">
        <v>1600</v>
      </c>
      <c r="T82" s="13">
        <v>1570</v>
      </c>
      <c r="U82" s="13">
        <v>189</v>
      </c>
      <c r="V82" s="13">
        <v>1770</v>
      </c>
      <c r="W82" s="13">
        <v>1590</v>
      </c>
      <c r="X82" s="13">
        <v>1560</v>
      </c>
      <c r="Y82" s="13">
        <v>187</v>
      </c>
      <c r="Z82" s="80">
        <v>1770</v>
      </c>
      <c r="AA82" s="80">
        <v>1580</v>
      </c>
      <c r="AB82" s="80">
        <v>1560</v>
      </c>
      <c r="AC82" s="80">
        <v>186</v>
      </c>
      <c r="AD82" s="13">
        <v>1760</v>
      </c>
      <c r="AE82" s="13">
        <v>1580</v>
      </c>
      <c r="AF82" s="13">
        <v>1550</v>
      </c>
      <c r="AG82" s="13">
        <v>185</v>
      </c>
      <c r="AH82" s="13">
        <v>1750</v>
      </c>
      <c r="AI82" s="13">
        <v>1570</v>
      </c>
      <c r="AJ82" s="13">
        <v>1540</v>
      </c>
      <c r="AK82" s="13">
        <v>184</v>
      </c>
      <c r="AL82" s="80">
        <v>1750</v>
      </c>
      <c r="AM82" s="80">
        <v>1570</v>
      </c>
      <c r="AN82" s="80">
        <v>1540</v>
      </c>
      <c r="AO82" s="80">
        <v>184</v>
      </c>
      <c r="AP82" s="13"/>
      <c r="AQ82" s="84" t="s">
        <v>422</v>
      </c>
      <c r="AR82" s="84" t="s">
        <v>19</v>
      </c>
      <c r="AS82" s="84"/>
      <c r="AT82" s="84"/>
      <c r="AU82" s="84"/>
      <c r="AV82" s="20">
        <v>1920</v>
      </c>
      <c r="AW82" s="20">
        <v>1710</v>
      </c>
      <c r="AX82" s="20">
        <v>1700</v>
      </c>
      <c r="AY82" s="20">
        <v>211</v>
      </c>
      <c r="AZ82" s="13">
        <v>1920</v>
      </c>
      <c r="BA82" s="13">
        <v>1710</v>
      </c>
      <c r="BB82" s="13">
        <v>1700</v>
      </c>
      <c r="BC82" s="13">
        <v>212</v>
      </c>
      <c r="BD82" s="13">
        <v>1890</v>
      </c>
      <c r="BE82" s="13">
        <v>1690</v>
      </c>
      <c r="BF82" s="13">
        <v>1670</v>
      </c>
      <c r="BG82" s="13">
        <v>201</v>
      </c>
      <c r="BH82" s="13">
        <v>1880</v>
      </c>
      <c r="BI82" s="13">
        <v>1680</v>
      </c>
      <c r="BJ82" s="13">
        <v>1650</v>
      </c>
      <c r="BK82" s="13">
        <v>203</v>
      </c>
      <c r="BL82" s="13">
        <v>1870</v>
      </c>
      <c r="BM82" s="13">
        <v>1670</v>
      </c>
      <c r="BN82" s="13">
        <v>1640</v>
      </c>
      <c r="BO82" s="13">
        <v>202</v>
      </c>
      <c r="BP82" s="13">
        <v>1870</v>
      </c>
      <c r="BQ82" s="13">
        <v>1670</v>
      </c>
      <c r="BR82" s="13">
        <v>1640</v>
      </c>
      <c r="BS82" s="13">
        <v>202</v>
      </c>
      <c r="BT82" s="13">
        <v>1860</v>
      </c>
      <c r="BU82" s="13">
        <v>1660</v>
      </c>
      <c r="BV82" s="13">
        <v>1630</v>
      </c>
      <c r="BW82" s="13">
        <v>200</v>
      </c>
      <c r="BX82" s="13">
        <v>1850</v>
      </c>
      <c r="BY82" s="13">
        <v>1650</v>
      </c>
      <c r="BZ82" s="13">
        <v>1620</v>
      </c>
      <c r="CA82" s="13">
        <v>199</v>
      </c>
      <c r="CB82" s="13">
        <v>1840</v>
      </c>
      <c r="CC82" s="13">
        <v>1650</v>
      </c>
      <c r="CD82" s="13">
        <v>1620</v>
      </c>
      <c r="CE82" s="13">
        <v>198</v>
      </c>
      <c r="CF82" s="3"/>
      <c r="CG82" s="3"/>
      <c r="CH82" s="3"/>
      <c r="CI82" s="3"/>
    </row>
    <row r="83" spans="1:87">
      <c r="A83" s="3" t="s">
        <v>217</v>
      </c>
      <c r="B83" s="13">
        <v>780</v>
      </c>
      <c r="C83" s="13">
        <v>428</v>
      </c>
      <c r="D83" s="13">
        <v>402</v>
      </c>
      <c r="E83" s="13">
        <v>352</v>
      </c>
      <c r="F83" s="13">
        <v>757</v>
      </c>
      <c r="G83" s="13">
        <v>415</v>
      </c>
      <c r="H83" s="13">
        <v>390</v>
      </c>
      <c r="I83" s="13">
        <v>342</v>
      </c>
      <c r="J83" s="13">
        <v>754</v>
      </c>
      <c r="K83" s="13">
        <v>412</v>
      </c>
      <c r="L83" s="13">
        <v>387</v>
      </c>
      <c r="M83" s="13">
        <v>342</v>
      </c>
      <c r="N83" s="13">
        <v>749</v>
      </c>
      <c r="O83" s="13">
        <v>410</v>
      </c>
      <c r="P83" s="13">
        <v>385</v>
      </c>
      <c r="Q83" s="13">
        <v>339</v>
      </c>
      <c r="R83" s="13">
        <v>747</v>
      </c>
      <c r="S83" s="13">
        <v>409</v>
      </c>
      <c r="T83" s="13">
        <v>384</v>
      </c>
      <c r="U83" s="13">
        <v>338</v>
      </c>
      <c r="V83" s="13">
        <v>745</v>
      </c>
      <c r="W83" s="13">
        <v>408</v>
      </c>
      <c r="X83" s="13">
        <v>383</v>
      </c>
      <c r="Y83" s="13">
        <v>337</v>
      </c>
      <c r="Z83" s="80">
        <v>731</v>
      </c>
      <c r="AA83" s="80">
        <v>395</v>
      </c>
      <c r="AB83" s="80">
        <v>371</v>
      </c>
      <c r="AC83" s="80">
        <v>336</v>
      </c>
      <c r="AD83" s="13">
        <v>729</v>
      </c>
      <c r="AE83" s="13">
        <v>393</v>
      </c>
      <c r="AF83" s="13">
        <v>369</v>
      </c>
      <c r="AG83" s="13">
        <v>336</v>
      </c>
      <c r="AH83" s="13">
        <v>725</v>
      </c>
      <c r="AI83" s="13">
        <v>391</v>
      </c>
      <c r="AJ83" s="13">
        <v>367</v>
      </c>
      <c r="AK83" s="13">
        <v>334</v>
      </c>
      <c r="AL83" s="80">
        <v>719</v>
      </c>
      <c r="AM83" s="80">
        <v>384</v>
      </c>
      <c r="AN83" s="80">
        <v>361</v>
      </c>
      <c r="AO83" s="80">
        <v>335</v>
      </c>
      <c r="AP83" s="13"/>
      <c r="AQ83" s="84" t="s">
        <v>423</v>
      </c>
      <c r="AR83" s="84" t="s">
        <v>18</v>
      </c>
      <c r="AS83" s="84"/>
      <c r="AT83" s="84"/>
      <c r="AU83" s="84"/>
      <c r="AV83" s="12">
        <v>832</v>
      </c>
      <c r="AW83" s="12">
        <v>453</v>
      </c>
      <c r="AX83" s="12">
        <v>429</v>
      </c>
      <c r="AY83" s="12">
        <v>379</v>
      </c>
      <c r="AZ83" s="13">
        <v>823</v>
      </c>
      <c r="BA83" s="13">
        <v>448</v>
      </c>
      <c r="BB83" s="13">
        <v>424</v>
      </c>
      <c r="BC83" s="13">
        <v>375</v>
      </c>
      <c r="BD83" s="13">
        <v>817</v>
      </c>
      <c r="BE83" s="13">
        <v>444</v>
      </c>
      <c r="BF83" s="13">
        <v>415</v>
      </c>
      <c r="BG83" s="13">
        <v>373</v>
      </c>
      <c r="BH83" s="13">
        <v>813</v>
      </c>
      <c r="BI83" s="13">
        <v>443</v>
      </c>
      <c r="BJ83" s="13">
        <v>414</v>
      </c>
      <c r="BK83" s="13">
        <v>370</v>
      </c>
      <c r="BL83" s="13">
        <v>805</v>
      </c>
      <c r="BM83" s="13">
        <v>440</v>
      </c>
      <c r="BN83" s="13">
        <v>411</v>
      </c>
      <c r="BO83" s="13">
        <v>365</v>
      </c>
      <c r="BP83" s="13">
        <v>805</v>
      </c>
      <c r="BQ83" s="13">
        <v>440</v>
      </c>
      <c r="BR83" s="13">
        <v>411</v>
      </c>
      <c r="BS83" s="13">
        <v>365</v>
      </c>
      <c r="BT83" s="13">
        <v>798</v>
      </c>
      <c r="BU83" s="13">
        <v>436</v>
      </c>
      <c r="BV83" s="13">
        <v>407</v>
      </c>
      <c r="BW83" s="13">
        <v>362</v>
      </c>
      <c r="BX83" s="13">
        <v>794</v>
      </c>
      <c r="BY83" s="13">
        <v>434</v>
      </c>
      <c r="BZ83" s="13">
        <v>405</v>
      </c>
      <c r="CA83" s="13">
        <v>360</v>
      </c>
      <c r="CB83" s="13">
        <v>789</v>
      </c>
      <c r="CC83" s="13">
        <v>431</v>
      </c>
      <c r="CD83" s="13">
        <v>403</v>
      </c>
      <c r="CE83" s="13">
        <v>358</v>
      </c>
      <c r="CF83" s="3"/>
      <c r="CG83" s="3"/>
      <c r="CH83" s="3"/>
      <c r="CI83" s="3"/>
    </row>
    <row r="84" spans="1:87">
      <c r="A84" s="3" t="s">
        <v>291</v>
      </c>
      <c r="B84" s="13">
        <v>901</v>
      </c>
      <c r="C84" s="13">
        <v>691</v>
      </c>
      <c r="D84" s="13">
        <v>686</v>
      </c>
      <c r="E84" s="13">
        <v>210</v>
      </c>
      <c r="F84" s="13">
        <v>893</v>
      </c>
      <c r="G84" s="13">
        <v>686</v>
      </c>
      <c r="H84" s="13">
        <v>681</v>
      </c>
      <c r="I84" s="13">
        <v>207</v>
      </c>
      <c r="J84" s="13">
        <v>875</v>
      </c>
      <c r="K84" s="13">
        <v>670</v>
      </c>
      <c r="L84" s="13">
        <v>665</v>
      </c>
      <c r="M84" s="13">
        <v>205</v>
      </c>
      <c r="N84" s="13">
        <v>865</v>
      </c>
      <c r="O84" s="13">
        <v>662</v>
      </c>
      <c r="P84" s="13">
        <v>658</v>
      </c>
      <c r="Q84" s="13">
        <v>203</v>
      </c>
      <c r="R84" s="13">
        <v>849</v>
      </c>
      <c r="S84" s="13">
        <v>650</v>
      </c>
      <c r="T84" s="13">
        <v>646</v>
      </c>
      <c r="U84" s="13">
        <v>199</v>
      </c>
      <c r="V84" s="13">
        <v>849</v>
      </c>
      <c r="W84" s="13">
        <v>650</v>
      </c>
      <c r="X84" s="13">
        <v>646</v>
      </c>
      <c r="Y84" s="13">
        <v>199</v>
      </c>
      <c r="Z84" s="80">
        <v>846</v>
      </c>
      <c r="AA84" s="80">
        <v>648</v>
      </c>
      <c r="AB84" s="80">
        <v>644</v>
      </c>
      <c r="AC84" s="80">
        <v>198</v>
      </c>
      <c r="AD84" s="13">
        <v>841</v>
      </c>
      <c r="AE84" s="13">
        <v>644</v>
      </c>
      <c r="AF84" s="13">
        <v>640</v>
      </c>
      <c r="AG84" s="13">
        <v>197</v>
      </c>
      <c r="AH84" s="13">
        <v>837</v>
      </c>
      <c r="AI84" s="13">
        <v>641</v>
      </c>
      <c r="AJ84" s="13">
        <v>637</v>
      </c>
      <c r="AK84" s="13">
        <v>196</v>
      </c>
      <c r="AL84" s="80">
        <v>837</v>
      </c>
      <c r="AM84" s="80">
        <v>641</v>
      </c>
      <c r="AN84" s="80">
        <v>637</v>
      </c>
      <c r="AO84" s="80">
        <v>196</v>
      </c>
      <c r="AP84" s="13"/>
      <c r="AQ84" s="84" t="s">
        <v>424</v>
      </c>
      <c r="AR84" s="84" t="s">
        <v>295</v>
      </c>
      <c r="AS84" s="84"/>
      <c r="AT84" s="84"/>
      <c r="AU84" s="84"/>
      <c r="AV84" s="20">
        <v>1030</v>
      </c>
      <c r="AW84" s="20">
        <v>781</v>
      </c>
      <c r="AX84" s="20">
        <v>779</v>
      </c>
      <c r="AY84" s="20">
        <v>246</v>
      </c>
      <c r="AZ84" s="21">
        <v>1030</v>
      </c>
      <c r="BA84" s="21">
        <v>782</v>
      </c>
      <c r="BB84" s="21">
        <v>778</v>
      </c>
      <c r="BC84" s="21">
        <v>247</v>
      </c>
      <c r="BD84" s="21">
        <v>956</v>
      </c>
      <c r="BE84" s="21">
        <v>733</v>
      </c>
      <c r="BF84" s="21">
        <v>729</v>
      </c>
      <c r="BG84" s="21">
        <v>223</v>
      </c>
      <c r="BH84" s="21">
        <v>944</v>
      </c>
      <c r="BI84" s="21">
        <v>719</v>
      </c>
      <c r="BJ84" s="21">
        <v>714</v>
      </c>
      <c r="BK84" s="21">
        <v>225</v>
      </c>
      <c r="BL84" s="13">
        <v>934</v>
      </c>
      <c r="BM84" s="13">
        <v>712</v>
      </c>
      <c r="BN84" s="13">
        <v>707</v>
      </c>
      <c r="BO84" s="13">
        <v>222</v>
      </c>
      <c r="BP84" s="13">
        <v>934</v>
      </c>
      <c r="BQ84" s="13">
        <v>712</v>
      </c>
      <c r="BR84" s="13">
        <v>707</v>
      </c>
      <c r="BS84" s="13">
        <v>222</v>
      </c>
      <c r="BT84" s="13">
        <v>925</v>
      </c>
      <c r="BU84" s="13">
        <v>707</v>
      </c>
      <c r="BV84" s="13">
        <v>702</v>
      </c>
      <c r="BW84" s="13">
        <v>218</v>
      </c>
      <c r="BX84" s="13">
        <v>918</v>
      </c>
      <c r="BY84" s="13">
        <v>702</v>
      </c>
      <c r="BZ84" s="13">
        <v>697</v>
      </c>
      <c r="CA84" s="13">
        <v>216</v>
      </c>
      <c r="CB84" s="13">
        <v>909</v>
      </c>
      <c r="CC84" s="13">
        <v>696</v>
      </c>
      <c r="CD84" s="13">
        <v>691</v>
      </c>
      <c r="CE84" s="13">
        <v>213</v>
      </c>
      <c r="CF84" s="3"/>
      <c r="CG84" s="3"/>
      <c r="CH84" s="3"/>
      <c r="CI84" s="3"/>
    </row>
    <row r="85" spans="1:87">
      <c r="A85" s="3" t="s">
        <v>292</v>
      </c>
      <c r="B85" s="13">
        <v>217</v>
      </c>
      <c r="C85" s="13">
        <v>102</v>
      </c>
      <c r="D85" s="13">
        <v>98</v>
      </c>
      <c r="E85" s="13">
        <v>115</v>
      </c>
      <c r="F85" s="13">
        <v>211</v>
      </c>
      <c r="G85" s="13">
        <v>100</v>
      </c>
      <c r="H85" s="13">
        <v>96</v>
      </c>
      <c r="I85" s="13">
        <v>111</v>
      </c>
      <c r="J85" s="13">
        <v>206</v>
      </c>
      <c r="K85" s="13">
        <v>97</v>
      </c>
      <c r="L85" s="13">
        <v>93</v>
      </c>
      <c r="M85" s="13">
        <v>109</v>
      </c>
      <c r="N85" s="13">
        <v>201</v>
      </c>
      <c r="O85" s="13">
        <v>97</v>
      </c>
      <c r="P85" s="13">
        <v>93</v>
      </c>
      <c r="Q85" s="13">
        <v>104</v>
      </c>
      <c r="R85" s="13">
        <v>194</v>
      </c>
      <c r="S85" s="13">
        <v>94</v>
      </c>
      <c r="T85" s="13">
        <v>90</v>
      </c>
      <c r="U85" s="13">
        <v>100</v>
      </c>
      <c r="V85" s="13">
        <v>191</v>
      </c>
      <c r="W85" s="13">
        <v>93</v>
      </c>
      <c r="X85" s="13">
        <v>89</v>
      </c>
      <c r="Y85" s="13">
        <v>98</v>
      </c>
      <c r="Z85" s="80">
        <v>189</v>
      </c>
      <c r="AA85" s="80">
        <v>92</v>
      </c>
      <c r="AB85" s="80">
        <v>88</v>
      </c>
      <c r="AC85" s="80">
        <v>97</v>
      </c>
      <c r="AD85" s="13">
        <v>186</v>
      </c>
      <c r="AE85" s="13">
        <v>90</v>
      </c>
      <c r="AF85" s="13">
        <v>86</v>
      </c>
      <c r="AG85" s="13">
        <v>96</v>
      </c>
      <c r="AH85" s="13">
        <v>186</v>
      </c>
      <c r="AI85" s="13">
        <v>90</v>
      </c>
      <c r="AJ85" s="13">
        <v>86</v>
      </c>
      <c r="AK85" s="13">
        <v>96</v>
      </c>
      <c r="AL85" s="80">
        <v>187</v>
      </c>
      <c r="AM85" s="80">
        <v>90</v>
      </c>
      <c r="AN85" s="80">
        <v>86</v>
      </c>
      <c r="AO85" s="80">
        <v>97</v>
      </c>
      <c r="AP85" s="13"/>
      <c r="AQ85" s="84" t="s">
        <v>425</v>
      </c>
      <c r="AR85" s="84" t="s">
        <v>296</v>
      </c>
      <c r="AS85" s="84"/>
      <c r="AT85" s="84"/>
      <c r="AU85" s="84"/>
      <c r="AV85" s="12">
        <v>240</v>
      </c>
      <c r="AW85" s="12">
        <v>148</v>
      </c>
      <c r="AX85" s="12">
        <v>143</v>
      </c>
      <c r="AY85" s="12">
        <v>92</v>
      </c>
      <c r="AZ85" s="13">
        <v>239</v>
      </c>
      <c r="BA85" s="13">
        <v>148</v>
      </c>
      <c r="BB85" s="13">
        <v>143</v>
      </c>
      <c r="BC85" s="13">
        <v>91</v>
      </c>
      <c r="BD85" s="13">
        <v>233</v>
      </c>
      <c r="BE85" s="13">
        <v>145</v>
      </c>
      <c r="BF85" s="13">
        <v>140</v>
      </c>
      <c r="BG85" s="13">
        <v>88</v>
      </c>
      <c r="BH85" s="13">
        <v>259</v>
      </c>
      <c r="BI85" s="13">
        <v>134</v>
      </c>
      <c r="BJ85" s="13">
        <v>128</v>
      </c>
      <c r="BK85" s="13">
        <v>125</v>
      </c>
      <c r="BL85" s="13">
        <v>259</v>
      </c>
      <c r="BM85" s="13">
        <v>134</v>
      </c>
      <c r="BN85" s="13">
        <v>128</v>
      </c>
      <c r="BO85" s="13">
        <v>125</v>
      </c>
      <c r="BP85" s="13">
        <v>259</v>
      </c>
      <c r="BQ85" s="13">
        <v>134</v>
      </c>
      <c r="BR85" s="13">
        <v>128</v>
      </c>
      <c r="BS85" s="13">
        <v>125</v>
      </c>
      <c r="BT85" s="13">
        <v>241</v>
      </c>
      <c r="BU85" s="13">
        <v>119</v>
      </c>
      <c r="BV85" s="13">
        <v>114</v>
      </c>
      <c r="BW85" s="13">
        <v>122</v>
      </c>
      <c r="BX85" s="13">
        <v>234</v>
      </c>
      <c r="BY85" s="13">
        <v>114</v>
      </c>
      <c r="BZ85" s="13">
        <v>109</v>
      </c>
      <c r="CA85" s="13">
        <v>120</v>
      </c>
      <c r="CB85" s="13">
        <v>221</v>
      </c>
      <c r="CC85" s="13">
        <v>105</v>
      </c>
      <c r="CD85" s="13">
        <v>100</v>
      </c>
      <c r="CE85" s="13">
        <v>116</v>
      </c>
      <c r="CF85" s="3"/>
      <c r="CG85" s="3"/>
      <c r="CH85" s="3"/>
      <c r="CI85" s="3"/>
    </row>
    <row r="86" spans="1:87">
      <c r="A86" s="3" t="s">
        <v>218</v>
      </c>
      <c r="B86" s="13">
        <v>376</v>
      </c>
      <c r="C86" s="13">
        <v>262</v>
      </c>
      <c r="D86" s="13">
        <v>242</v>
      </c>
      <c r="E86" s="13">
        <v>114</v>
      </c>
      <c r="F86" s="13">
        <v>372</v>
      </c>
      <c r="G86" s="13">
        <v>259</v>
      </c>
      <c r="H86" s="13">
        <v>239</v>
      </c>
      <c r="I86" s="13">
        <v>113</v>
      </c>
      <c r="J86" s="13">
        <v>368</v>
      </c>
      <c r="K86" s="13">
        <v>257</v>
      </c>
      <c r="L86" s="13">
        <v>238</v>
      </c>
      <c r="M86" s="13">
        <v>111</v>
      </c>
      <c r="N86" s="13">
        <v>361</v>
      </c>
      <c r="O86" s="13">
        <v>255</v>
      </c>
      <c r="P86" s="13">
        <v>236</v>
      </c>
      <c r="Q86" s="13">
        <v>106</v>
      </c>
      <c r="R86" s="13">
        <v>351</v>
      </c>
      <c r="S86" s="13">
        <v>248</v>
      </c>
      <c r="T86" s="13">
        <v>229</v>
      </c>
      <c r="U86" s="13">
        <v>103</v>
      </c>
      <c r="V86" s="13">
        <v>343</v>
      </c>
      <c r="W86" s="13">
        <v>243</v>
      </c>
      <c r="X86" s="13">
        <v>224</v>
      </c>
      <c r="Y86" s="13">
        <v>100</v>
      </c>
      <c r="Z86" s="80">
        <v>337</v>
      </c>
      <c r="AA86" s="80">
        <v>239</v>
      </c>
      <c r="AB86" s="80">
        <v>221</v>
      </c>
      <c r="AC86" s="80">
        <v>98</v>
      </c>
      <c r="AD86" s="13">
        <v>336</v>
      </c>
      <c r="AE86" s="13">
        <v>238</v>
      </c>
      <c r="AF86" s="13">
        <v>220</v>
      </c>
      <c r="AG86" s="13">
        <v>98</v>
      </c>
      <c r="AH86" s="13">
        <v>335</v>
      </c>
      <c r="AI86" s="13">
        <v>237</v>
      </c>
      <c r="AJ86" s="13">
        <v>219</v>
      </c>
      <c r="AK86" s="13">
        <v>98</v>
      </c>
      <c r="AL86" s="80">
        <v>325</v>
      </c>
      <c r="AM86" s="80">
        <v>227</v>
      </c>
      <c r="AN86" s="80">
        <v>210</v>
      </c>
      <c r="AO86" s="80">
        <v>98</v>
      </c>
      <c r="AP86" s="13"/>
      <c r="AQ86" s="84" t="s">
        <v>426</v>
      </c>
      <c r="AR86" s="84" t="s">
        <v>17</v>
      </c>
      <c r="AS86" s="84"/>
      <c r="AT86" s="84"/>
      <c r="AU86" s="84"/>
      <c r="AV86" s="12">
        <v>401</v>
      </c>
      <c r="AW86" s="12">
        <v>276</v>
      </c>
      <c r="AX86" s="12">
        <v>266</v>
      </c>
      <c r="AY86" s="12">
        <v>125</v>
      </c>
      <c r="AZ86" s="13">
        <v>400</v>
      </c>
      <c r="BA86" s="13">
        <v>276</v>
      </c>
      <c r="BB86" s="13">
        <v>266</v>
      </c>
      <c r="BC86" s="13">
        <v>124</v>
      </c>
      <c r="BD86" s="13">
        <v>397</v>
      </c>
      <c r="BE86" s="13">
        <v>274</v>
      </c>
      <c r="BF86" s="13">
        <v>264</v>
      </c>
      <c r="BG86" s="13">
        <v>123</v>
      </c>
      <c r="BH86" s="13">
        <v>387</v>
      </c>
      <c r="BI86" s="13">
        <v>265</v>
      </c>
      <c r="BJ86" s="13">
        <v>245</v>
      </c>
      <c r="BK86" s="13">
        <v>122</v>
      </c>
      <c r="BL86" s="13">
        <v>387</v>
      </c>
      <c r="BM86" s="13">
        <v>265</v>
      </c>
      <c r="BN86" s="13">
        <v>245</v>
      </c>
      <c r="BO86" s="13">
        <v>122</v>
      </c>
      <c r="BP86" s="13">
        <v>387</v>
      </c>
      <c r="BQ86" s="13">
        <v>265</v>
      </c>
      <c r="BR86" s="13">
        <v>245</v>
      </c>
      <c r="BS86" s="13">
        <v>122</v>
      </c>
      <c r="BT86" s="13">
        <v>383</v>
      </c>
      <c r="BU86" s="13">
        <v>264</v>
      </c>
      <c r="BV86" s="13">
        <v>244</v>
      </c>
      <c r="BW86" s="13">
        <v>119</v>
      </c>
      <c r="BX86" s="13">
        <v>381</v>
      </c>
      <c r="BY86" s="13">
        <v>263</v>
      </c>
      <c r="BZ86" s="13">
        <v>243</v>
      </c>
      <c r="CA86" s="13">
        <v>118</v>
      </c>
      <c r="CB86" s="13">
        <v>377</v>
      </c>
      <c r="CC86" s="13">
        <v>262</v>
      </c>
      <c r="CD86" s="13">
        <v>242</v>
      </c>
      <c r="CE86" s="13">
        <v>115</v>
      </c>
      <c r="CF86" s="3"/>
      <c r="CG86" s="3"/>
      <c r="CH86" s="3"/>
      <c r="CI86" s="3"/>
    </row>
    <row r="87" spans="1:87">
      <c r="A87" s="3" t="s">
        <v>219</v>
      </c>
      <c r="B87" s="13">
        <v>73</v>
      </c>
      <c r="C87" s="13">
        <v>59</v>
      </c>
      <c r="D87" s="13">
        <v>59</v>
      </c>
      <c r="E87" s="13">
        <v>14</v>
      </c>
      <c r="F87" s="13">
        <v>72</v>
      </c>
      <c r="G87" s="13">
        <v>58</v>
      </c>
      <c r="H87" s="13">
        <v>58</v>
      </c>
      <c r="I87" s="13">
        <v>14</v>
      </c>
      <c r="J87" s="13">
        <v>69</v>
      </c>
      <c r="K87" s="13">
        <v>55</v>
      </c>
      <c r="L87" s="13">
        <v>55</v>
      </c>
      <c r="M87" s="13">
        <v>14</v>
      </c>
      <c r="N87" s="13">
        <v>69</v>
      </c>
      <c r="O87" s="13">
        <v>55</v>
      </c>
      <c r="P87" s="13">
        <v>55</v>
      </c>
      <c r="Q87" s="13">
        <v>14</v>
      </c>
      <c r="R87" s="13">
        <v>67</v>
      </c>
      <c r="S87" s="13">
        <v>53</v>
      </c>
      <c r="T87" s="13">
        <v>53</v>
      </c>
      <c r="U87" s="13">
        <v>14</v>
      </c>
      <c r="V87" s="13">
        <v>66</v>
      </c>
      <c r="W87" s="13">
        <v>52</v>
      </c>
      <c r="X87" s="13">
        <v>52</v>
      </c>
      <c r="Y87" s="13">
        <v>14</v>
      </c>
      <c r="Z87" s="80">
        <v>65</v>
      </c>
      <c r="AA87" s="80">
        <v>51</v>
      </c>
      <c r="AB87" s="80">
        <v>51</v>
      </c>
      <c r="AC87" s="80">
        <v>14</v>
      </c>
      <c r="AD87" s="13">
        <v>61</v>
      </c>
      <c r="AE87" s="13">
        <v>49</v>
      </c>
      <c r="AF87" s="13">
        <v>49</v>
      </c>
      <c r="AG87" s="13">
        <v>12</v>
      </c>
      <c r="AH87" s="13">
        <v>61</v>
      </c>
      <c r="AI87" s="13">
        <v>49</v>
      </c>
      <c r="AJ87" s="13">
        <v>49</v>
      </c>
      <c r="AK87" s="13">
        <v>12</v>
      </c>
      <c r="AL87" s="80">
        <v>61</v>
      </c>
      <c r="AM87" s="80">
        <v>49</v>
      </c>
      <c r="AN87" s="80">
        <v>49</v>
      </c>
      <c r="AO87" s="80">
        <v>12</v>
      </c>
      <c r="AP87" s="13"/>
      <c r="AQ87" s="84" t="s">
        <v>427</v>
      </c>
      <c r="AR87" s="84" t="s">
        <v>16</v>
      </c>
      <c r="AS87" s="84"/>
      <c r="AT87" s="84"/>
      <c r="AU87" s="84"/>
      <c r="AV87" s="12">
        <v>98</v>
      </c>
      <c r="AW87" s="12">
        <v>84</v>
      </c>
      <c r="AX87" s="12">
        <v>81</v>
      </c>
      <c r="AY87" s="12">
        <v>14</v>
      </c>
      <c r="AZ87" s="13">
        <v>97</v>
      </c>
      <c r="BA87" s="13">
        <v>83</v>
      </c>
      <c r="BB87" s="13">
        <v>81</v>
      </c>
      <c r="BC87" s="13">
        <v>14</v>
      </c>
      <c r="BD87" s="13">
        <v>94</v>
      </c>
      <c r="BE87" s="13">
        <v>81</v>
      </c>
      <c r="BF87" s="13">
        <v>79</v>
      </c>
      <c r="BG87" s="13">
        <v>13</v>
      </c>
      <c r="BH87" s="13">
        <v>80</v>
      </c>
      <c r="BI87" s="13">
        <v>66</v>
      </c>
      <c r="BJ87" s="13">
        <v>65</v>
      </c>
      <c r="BK87" s="13">
        <v>14</v>
      </c>
      <c r="BL87" s="13">
        <v>79</v>
      </c>
      <c r="BM87" s="13">
        <v>65</v>
      </c>
      <c r="BN87" s="13">
        <v>64</v>
      </c>
      <c r="BO87" s="13">
        <v>14</v>
      </c>
      <c r="BP87" s="13">
        <v>79</v>
      </c>
      <c r="BQ87" s="13">
        <v>65</v>
      </c>
      <c r="BR87" s="13">
        <v>64</v>
      </c>
      <c r="BS87" s="13">
        <v>14</v>
      </c>
      <c r="BT87" s="13">
        <v>78</v>
      </c>
      <c r="BU87" s="13">
        <v>64</v>
      </c>
      <c r="BV87" s="13">
        <v>63</v>
      </c>
      <c r="BW87" s="13">
        <v>14</v>
      </c>
      <c r="BX87" s="13">
        <v>77</v>
      </c>
      <c r="BY87" s="13">
        <v>63</v>
      </c>
      <c r="BZ87" s="13">
        <v>62</v>
      </c>
      <c r="CA87" s="13">
        <v>14</v>
      </c>
      <c r="CB87" s="13">
        <v>75</v>
      </c>
      <c r="CC87" s="13">
        <v>61</v>
      </c>
      <c r="CD87" s="13">
        <v>60</v>
      </c>
      <c r="CE87" s="13">
        <v>14</v>
      </c>
      <c r="CF87" s="3"/>
      <c r="CG87" s="3"/>
      <c r="CH87" s="3"/>
      <c r="CI87" s="3"/>
    </row>
    <row r="88" spans="1:87">
      <c r="A88" s="3" t="s">
        <v>220</v>
      </c>
      <c r="B88" s="13">
        <v>502</v>
      </c>
      <c r="C88" s="13">
        <v>385</v>
      </c>
      <c r="D88" s="13">
        <v>376</v>
      </c>
      <c r="E88" s="13">
        <v>117</v>
      </c>
      <c r="F88" s="13">
        <v>499</v>
      </c>
      <c r="G88" s="13">
        <v>383</v>
      </c>
      <c r="H88" s="13">
        <v>374</v>
      </c>
      <c r="I88" s="13">
        <v>116</v>
      </c>
      <c r="J88" s="13">
        <v>498</v>
      </c>
      <c r="K88" s="13">
        <v>383</v>
      </c>
      <c r="L88" s="13">
        <v>374</v>
      </c>
      <c r="M88" s="13">
        <v>115</v>
      </c>
      <c r="N88" s="13">
        <v>483</v>
      </c>
      <c r="O88" s="13">
        <v>371</v>
      </c>
      <c r="P88" s="13">
        <v>362</v>
      </c>
      <c r="Q88" s="13">
        <v>112</v>
      </c>
      <c r="R88" s="13">
        <v>477</v>
      </c>
      <c r="S88" s="13">
        <v>367</v>
      </c>
      <c r="T88" s="13">
        <v>358</v>
      </c>
      <c r="U88" s="13">
        <v>110</v>
      </c>
      <c r="V88" s="13">
        <v>464</v>
      </c>
      <c r="W88" s="13">
        <v>357</v>
      </c>
      <c r="X88" s="13">
        <v>349</v>
      </c>
      <c r="Y88" s="13">
        <v>107</v>
      </c>
      <c r="Z88" s="80">
        <v>455</v>
      </c>
      <c r="AA88" s="80">
        <v>349</v>
      </c>
      <c r="AB88" s="80">
        <v>341</v>
      </c>
      <c r="AC88" s="80">
        <v>106</v>
      </c>
      <c r="AD88" s="13">
        <v>449</v>
      </c>
      <c r="AE88" s="13">
        <v>344</v>
      </c>
      <c r="AF88" s="13">
        <v>336</v>
      </c>
      <c r="AG88" s="13">
        <v>105</v>
      </c>
      <c r="AH88" s="13">
        <v>446</v>
      </c>
      <c r="AI88" s="13">
        <v>342</v>
      </c>
      <c r="AJ88" s="13">
        <v>334</v>
      </c>
      <c r="AK88" s="13">
        <v>104</v>
      </c>
      <c r="AL88" s="80">
        <v>443</v>
      </c>
      <c r="AM88" s="80">
        <v>339</v>
      </c>
      <c r="AN88" s="80">
        <v>331</v>
      </c>
      <c r="AO88" s="80">
        <v>104</v>
      </c>
      <c r="AP88" s="13"/>
      <c r="AQ88" s="84" t="s">
        <v>428</v>
      </c>
      <c r="AR88" s="84" t="s">
        <v>15</v>
      </c>
      <c r="AS88" s="84"/>
      <c r="AT88" s="84"/>
      <c r="AU88" s="84"/>
      <c r="AV88" s="12">
        <v>540</v>
      </c>
      <c r="AW88" s="12">
        <v>412</v>
      </c>
      <c r="AX88" s="12">
        <v>402</v>
      </c>
      <c r="AY88" s="12">
        <v>128</v>
      </c>
      <c r="AZ88" s="13">
        <v>529</v>
      </c>
      <c r="BA88" s="13">
        <v>403</v>
      </c>
      <c r="BB88" s="13">
        <v>394</v>
      </c>
      <c r="BC88" s="13">
        <v>126</v>
      </c>
      <c r="BD88" s="13">
        <v>520</v>
      </c>
      <c r="BE88" s="13">
        <v>397</v>
      </c>
      <c r="BF88" s="13">
        <v>388</v>
      </c>
      <c r="BG88" s="13">
        <v>123</v>
      </c>
      <c r="BH88" s="13">
        <v>517</v>
      </c>
      <c r="BI88" s="13">
        <v>394</v>
      </c>
      <c r="BJ88" s="13">
        <v>385</v>
      </c>
      <c r="BK88" s="13">
        <v>123</v>
      </c>
      <c r="BL88" s="13">
        <v>515</v>
      </c>
      <c r="BM88" s="13">
        <v>392</v>
      </c>
      <c r="BN88" s="13">
        <v>383</v>
      </c>
      <c r="BO88" s="13">
        <v>123</v>
      </c>
      <c r="BP88" s="13">
        <v>515</v>
      </c>
      <c r="BQ88" s="13">
        <v>392</v>
      </c>
      <c r="BR88" s="13">
        <v>383</v>
      </c>
      <c r="BS88" s="13">
        <v>123</v>
      </c>
      <c r="BT88" s="13">
        <v>513</v>
      </c>
      <c r="BU88" s="13">
        <v>391</v>
      </c>
      <c r="BV88" s="13">
        <v>382</v>
      </c>
      <c r="BW88" s="13">
        <v>122</v>
      </c>
      <c r="BX88" s="13">
        <v>510</v>
      </c>
      <c r="BY88" s="13">
        <v>389</v>
      </c>
      <c r="BZ88" s="13">
        <v>380</v>
      </c>
      <c r="CA88" s="13">
        <v>121</v>
      </c>
      <c r="CB88" s="13">
        <v>505</v>
      </c>
      <c r="CC88" s="13">
        <v>386</v>
      </c>
      <c r="CD88" s="13">
        <v>377</v>
      </c>
      <c r="CE88" s="13">
        <v>119</v>
      </c>
      <c r="CF88" s="3"/>
      <c r="CG88" s="3"/>
      <c r="CH88" s="3"/>
      <c r="CI88" s="3"/>
    </row>
    <row r="89" spans="1:87">
      <c r="A89" s="3" t="s">
        <v>221</v>
      </c>
      <c r="B89" s="13">
        <v>270</v>
      </c>
      <c r="C89" s="13">
        <v>72</v>
      </c>
      <c r="D89" s="13">
        <v>71</v>
      </c>
      <c r="E89" s="13">
        <v>198</v>
      </c>
      <c r="F89" s="13">
        <v>265</v>
      </c>
      <c r="G89" s="13">
        <v>71</v>
      </c>
      <c r="H89" s="13">
        <v>70</v>
      </c>
      <c r="I89" s="13">
        <v>194</v>
      </c>
      <c r="J89" s="13">
        <v>259</v>
      </c>
      <c r="K89" s="13">
        <v>70</v>
      </c>
      <c r="L89" s="13">
        <v>69</v>
      </c>
      <c r="M89" s="13">
        <v>189</v>
      </c>
      <c r="N89" s="13">
        <v>255</v>
      </c>
      <c r="O89" s="13">
        <v>69</v>
      </c>
      <c r="P89" s="13">
        <v>68</v>
      </c>
      <c r="Q89" s="13">
        <v>186</v>
      </c>
      <c r="R89" s="13">
        <v>250</v>
      </c>
      <c r="S89" s="13">
        <v>68</v>
      </c>
      <c r="T89" s="13">
        <v>67</v>
      </c>
      <c r="U89" s="13">
        <v>182</v>
      </c>
      <c r="V89" s="13">
        <v>246</v>
      </c>
      <c r="W89" s="13">
        <v>68</v>
      </c>
      <c r="X89" s="13">
        <v>67</v>
      </c>
      <c r="Y89" s="13">
        <v>178</v>
      </c>
      <c r="Z89" s="80">
        <v>244</v>
      </c>
      <c r="AA89" s="80">
        <v>68</v>
      </c>
      <c r="AB89" s="80">
        <v>67</v>
      </c>
      <c r="AC89" s="80">
        <v>176</v>
      </c>
      <c r="AD89" s="13">
        <v>243</v>
      </c>
      <c r="AE89" s="13">
        <v>68</v>
      </c>
      <c r="AF89" s="13">
        <v>67</v>
      </c>
      <c r="AG89" s="13">
        <v>175</v>
      </c>
      <c r="AH89" s="13">
        <v>242</v>
      </c>
      <c r="AI89" s="13">
        <v>68</v>
      </c>
      <c r="AJ89" s="13">
        <v>67</v>
      </c>
      <c r="AK89" s="13">
        <v>174</v>
      </c>
      <c r="AL89" s="80">
        <v>242</v>
      </c>
      <c r="AM89" s="80">
        <v>68</v>
      </c>
      <c r="AN89" s="80">
        <v>67</v>
      </c>
      <c r="AO89" s="80">
        <v>174</v>
      </c>
      <c r="AP89" s="13"/>
      <c r="AQ89" s="84" t="s">
        <v>429</v>
      </c>
      <c r="AR89" s="84" t="s">
        <v>14</v>
      </c>
      <c r="AS89" s="84"/>
      <c r="AT89" s="84"/>
      <c r="AU89" s="84"/>
      <c r="AV89" s="12">
        <v>334</v>
      </c>
      <c r="AW89" s="12">
        <v>81</v>
      </c>
      <c r="AX89" s="12">
        <v>79</v>
      </c>
      <c r="AY89" s="12">
        <v>253</v>
      </c>
      <c r="AZ89" s="13">
        <v>310</v>
      </c>
      <c r="BA89" s="13">
        <v>80</v>
      </c>
      <c r="BB89" s="13">
        <v>78</v>
      </c>
      <c r="BC89" s="13">
        <v>230</v>
      </c>
      <c r="BD89" s="13">
        <v>287</v>
      </c>
      <c r="BE89" s="13">
        <v>77</v>
      </c>
      <c r="BF89" s="13">
        <v>75</v>
      </c>
      <c r="BG89" s="13">
        <v>210</v>
      </c>
      <c r="BH89" s="13">
        <v>285</v>
      </c>
      <c r="BI89" s="13">
        <v>75</v>
      </c>
      <c r="BJ89" s="13">
        <v>74</v>
      </c>
      <c r="BK89" s="13">
        <v>210</v>
      </c>
      <c r="BL89" s="13">
        <v>283</v>
      </c>
      <c r="BM89" s="13">
        <v>74</v>
      </c>
      <c r="BN89" s="13">
        <v>73</v>
      </c>
      <c r="BO89" s="13">
        <v>209</v>
      </c>
      <c r="BP89" s="13">
        <v>283</v>
      </c>
      <c r="BQ89" s="13">
        <v>74</v>
      </c>
      <c r="BR89" s="13">
        <v>73</v>
      </c>
      <c r="BS89" s="13">
        <v>209</v>
      </c>
      <c r="BT89" s="13">
        <v>282</v>
      </c>
      <c r="BU89" s="13">
        <v>74</v>
      </c>
      <c r="BV89" s="13">
        <v>73</v>
      </c>
      <c r="BW89" s="13">
        <v>208</v>
      </c>
      <c r="BX89" s="13">
        <v>277</v>
      </c>
      <c r="BY89" s="13">
        <v>73</v>
      </c>
      <c r="BZ89" s="13">
        <v>72</v>
      </c>
      <c r="CA89" s="13">
        <v>204</v>
      </c>
      <c r="CB89" s="13">
        <v>274</v>
      </c>
      <c r="CC89" s="13">
        <v>73</v>
      </c>
      <c r="CD89" s="13">
        <v>72</v>
      </c>
      <c r="CE89" s="13">
        <v>201</v>
      </c>
      <c r="CF89" s="3"/>
      <c r="CG89" s="3"/>
      <c r="CH89" s="3"/>
      <c r="CI89" s="3"/>
    </row>
    <row r="90" spans="1:87">
      <c r="A90" s="3" t="s">
        <v>222</v>
      </c>
      <c r="B90" s="13">
        <v>135</v>
      </c>
      <c r="C90" s="13">
        <v>78</v>
      </c>
      <c r="D90" s="13">
        <v>77</v>
      </c>
      <c r="E90" s="13">
        <v>57</v>
      </c>
      <c r="F90" s="13">
        <v>132</v>
      </c>
      <c r="G90" s="13">
        <v>76</v>
      </c>
      <c r="H90" s="13">
        <v>75</v>
      </c>
      <c r="I90" s="13">
        <v>56</v>
      </c>
      <c r="J90" s="13">
        <v>127</v>
      </c>
      <c r="K90" s="13">
        <v>73</v>
      </c>
      <c r="L90" s="13">
        <v>72</v>
      </c>
      <c r="M90" s="13">
        <v>54</v>
      </c>
      <c r="N90" s="13">
        <v>122</v>
      </c>
      <c r="O90" s="13">
        <v>69</v>
      </c>
      <c r="P90" s="13">
        <v>69</v>
      </c>
      <c r="Q90" s="13">
        <v>53</v>
      </c>
      <c r="R90" s="13">
        <v>120</v>
      </c>
      <c r="S90" s="13">
        <v>68</v>
      </c>
      <c r="T90" s="13">
        <v>68</v>
      </c>
      <c r="U90" s="13">
        <v>52</v>
      </c>
      <c r="V90" s="13">
        <v>117</v>
      </c>
      <c r="W90" s="13">
        <v>66</v>
      </c>
      <c r="X90" s="13">
        <v>66</v>
      </c>
      <c r="Y90" s="13">
        <v>51</v>
      </c>
      <c r="Z90" s="80">
        <v>113</v>
      </c>
      <c r="AA90" s="80">
        <v>64</v>
      </c>
      <c r="AB90" s="80">
        <v>64</v>
      </c>
      <c r="AC90" s="80">
        <v>49</v>
      </c>
      <c r="AD90" s="13">
        <v>109</v>
      </c>
      <c r="AE90" s="13">
        <v>62</v>
      </c>
      <c r="AF90" s="13">
        <v>62</v>
      </c>
      <c r="AG90" s="13">
        <v>47</v>
      </c>
      <c r="AH90" s="13">
        <v>109</v>
      </c>
      <c r="AI90" s="13">
        <v>62</v>
      </c>
      <c r="AJ90" s="13">
        <v>62</v>
      </c>
      <c r="AK90" s="13">
        <v>47</v>
      </c>
      <c r="AL90" s="80">
        <v>109</v>
      </c>
      <c r="AM90" s="80">
        <v>62</v>
      </c>
      <c r="AN90" s="80">
        <v>62</v>
      </c>
      <c r="AO90" s="80">
        <v>47</v>
      </c>
      <c r="AP90" s="13"/>
      <c r="AQ90" s="84" t="s">
        <v>430</v>
      </c>
      <c r="AR90" s="84" t="s">
        <v>13</v>
      </c>
      <c r="AS90" s="84"/>
      <c r="AT90" s="84"/>
      <c r="AU90" s="84"/>
      <c r="AV90" s="12">
        <v>154</v>
      </c>
      <c r="AW90" s="12">
        <v>93</v>
      </c>
      <c r="AX90" s="12">
        <v>93</v>
      </c>
      <c r="AY90" s="12">
        <v>61</v>
      </c>
      <c r="AZ90" s="13">
        <v>154</v>
      </c>
      <c r="BA90" s="13">
        <v>92</v>
      </c>
      <c r="BB90" s="13">
        <v>91</v>
      </c>
      <c r="BC90" s="13">
        <v>62</v>
      </c>
      <c r="BD90" s="13">
        <v>150</v>
      </c>
      <c r="BE90" s="13">
        <v>91</v>
      </c>
      <c r="BF90" s="13">
        <v>90</v>
      </c>
      <c r="BG90" s="13">
        <v>59</v>
      </c>
      <c r="BH90" s="13">
        <v>145</v>
      </c>
      <c r="BI90" s="13">
        <v>83</v>
      </c>
      <c r="BJ90" s="13">
        <v>82</v>
      </c>
      <c r="BK90" s="13">
        <v>62</v>
      </c>
      <c r="BL90" s="13">
        <v>143</v>
      </c>
      <c r="BM90" s="13">
        <v>82</v>
      </c>
      <c r="BN90" s="13">
        <v>81</v>
      </c>
      <c r="BO90" s="13">
        <v>61</v>
      </c>
      <c r="BP90" s="13">
        <v>143</v>
      </c>
      <c r="BQ90" s="13">
        <v>82</v>
      </c>
      <c r="BR90" s="13">
        <v>81</v>
      </c>
      <c r="BS90" s="13">
        <v>61</v>
      </c>
      <c r="BT90" s="13">
        <v>141</v>
      </c>
      <c r="BU90" s="13">
        <v>81</v>
      </c>
      <c r="BV90" s="13">
        <v>80</v>
      </c>
      <c r="BW90" s="13">
        <v>60</v>
      </c>
      <c r="BX90" s="13">
        <v>139</v>
      </c>
      <c r="BY90" s="13">
        <v>80</v>
      </c>
      <c r="BZ90" s="13">
        <v>79</v>
      </c>
      <c r="CA90" s="13">
        <v>59</v>
      </c>
      <c r="CB90" s="13">
        <v>137</v>
      </c>
      <c r="CC90" s="13">
        <v>79</v>
      </c>
      <c r="CD90" s="13">
        <v>78</v>
      </c>
      <c r="CE90" s="13">
        <v>58</v>
      </c>
      <c r="CF90" s="3"/>
      <c r="CG90" s="3"/>
      <c r="CH90" s="3"/>
      <c r="CI90" s="3"/>
    </row>
    <row r="91" spans="1:87">
      <c r="A91" s="3" t="s">
        <v>223</v>
      </c>
      <c r="B91" s="13">
        <v>190</v>
      </c>
      <c r="C91" s="13">
        <v>161</v>
      </c>
      <c r="D91" s="13">
        <v>160</v>
      </c>
      <c r="E91" s="13">
        <v>29</v>
      </c>
      <c r="F91" s="13">
        <v>188</v>
      </c>
      <c r="G91" s="13">
        <v>160</v>
      </c>
      <c r="H91" s="13">
        <v>159</v>
      </c>
      <c r="I91" s="13">
        <v>28</v>
      </c>
      <c r="J91" s="13">
        <v>185</v>
      </c>
      <c r="K91" s="13">
        <v>157</v>
      </c>
      <c r="L91" s="13">
        <v>156</v>
      </c>
      <c r="M91" s="13">
        <v>28</v>
      </c>
      <c r="N91" s="13">
        <v>182</v>
      </c>
      <c r="O91" s="13">
        <v>155</v>
      </c>
      <c r="P91" s="13">
        <v>154</v>
      </c>
      <c r="Q91" s="13">
        <v>27</v>
      </c>
      <c r="R91" s="13">
        <v>180</v>
      </c>
      <c r="S91" s="13">
        <v>153</v>
      </c>
      <c r="T91" s="13">
        <v>152</v>
      </c>
      <c r="U91" s="13">
        <v>27</v>
      </c>
      <c r="V91" s="13">
        <v>180</v>
      </c>
      <c r="W91" s="13">
        <v>153</v>
      </c>
      <c r="X91" s="13">
        <v>152</v>
      </c>
      <c r="Y91" s="13">
        <v>27</v>
      </c>
      <c r="Z91" s="80">
        <v>179</v>
      </c>
      <c r="AA91" s="80">
        <v>152</v>
      </c>
      <c r="AB91" s="80">
        <v>151</v>
      </c>
      <c r="AC91" s="80">
        <v>27</v>
      </c>
      <c r="AD91" s="13">
        <v>176</v>
      </c>
      <c r="AE91" s="13">
        <v>150</v>
      </c>
      <c r="AF91" s="13">
        <v>149</v>
      </c>
      <c r="AG91" s="13">
        <v>26</v>
      </c>
      <c r="AH91" s="13">
        <v>175</v>
      </c>
      <c r="AI91" s="13">
        <v>149</v>
      </c>
      <c r="AJ91" s="13">
        <v>148</v>
      </c>
      <c r="AK91" s="13">
        <v>26</v>
      </c>
      <c r="AL91" s="80">
        <v>175</v>
      </c>
      <c r="AM91" s="80">
        <v>149</v>
      </c>
      <c r="AN91" s="80">
        <v>148</v>
      </c>
      <c r="AO91" s="80">
        <v>26</v>
      </c>
      <c r="AP91" s="13"/>
      <c r="AQ91" s="84" t="s">
        <v>431</v>
      </c>
      <c r="AR91" s="84" t="s">
        <v>12</v>
      </c>
      <c r="AS91" s="84"/>
      <c r="AT91" s="84"/>
      <c r="AU91" s="84"/>
      <c r="AV91" s="12">
        <v>239</v>
      </c>
      <c r="AW91" s="12">
        <v>203</v>
      </c>
      <c r="AX91" s="12">
        <v>203</v>
      </c>
      <c r="AY91" s="12">
        <v>36</v>
      </c>
      <c r="AZ91" s="13">
        <v>240</v>
      </c>
      <c r="BA91" s="13">
        <v>203</v>
      </c>
      <c r="BB91" s="13">
        <v>202</v>
      </c>
      <c r="BC91" s="13">
        <v>37</v>
      </c>
      <c r="BD91" s="13">
        <v>228</v>
      </c>
      <c r="BE91" s="13">
        <v>194</v>
      </c>
      <c r="BF91" s="13">
        <v>193</v>
      </c>
      <c r="BG91" s="13">
        <v>34</v>
      </c>
      <c r="BH91" s="13">
        <v>201</v>
      </c>
      <c r="BI91" s="13">
        <v>172</v>
      </c>
      <c r="BJ91" s="13">
        <v>171</v>
      </c>
      <c r="BK91" s="13">
        <v>29</v>
      </c>
      <c r="BL91" s="13">
        <v>199</v>
      </c>
      <c r="BM91" s="13">
        <v>170</v>
      </c>
      <c r="BN91" s="13">
        <v>169</v>
      </c>
      <c r="BO91" s="13">
        <v>29</v>
      </c>
      <c r="BP91" s="13">
        <v>199</v>
      </c>
      <c r="BQ91" s="13">
        <v>170</v>
      </c>
      <c r="BR91" s="13">
        <v>169</v>
      </c>
      <c r="BS91" s="13">
        <v>29</v>
      </c>
      <c r="BT91" s="13">
        <v>196</v>
      </c>
      <c r="BU91" s="13">
        <v>167</v>
      </c>
      <c r="BV91" s="13">
        <v>166</v>
      </c>
      <c r="BW91" s="13">
        <v>29</v>
      </c>
      <c r="BX91" s="13">
        <v>194</v>
      </c>
      <c r="BY91" s="13">
        <v>165</v>
      </c>
      <c r="BZ91" s="13">
        <v>164</v>
      </c>
      <c r="CA91" s="13">
        <v>29</v>
      </c>
      <c r="CB91" s="13">
        <v>192</v>
      </c>
      <c r="CC91" s="13">
        <v>163</v>
      </c>
      <c r="CD91" s="13">
        <v>162</v>
      </c>
      <c r="CE91" s="13">
        <v>29</v>
      </c>
      <c r="CF91" s="3"/>
      <c r="CG91" s="3"/>
      <c r="CH91" s="3"/>
      <c r="CI91" s="3"/>
    </row>
    <row r="92" spans="1:87">
      <c r="A92" s="3" t="s">
        <v>224</v>
      </c>
      <c r="B92" s="13">
        <v>634</v>
      </c>
      <c r="C92" s="13">
        <v>581</v>
      </c>
      <c r="D92" s="13">
        <v>579</v>
      </c>
      <c r="E92" s="13">
        <v>53</v>
      </c>
      <c r="F92" s="13">
        <v>632</v>
      </c>
      <c r="G92" s="13">
        <v>579</v>
      </c>
      <c r="H92" s="13">
        <v>577</v>
      </c>
      <c r="I92" s="13">
        <v>53</v>
      </c>
      <c r="J92" s="13">
        <v>631</v>
      </c>
      <c r="K92" s="13">
        <v>578</v>
      </c>
      <c r="L92" s="13">
        <v>576</v>
      </c>
      <c r="M92" s="13">
        <v>53</v>
      </c>
      <c r="N92" s="13">
        <v>631</v>
      </c>
      <c r="O92" s="13">
        <v>578</v>
      </c>
      <c r="P92" s="13">
        <v>576</v>
      </c>
      <c r="Q92" s="13">
        <v>53</v>
      </c>
      <c r="R92" s="13">
        <v>622</v>
      </c>
      <c r="S92" s="13">
        <v>569</v>
      </c>
      <c r="T92" s="13">
        <v>567</v>
      </c>
      <c r="U92" s="13">
        <v>53</v>
      </c>
      <c r="V92" s="13">
        <v>609</v>
      </c>
      <c r="W92" s="13">
        <v>556</v>
      </c>
      <c r="X92" s="13">
        <v>554</v>
      </c>
      <c r="Y92" s="13">
        <v>53</v>
      </c>
      <c r="Z92" s="80">
        <v>599</v>
      </c>
      <c r="AA92" s="80">
        <v>546</v>
      </c>
      <c r="AB92" s="80">
        <v>544</v>
      </c>
      <c r="AC92" s="80">
        <v>53</v>
      </c>
      <c r="AD92" s="13">
        <v>595</v>
      </c>
      <c r="AE92" s="13">
        <v>542</v>
      </c>
      <c r="AF92" s="13">
        <v>540</v>
      </c>
      <c r="AG92" s="13">
        <v>53</v>
      </c>
      <c r="AH92" s="13">
        <v>592</v>
      </c>
      <c r="AI92" s="13">
        <v>539</v>
      </c>
      <c r="AJ92" s="13">
        <v>537</v>
      </c>
      <c r="AK92" s="13">
        <v>53</v>
      </c>
      <c r="AL92" s="80">
        <v>592</v>
      </c>
      <c r="AM92" s="80">
        <v>539</v>
      </c>
      <c r="AN92" s="80">
        <v>537</v>
      </c>
      <c r="AO92" s="80">
        <v>53</v>
      </c>
      <c r="AP92" s="13"/>
      <c r="AQ92" s="84" t="s">
        <v>432</v>
      </c>
      <c r="AR92" s="84" t="s">
        <v>11</v>
      </c>
      <c r="AS92" s="84"/>
      <c r="AT92" s="84"/>
      <c r="AU92" s="84"/>
      <c r="AV92" s="12">
        <v>661</v>
      </c>
      <c r="AW92" s="12">
        <v>597</v>
      </c>
      <c r="AX92" s="12">
        <v>596</v>
      </c>
      <c r="AY92" s="12">
        <v>64</v>
      </c>
      <c r="AZ92" s="13">
        <v>645</v>
      </c>
      <c r="BA92" s="13">
        <v>585</v>
      </c>
      <c r="BB92" s="13">
        <v>583</v>
      </c>
      <c r="BC92" s="13">
        <v>60</v>
      </c>
      <c r="BD92" s="13">
        <v>622</v>
      </c>
      <c r="BE92" s="13">
        <v>568</v>
      </c>
      <c r="BF92" s="13">
        <v>566</v>
      </c>
      <c r="BG92" s="13">
        <v>54</v>
      </c>
      <c r="BH92" s="13">
        <v>644</v>
      </c>
      <c r="BI92" s="13">
        <v>590</v>
      </c>
      <c r="BJ92" s="13">
        <v>588</v>
      </c>
      <c r="BK92" s="13">
        <v>54</v>
      </c>
      <c r="BL92" s="13">
        <v>644</v>
      </c>
      <c r="BM92" s="13">
        <v>590</v>
      </c>
      <c r="BN92" s="13">
        <v>588</v>
      </c>
      <c r="BO92" s="13">
        <v>54</v>
      </c>
      <c r="BP92" s="13">
        <v>644</v>
      </c>
      <c r="BQ92" s="13">
        <v>590</v>
      </c>
      <c r="BR92" s="13">
        <v>588</v>
      </c>
      <c r="BS92" s="13">
        <v>54</v>
      </c>
      <c r="BT92" s="13">
        <v>643</v>
      </c>
      <c r="BU92" s="13">
        <v>589</v>
      </c>
      <c r="BV92" s="13">
        <v>587</v>
      </c>
      <c r="BW92" s="13">
        <v>54</v>
      </c>
      <c r="BX92" s="13">
        <v>640</v>
      </c>
      <c r="BY92" s="13">
        <v>586</v>
      </c>
      <c r="BZ92" s="13">
        <v>584</v>
      </c>
      <c r="CA92" s="13">
        <v>54</v>
      </c>
      <c r="CB92" s="13">
        <v>638</v>
      </c>
      <c r="CC92" s="13">
        <v>585</v>
      </c>
      <c r="CD92" s="13">
        <v>583</v>
      </c>
      <c r="CE92" s="13">
        <v>53</v>
      </c>
      <c r="CF92" s="3"/>
      <c r="CG92" s="3"/>
      <c r="CH92" s="3"/>
      <c r="CI92" s="3"/>
    </row>
    <row r="93" spans="1:87">
      <c r="A93" s="3" t="s">
        <v>225</v>
      </c>
      <c r="B93" s="13">
        <v>846</v>
      </c>
      <c r="C93" s="13">
        <v>547</v>
      </c>
      <c r="D93" s="13">
        <v>494</v>
      </c>
      <c r="E93" s="13">
        <v>299</v>
      </c>
      <c r="F93" s="13">
        <v>839</v>
      </c>
      <c r="G93" s="13">
        <v>544</v>
      </c>
      <c r="H93" s="13">
        <v>491</v>
      </c>
      <c r="I93" s="13">
        <v>295</v>
      </c>
      <c r="J93" s="13">
        <v>833</v>
      </c>
      <c r="K93" s="13">
        <v>540</v>
      </c>
      <c r="L93" s="13">
        <v>488</v>
      </c>
      <c r="M93" s="13">
        <v>293</v>
      </c>
      <c r="N93" s="13">
        <v>818</v>
      </c>
      <c r="O93" s="13">
        <v>534</v>
      </c>
      <c r="P93" s="13">
        <v>483</v>
      </c>
      <c r="Q93" s="13">
        <v>284</v>
      </c>
      <c r="R93" s="13">
        <v>814</v>
      </c>
      <c r="S93" s="13">
        <v>533</v>
      </c>
      <c r="T93" s="13">
        <v>481</v>
      </c>
      <c r="U93" s="13">
        <v>281</v>
      </c>
      <c r="V93" s="13">
        <v>811</v>
      </c>
      <c r="W93" s="13">
        <v>531</v>
      </c>
      <c r="X93" s="13">
        <v>480</v>
      </c>
      <c r="Y93" s="13">
        <v>280</v>
      </c>
      <c r="Z93" s="80">
        <v>808</v>
      </c>
      <c r="AA93" s="80">
        <v>530</v>
      </c>
      <c r="AB93" s="80">
        <v>479</v>
      </c>
      <c r="AC93" s="80">
        <v>278</v>
      </c>
      <c r="AD93" s="13">
        <v>800</v>
      </c>
      <c r="AE93" s="13">
        <v>525</v>
      </c>
      <c r="AF93" s="13">
        <v>474</v>
      </c>
      <c r="AG93" s="13">
        <v>275</v>
      </c>
      <c r="AH93" s="13">
        <v>797</v>
      </c>
      <c r="AI93" s="13">
        <v>523</v>
      </c>
      <c r="AJ93" s="13">
        <v>472</v>
      </c>
      <c r="AK93" s="13">
        <v>274</v>
      </c>
      <c r="AL93" s="80">
        <v>788</v>
      </c>
      <c r="AM93" s="80">
        <v>523</v>
      </c>
      <c r="AN93" s="80">
        <v>472</v>
      </c>
      <c r="AO93" s="80">
        <v>265</v>
      </c>
      <c r="AP93" s="13"/>
      <c r="AQ93" s="84" t="s">
        <v>433</v>
      </c>
      <c r="AR93" s="84" t="s">
        <v>10</v>
      </c>
      <c r="AS93" s="84"/>
      <c r="AT93" s="84"/>
      <c r="AU93" s="84"/>
      <c r="AV93" s="12">
        <v>927</v>
      </c>
      <c r="AW93" s="12">
        <v>592</v>
      </c>
      <c r="AX93" s="12">
        <v>545</v>
      </c>
      <c r="AY93" s="12">
        <v>335</v>
      </c>
      <c r="AZ93" s="13">
        <v>922</v>
      </c>
      <c r="BA93" s="13">
        <v>588</v>
      </c>
      <c r="BB93" s="13">
        <v>541</v>
      </c>
      <c r="BC93" s="13">
        <v>334</v>
      </c>
      <c r="BD93" s="13">
        <v>885</v>
      </c>
      <c r="BE93" s="13">
        <v>567</v>
      </c>
      <c r="BF93" s="13">
        <v>517</v>
      </c>
      <c r="BG93" s="13">
        <v>318</v>
      </c>
      <c r="BH93" s="13">
        <v>857</v>
      </c>
      <c r="BI93" s="13">
        <v>552</v>
      </c>
      <c r="BJ93" s="13">
        <v>501</v>
      </c>
      <c r="BK93" s="13">
        <v>305</v>
      </c>
      <c r="BL93" s="13">
        <v>858</v>
      </c>
      <c r="BM93" s="13">
        <v>553</v>
      </c>
      <c r="BN93" s="13">
        <v>499</v>
      </c>
      <c r="BO93" s="13">
        <v>305</v>
      </c>
      <c r="BP93" s="13">
        <v>858</v>
      </c>
      <c r="BQ93" s="13">
        <v>553</v>
      </c>
      <c r="BR93" s="13">
        <v>499</v>
      </c>
      <c r="BS93" s="13">
        <v>305</v>
      </c>
      <c r="BT93" s="13">
        <v>856</v>
      </c>
      <c r="BU93" s="13">
        <v>551</v>
      </c>
      <c r="BV93" s="13">
        <v>497</v>
      </c>
      <c r="BW93" s="13">
        <v>305</v>
      </c>
      <c r="BX93" s="13">
        <v>852</v>
      </c>
      <c r="BY93" s="13">
        <v>549</v>
      </c>
      <c r="BZ93" s="13">
        <v>495</v>
      </c>
      <c r="CA93" s="13">
        <v>303</v>
      </c>
      <c r="CB93" s="13">
        <v>848</v>
      </c>
      <c r="CC93" s="13">
        <v>547</v>
      </c>
      <c r="CD93" s="13">
        <v>494</v>
      </c>
      <c r="CE93" s="13">
        <v>301</v>
      </c>
      <c r="CF93" s="3"/>
      <c r="CG93" s="3"/>
      <c r="CH93" s="3"/>
      <c r="CI93" s="3"/>
    </row>
    <row r="94" spans="1:87">
      <c r="A94" s="3" t="s">
        <v>226</v>
      </c>
      <c r="B94" s="13">
        <v>996</v>
      </c>
      <c r="C94" s="13">
        <v>612</v>
      </c>
      <c r="D94" s="13">
        <v>570</v>
      </c>
      <c r="E94" s="13">
        <v>384</v>
      </c>
      <c r="F94" s="13">
        <v>990</v>
      </c>
      <c r="G94" s="13">
        <v>610</v>
      </c>
      <c r="H94" s="13">
        <v>568</v>
      </c>
      <c r="I94" s="13">
        <v>380</v>
      </c>
      <c r="J94" s="13">
        <v>988</v>
      </c>
      <c r="K94" s="13">
        <v>610</v>
      </c>
      <c r="L94" s="13">
        <v>568</v>
      </c>
      <c r="M94" s="13">
        <v>378</v>
      </c>
      <c r="N94" s="13">
        <v>984</v>
      </c>
      <c r="O94" s="13">
        <v>607</v>
      </c>
      <c r="P94" s="13">
        <v>565</v>
      </c>
      <c r="Q94" s="13">
        <v>377</v>
      </c>
      <c r="R94" s="13">
        <v>976</v>
      </c>
      <c r="S94" s="13">
        <v>604</v>
      </c>
      <c r="T94" s="13">
        <v>562</v>
      </c>
      <c r="U94" s="13">
        <v>372</v>
      </c>
      <c r="V94" s="13">
        <v>975</v>
      </c>
      <c r="W94" s="13">
        <v>603</v>
      </c>
      <c r="X94" s="13">
        <v>561</v>
      </c>
      <c r="Y94" s="13">
        <v>372</v>
      </c>
      <c r="Z94" s="80">
        <v>971</v>
      </c>
      <c r="AA94" s="80">
        <v>600</v>
      </c>
      <c r="AB94" s="80">
        <v>558</v>
      </c>
      <c r="AC94" s="80">
        <v>371</v>
      </c>
      <c r="AD94" s="13">
        <v>965</v>
      </c>
      <c r="AE94" s="13">
        <v>595</v>
      </c>
      <c r="AF94" s="13">
        <v>553</v>
      </c>
      <c r="AG94" s="13">
        <v>370</v>
      </c>
      <c r="AH94" s="13">
        <v>959</v>
      </c>
      <c r="AI94" s="13">
        <v>591</v>
      </c>
      <c r="AJ94" s="13">
        <v>550</v>
      </c>
      <c r="AK94" s="13">
        <v>368</v>
      </c>
      <c r="AL94" s="80">
        <v>951</v>
      </c>
      <c r="AM94" s="80">
        <v>583</v>
      </c>
      <c r="AN94" s="80">
        <v>544</v>
      </c>
      <c r="AO94" s="80">
        <v>368</v>
      </c>
      <c r="AP94" s="13"/>
      <c r="AQ94" s="84" t="s">
        <v>434</v>
      </c>
      <c r="AR94" s="84" t="s">
        <v>9</v>
      </c>
      <c r="AS94" s="84"/>
      <c r="AT94" s="84"/>
      <c r="AU94" s="84"/>
      <c r="AV94" s="12">
        <v>1100</v>
      </c>
      <c r="AW94" s="12">
        <v>689</v>
      </c>
      <c r="AX94" s="12">
        <v>636</v>
      </c>
      <c r="AY94" s="12">
        <v>411</v>
      </c>
      <c r="AZ94" s="13">
        <v>1060</v>
      </c>
      <c r="BA94" s="13">
        <v>661</v>
      </c>
      <c r="BB94" s="13">
        <v>610</v>
      </c>
      <c r="BC94" s="13">
        <v>399</v>
      </c>
      <c r="BD94" s="13">
        <v>1010</v>
      </c>
      <c r="BE94" s="13">
        <v>630</v>
      </c>
      <c r="BF94" s="13">
        <v>582</v>
      </c>
      <c r="BG94" s="13">
        <v>380</v>
      </c>
      <c r="BH94" s="13">
        <v>1010</v>
      </c>
      <c r="BI94" s="13">
        <v>630</v>
      </c>
      <c r="BJ94" s="13">
        <v>581</v>
      </c>
      <c r="BK94" s="13">
        <v>380</v>
      </c>
      <c r="BL94" s="13">
        <v>1000</v>
      </c>
      <c r="BM94" s="13">
        <v>620</v>
      </c>
      <c r="BN94" s="13">
        <v>577</v>
      </c>
      <c r="BO94" s="13">
        <v>380</v>
      </c>
      <c r="BP94" s="13">
        <v>1000</v>
      </c>
      <c r="BQ94" s="13">
        <v>620</v>
      </c>
      <c r="BR94" s="13">
        <v>577</v>
      </c>
      <c r="BS94" s="13">
        <v>380</v>
      </c>
      <c r="BT94" s="13">
        <v>1010</v>
      </c>
      <c r="BU94" s="13">
        <v>618</v>
      </c>
      <c r="BV94" s="13">
        <v>575</v>
      </c>
      <c r="BW94" s="13">
        <v>394</v>
      </c>
      <c r="BX94" s="13">
        <v>1010</v>
      </c>
      <c r="BY94" s="13">
        <v>617</v>
      </c>
      <c r="BZ94" s="13">
        <v>574</v>
      </c>
      <c r="CA94" s="13">
        <v>392</v>
      </c>
      <c r="CB94" s="13">
        <v>1000</v>
      </c>
      <c r="CC94" s="13">
        <v>614</v>
      </c>
      <c r="CD94" s="13">
        <v>572</v>
      </c>
      <c r="CE94" s="13">
        <v>388</v>
      </c>
      <c r="CF94" s="3"/>
      <c r="CG94" s="3"/>
      <c r="CH94" s="3"/>
      <c r="CI94" s="3"/>
    </row>
    <row r="95" spans="1:87">
      <c r="A95" s="3" t="s">
        <v>227</v>
      </c>
      <c r="B95" s="13">
        <v>799</v>
      </c>
      <c r="C95" s="13">
        <v>185</v>
      </c>
      <c r="D95" s="13">
        <v>173</v>
      </c>
      <c r="E95" s="13">
        <v>614</v>
      </c>
      <c r="F95" s="13">
        <v>798</v>
      </c>
      <c r="G95" s="13">
        <v>185</v>
      </c>
      <c r="H95" s="13">
        <v>173</v>
      </c>
      <c r="I95" s="13">
        <v>613</v>
      </c>
      <c r="J95" s="13">
        <v>795</v>
      </c>
      <c r="K95" s="13">
        <v>184</v>
      </c>
      <c r="L95" s="13">
        <v>172</v>
      </c>
      <c r="M95" s="13">
        <v>611</v>
      </c>
      <c r="N95" s="13">
        <v>778</v>
      </c>
      <c r="O95" s="13">
        <v>169</v>
      </c>
      <c r="P95" s="13">
        <v>158</v>
      </c>
      <c r="Q95" s="13">
        <v>609</v>
      </c>
      <c r="R95" s="13">
        <v>773</v>
      </c>
      <c r="S95" s="13">
        <v>168</v>
      </c>
      <c r="T95" s="13">
        <v>157</v>
      </c>
      <c r="U95" s="13">
        <v>605</v>
      </c>
      <c r="V95" s="13">
        <v>769</v>
      </c>
      <c r="W95" s="13">
        <v>167</v>
      </c>
      <c r="X95" s="13">
        <v>156</v>
      </c>
      <c r="Y95" s="13">
        <v>602</v>
      </c>
      <c r="Z95" s="80">
        <v>765</v>
      </c>
      <c r="AA95" s="80">
        <v>165</v>
      </c>
      <c r="AB95" s="80">
        <v>155</v>
      </c>
      <c r="AC95" s="80">
        <v>600</v>
      </c>
      <c r="AD95" s="13">
        <v>757</v>
      </c>
      <c r="AE95" s="13">
        <v>160</v>
      </c>
      <c r="AF95" s="13">
        <v>150</v>
      </c>
      <c r="AG95" s="13">
        <v>597</v>
      </c>
      <c r="AH95" s="13">
        <v>754</v>
      </c>
      <c r="AI95" s="13">
        <v>159</v>
      </c>
      <c r="AJ95" s="13">
        <v>149</v>
      </c>
      <c r="AK95" s="13">
        <v>595</v>
      </c>
      <c r="AL95" s="80">
        <v>740</v>
      </c>
      <c r="AM95" s="80">
        <v>159</v>
      </c>
      <c r="AN95" s="80">
        <v>149</v>
      </c>
      <c r="AO95" s="80">
        <v>581</v>
      </c>
      <c r="AP95" s="13"/>
      <c r="AQ95" s="84" t="s">
        <v>435</v>
      </c>
      <c r="AR95" s="84" t="s">
        <v>8</v>
      </c>
      <c r="AS95" s="84"/>
      <c r="AT95" s="84"/>
      <c r="AU95" s="84"/>
      <c r="AV95" s="12">
        <v>1170</v>
      </c>
      <c r="AW95" s="12">
        <v>251</v>
      </c>
      <c r="AX95" s="12">
        <v>225</v>
      </c>
      <c r="AY95" s="12">
        <v>923</v>
      </c>
      <c r="AZ95" s="13">
        <v>868</v>
      </c>
      <c r="BA95" s="13">
        <v>197</v>
      </c>
      <c r="BB95" s="13">
        <v>177</v>
      </c>
      <c r="BC95" s="13">
        <v>671</v>
      </c>
      <c r="BD95" s="13">
        <v>832</v>
      </c>
      <c r="BE95" s="13">
        <v>192</v>
      </c>
      <c r="BF95" s="13">
        <v>176</v>
      </c>
      <c r="BG95" s="13">
        <v>640</v>
      </c>
      <c r="BH95" s="13">
        <v>826</v>
      </c>
      <c r="BI95" s="13">
        <v>192</v>
      </c>
      <c r="BJ95" s="13">
        <v>176</v>
      </c>
      <c r="BK95" s="13">
        <v>634</v>
      </c>
      <c r="BL95" s="13">
        <v>822</v>
      </c>
      <c r="BM95" s="13">
        <v>188</v>
      </c>
      <c r="BN95" s="13">
        <v>176</v>
      </c>
      <c r="BO95" s="13">
        <v>634</v>
      </c>
      <c r="BP95" s="13">
        <v>822</v>
      </c>
      <c r="BQ95" s="13">
        <v>188</v>
      </c>
      <c r="BR95" s="13">
        <v>176</v>
      </c>
      <c r="BS95" s="13">
        <v>634</v>
      </c>
      <c r="BT95" s="13">
        <v>815</v>
      </c>
      <c r="BU95" s="13">
        <v>188</v>
      </c>
      <c r="BV95" s="13">
        <v>176</v>
      </c>
      <c r="BW95" s="13">
        <v>627</v>
      </c>
      <c r="BX95" s="13">
        <v>809</v>
      </c>
      <c r="BY95" s="13">
        <v>188</v>
      </c>
      <c r="BZ95" s="13">
        <v>176</v>
      </c>
      <c r="CA95" s="13">
        <v>621</v>
      </c>
      <c r="CB95" s="13">
        <v>802</v>
      </c>
      <c r="CC95" s="13">
        <v>187</v>
      </c>
      <c r="CD95" s="13">
        <v>175</v>
      </c>
      <c r="CE95" s="13">
        <v>615</v>
      </c>
      <c r="CF95" s="3"/>
      <c r="CG95" s="3"/>
      <c r="CH95" s="3"/>
      <c r="CI95" s="3"/>
    </row>
    <row r="96" spans="1:87">
      <c r="A96" s="3" t="s">
        <v>228</v>
      </c>
      <c r="B96" s="13">
        <v>1140</v>
      </c>
      <c r="C96" s="13">
        <v>537</v>
      </c>
      <c r="D96" s="13">
        <v>494</v>
      </c>
      <c r="E96" s="13">
        <v>605</v>
      </c>
      <c r="F96" s="13">
        <v>1140</v>
      </c>
      <c r="G96" s="13">
        <v>536</v>
      </c>
      <c r="H96" s="13">
        <v>493</v>
      </c>
      <c r="I96" s="13">
        <v>603</v>
      </c>
      <c r="J96" s="13">
        <v>1140</v>
      </c>
      <c r="K96" s="13">
        <v>535</v>
      </c>
      <c r="L96" s="13">
        <v>492</v>
      </c>
      <c r="M96" s="13">
        <v>602</v>
      </c>
      <c r="N96" s="13">
        <v>1140</v>
      </c>
      <c r="O96" s="13">
        <v>533</v>
      </c>
      <c r="P96" s="13">
        <v>490</v>
      </c>
      <c r="Q96" s="13">
        <v>602</v>
      </c>
      <c r="R96" s="13">
        <v>1140</v>
      </c>
      <c r="S96" s="13">
        <v>533</v>
      </c>
      <c r="T96" s="13">
        <v>490</v>
      </c>
      <c r="U96" s="13">
        <v>602</v>
      </c>
      <c r="V96" s="13">
        <v>1130</v>
      </c>
      <c r="W96" s="13">
        <v>532</v>
      </c>
      <c r="X96" s="13">
        <v>489</v>
      </c>
      <c r="Y96" s="13">
        <v>602</v>
      </c>
      <c r="Z96" s="80">
        <v>1130</v>
      </c>
      <c r="AA96" s="80">
        <v>528</v>
      </c>
      <c r="AB96" s="80">
        <v>486</v>
      </c>
      <c r="AC96" s="80">
        <v>601</v>
      </c>
      <c r="AD96" s="13">
        <v>1130</v>
      </c>
      <c r="AE96" s="13">
        <v>525</v>
      </c>
      <c r="AF96" s="13">
        <v>483</v>
      </c>
      <c r="AG96" s="13">
        <v>600</v>
      </c>
      <c r="AH96" s="13">
        <v>1120</v>
      </c>
      <c r="AI96" s="13">
        <v>523</v>
      </c>
      <c r="AJ96" s="13">
        <v>481</v>
      </c>
      <c r="AK96" s="13">
        <v>597</v>
      </c>
      <c r="AL96" s="80">
        <v>1080</v>
      </c>
      <c r="AM96" s="80">
        <v>509</v>
      </c>
      <c r="AN96" s="80">
        <v>468</v>
      </c>
      <c r="AO96" s="80">
        <v>567</v>
      </c>
      <c r="AP96" s="13"/>
      <c r="AQ96" s="84" t="s">
        <v>436</v>
      </c>
      <c r="AR96" s="84" t="s">
        <v>7</v>
      </c>
      <c r="AS96" s="84"/>
      <c r="AT96" s="84"/>
      <c r="AU96" s="84"/>
      <c r="AV96" s="12">
        <v>1370</v>
      </c>
      <c r="AW96" s="12">
        <v>625</v>
      </c>
      <c r="AX96" s="12">
        <v>572</v>
      </c>
      <c r="AY96" s="12">
        <v>742</v>
      </c>
      <c r="AZ96" s="13">
        <v>1350</v>
      </c>
      <c r="BA96" s="13">
        <v>622</v>
      </c>
      <c r="BB96" s="13">
        <v>569</v>
      </c>
      <c r="BC96" s="13">
        <v>730</v>
      </c>
      <c r="BD96" s="13">
        <v>1290</v>
      </c>
      <c r="BE96" s="13">
        <v>593</v>
      </c>
      <c r="BF96" s="13">
        <v>543</v>
      </c>
      <c r="BG96" s="13">
        <v>697</v>
      </c>
      <c r="BH96" s="13">
        <v>1290</v>
      </c>
      <c r="BI96" s="13">
        <v>592</v>
      </c>
      <c r="BJ96" s="13">
        <v>542</v>
      </c>
      <c r="BK96" s="13">
        <v>695</v>
      </c>
      <c r="BL96" s="13">
        <v>1170</v>
      </c>
      <c r="BM96" s="13">
        <v>543</v>
      </c>
      <c r="BN96" s="13">
        <v>499</v>
      </c>
      <c r="BO96" s="13">
        <v>625</v>
      </c>
      <c r="BP96" s="13">
        <v>1170</v>
      </c>
      <c r="BQ96" s="13">
        <v>543</v>
      </c>
      <c r="BR96" s="13">
        <v>499</v>
      </c>
      <c r="BS96" s="13">
        <v>625</v>
      </c>
      <c r="BT96" s="13">
        <v>1170</v>
      </c>
      <c r="BU96" s="13">
        <v>542</v>
      </c>
      <c r="BV96" s="13">
        <v>498</v>
      </c>
      <c r="BW96" s="13">
        <v>625</v>
      </c>
      <c r="BX96" s="13">
        <v>1160</v>
      </c>
      <c r="BY96" s="13">
        <v>539</v>
      </c>
      <c r="BZ96" s="13">
        <v>495</v>
      </c>
      <c r="CA96" s="13">
        <v>617</v>
      </c>
      <c r="CB96" s="13">
        <v>1150</v>
      </c>
      <c r="CC96" s="13">
        <v>538</v>
      </c>
      <c r="CD96" s="13">
        <v>495</v>
      </c>
      <c r="CE96" s="13">
        <v>611</v>
      </c>
      <c r="CF96" s="3"/>
      <c r="CG96" s="3"/>
      <c r="CH96" s="3"/>
      <c r="CI96" s="3"/>
    </row>
    <row r="97" spans="1:87">
      <c r="A97" s="3" t="s">
        <v>229</v>
      </c>
      <c r="B97" s="13">
        <v>475</v>
      </c>
      <c r="C97" s="13">
        <v>270</v>
      </c>
      <c r="D97" s="13">
        <v>252</v>
      </c>
      <c r="E97" s="13">
        <v>205</v>
      </c>
      <c r="F97" s="13">
        <v>469</v>
      </c>
      <c r="G97" s="13">
        <v>268</v>
      </c>
      <c r="H97" s="13">
        <v>250</v>
      </c>
      <c r="I97" s="13">
        <v>201</v>
      </c>
      <c r="J97" s="13">
        <v>458</v>
      </c>
      <c r="K97" s="13">
        <v>263</v>
      </c>
      <c r="L97" s="13">
        <v>245</v>
      </c>
      <c r="M97" s="13">
        <v>195</v>
      </c>
      <c r="N97" s="13">
        <v>450</v>
      </c>
      <c r="O97" s="13">
        <v>260</v>
      </c>
      <c r="P97" s="13">
        <v>242</v>
      </c>
      <c r="Q97" s="13">
        <v>190</v>
      </c>
      <c r="R97" s="13">
        <v>445</v>
      </c>
      <c r="S97" s="13">
        <v>258</v>
      </c>
      <c r="T97" s="13">
        <v>240</v>
      </c>
      <c r="U97" s="13">
        <v>187</v>
      </c>
      <c r="V97" s="13">
        <v>437</v>
      </c>
      <c r="W97" s="13">
        <v>251</v>
      </c>
      <c r="X97" s="13">
        <v>233</v>
      </c>
      <c r="Y97" s="13">
        <v>186</v>
      </c>
      <c r="Z97" s="80">
        <v>428</v>
      </c>
      <c r="AA97" s="80">
        <v>243</v>
      </c>
      <c r="AB97" s="80">
        <v>227</v>
      </c>
      <c r="AC97" s="80">
        <v>185</v>
      </c>
      <c r="AD97" s="13">
        <v>422</v>
      </c>
      <c r="AE97" s="13">
        <v>238</v>
      </c>
      <c r="AF97" s="13">
        <v>223</v>
      </c>
      <c r="AG97" s="13">
        <v>184</v>
      </c>
      <c r="AH97" s="13">
        <v>420</v>
      </c>
      <c r="AI97" s="13">
        <v>237</v>
      </c>
      <c r="AJ97" s="13">
        <v>222</v>
      </c>
      <c r="AK97" s="13">
        <v>183</v>
      </c>
      <c r="AL97" s="80">
        <v>410</v>
      </c>
      <c r="AM97" s="80">
        <v>230</v>
      </c>
      <c r="AN97" s="80">
        <v>214</v>
      </c>
      <c r="AO97" s="80">
        <v>180</v>
      </c>
      <c r="AP97" s="13"/>
      <c r="AQ97" s="84" t="s">
        <v>437</v>
      </c>
      <c r="AR97" s="84" t="s">
        <v>6</v>
      </c>
      <c r="AS97" s="84"/>
      <c r="AT97" s="84"/>
      <c r="AU97" s="84"/>
      <c r="AV97" s="12">
        <v>534</v>
      </c>
      <c r="AW97" s="12">
        <v>305</v>
      </c>
      <c r="AX97" s="12">
        <v>278</v>
      </c>
      <c r="AY97" s="12">
        <v>229</v>
      </c>
      <c r="AZ97" s="13">
        <v>525</v>
      </c>
      <c r="BA97" s="13">
        <v>302</v>
      </c>
      <c r="BB97" s="13">
        <v>275</v>
      </c>
      <c r="BC97" s="13">
        <v>223</v>
      </c>
      <c r="BD97" s="13">
        <v>500</v>
      </c>
      <c r="BE97" s="13">
        <v>286</v>
      </c>
      <c r="BF97" s="13">
        <v>263</v>
      </c>
      <c r="BG97" s="13">
        <v>214</v>
      </c>
      <c r="BH97" s="13">
        <v>496</v>
      </c>
      <c r="BI97" s="13">
        <v>284</v>
      </c>
      <c r="BJ97" s="13">
        <v>261</v>
      </c>
      <c r="BK97" s="13">
        <v>212</v>
      </c>
      <c r="BL97" s="13">
        <v>491</v>
      </c>
      <c r="BM97" s="13">
        <v>279</v>
      </c>
      <c r="BN97" s="13">
        <v>260</v>
      </c>
      <c r="BO97" s="13">
        <v>212</v>
      </c>
      <c r="BP97" s="13">
        <v>491</v>
      </c>
      <c r="BQ97" s="13">
        <v>279</v>
      </c>
      <c r="BR97" s="13">
        <v>260</v>
      </c>
      <c r="BS97" s="13">
        <v>212</v>
      </c>
      <c r="BT97" s="13">
        <v>487</v>
      </c>
      <c r="BU97" s="13">
        <v>278</v>
      </c>
      <c r="BV97" s="13">
        <v>259</v>
      </c>
      <c r="BW97" s="13">
        <v>209</v>
      </c>
      <c r="BX97" s="13">
        <v>483</v>
      </c>
      <c r="BY97" s="13">
        <v>275</v>
      </c>
      <c r="BZ97" s="13">
        <v>257</v>
      </c>
      <c r="CA97" s="13">
        <v>208</v>
      </c>
      <c r="CB97" s="13">
        <v>478</v>
      </c>
      <c r="CC97" s="13">
        <v>272</v>
      </c>
      <c r="CD97" s="13">
        <v>254</v>
      </c>
      <c r="CE97" s="13">
        <v>206</v>
      </c>
      <c r="CF97" s="3"/>
      <c r="CG97" s="3"/>
      <c r="CH97" s="3"/>
      <c r="CI97" s="3"/>
    </row>
    <row r="98" spans="1:87">
      <c r="A98" s="3" t="s">
        <v>230</v>
      </c>
      <c r="B98" s="13">
        <v>1130</v>
      </c>
      <c r="C98" s="13">
        <v>755</v>
      </c>
      <c r="D98" s="13">
        <v>710</v>
      </c>
      <c r="E98" s="13">
        <v>377</v>
      </c>
      <c r="F98" s="13">
        <v>1120</v>
      </c>
      <c r="G98" s="13">
        <v>745</v>
      </c>
      <c r="H98" s="13">
        <v>700</v>
      </c>
      <c r="I98" s="13">
        <v>375</v>
      </c>
      <c r="J98" s="13">
        <v>1110</v>
      </c>
      <c r="K98" s="13">
        <v>741</v>
      </c>
      <c r="L98" s="13">
        <v>697</v>
      </c>
      <c r="M98" s="13">
        <v>373</v>
      </c>
      <c r="N98" s="13">
        <v>1110</v>
      </c>
      <c r="O98" s="13">
        <v>735</v>
      </c>
      <c r="P98" s="13">
        <v>691</v>
      </c>
      <c r="Q98" s="13">
        <v>373</v>
      </c>
      <c r="R98" s="13">
        <v>1090</v>
      </c>
      <c r="S98" s="13">
        <v>723</v>
      </c>
      <c r="T98" s="13">
        <v>680</v>
      </c>
      <c r="U98" s="13">
        <v>371</v>
      </c>
      <c r="V98" s="13">
        <v>1090</v>
      </c>
      <c r="W98" s="13">
        <v>722</v>
      </c>
      <c r="X98" s="13">
        <v>679</v>
      </c>
      <c r="Y98" s="13">
        <v>371</v>
      </c>
      <c r="Z98" s="80">
        <v>1070</v>
      </c>
      <c r="AA98" s="80">
        <v>699</v>
      </c>
      <c r="AB98" s="80">
        <v>657</v>
      </c>
      <c r="AC98" s="80">
        <v>371</v>
      </c>
      <c r="AD98" s="13">
        <v>1070</v>
      </c>
      <c r="AE98" s="13">
        <v>697</v>
      </c>
      <c r="AF98" s="13">
        <v>655</v>
      </c>
      <c r="AG98" s="13">
        <v>369</v>
      </c>
      <c r="AH98" s="13">
        <v>1060</v>
      </c>
      <c r="AI98" s="13">
        <v>693</v>
      </c>
      <c r="AJ98" s="13">
        <v>652</v>
      </c>
      <c r="AK98" s="13">
        <v>367</v>
      </c>
      <c r="AL98" s="80">
        <v>1060</v>
      </c>
      <c r="AM98" s="80">
        <v>693</v>
      </c>
      <c r="AN98" s="80">
        <v>651</v>
      </c>
      <c r="AO98" s="80">
        <v>367</v>
      </c>
      <c r="AP98" s="13"/>
      <c r="AQ98" s="84" t="s">
        <v>438</v>
      </c>
      <c r="AR98" s="84" t="s">
        <v>5</v>
      </c>
      <c r="AS98" s="84"/>
      <c r="AT98" s="84"/>
      <c r="AU98" s="84"/>
      <c r="AV98" s="12">
        <v>1170</v>
      </c>
      <c r="AW98" s="12">
        <v>774</v>
      </c>
      <c r="AX98" s="12">
        <v>749</v>
      </c>
      <c r="AY98" s="12">
        <v>392</v>
      </c>
      <c r="AZ98" s="13">
        <v>1170</v>
      </c>
      <c r="BA98" s="13">
        <v>774</v>
      </c>
      <c r="BB98" s="13">
        <v>749</v>
      </c>
      <c r="BC98" s="13">
        <v>392</v>
      </c>
      <c r="BD98" s="13">
        <v>1170</v>
      </c>
      <c r="BE98" s="13">
        <v>774</v>
      </c>
      <c r="BF98" s="13">
        <v>727</v>
      </c>
      <c r="BG98" s="13">
        <v>392</v>
      </c>
      <c r="BH98" s="13">
        <v>1170</v>
      </c>
      <c r="BI98" s="13">
        <v>774</v>
      </c>
      <c r="BJ98" s="13">
        <v>727</v>
      </c>
      <c r="BK98" s="13">
        <v>392</v>
      </c>
      <c r="BL98" s="13">
        <v>1160</v>
      </c>
      <c r="BM98" s="13">
        <v>766</v>
      </c>
      <c r="BN98" s="13">
        <v>719</v>
      </c>
      <c r="BO98" s="13">
        <v>389</v>
      </c>
      <c r="BP98" s="13">
        <v>1160</v>
      </c>
      <c r="BQ98" s="13">
        <v>766</v>
      </c>
      <c r="BR98" s="13">
        <v>719</v>
      </c>
      <c r="BS98" s="13">
        <v>389</v>
      </c>
      <c r="BT98" s="13">
        <v>1150</v>
      </c>
      <c r="BU98" s="13">
        <v>762</v>
      </c>
      <c r="BV98" s="13">
        <v>715</v>
      </c>
      <c r="BW98" s="13">
        <v>387</v>
      </c>
      <c r="BX98" s="13">
        <v>1150</v>
      </c>
      <c r="BY98" s="13">
        <v>761</v>
      </c>
      <c r="BZ98" s="13">
        <v>714</v>
      </c>
      <c r="CA98" s="13">
        <v>384</v>
      </c>
      <c r="CB98" s="13">
        <v>1140</v>
      </c>
      <c r="CC98" s="13">
        <v>759</v>
      </c>
      <c r="CD98" s="13">
        <v>713</v>
      </c>
      <c r="CE98" s="13">
        <v>381</v>
      </c>
      <c r="CF98" s="3"/>
      <c r="CG98" s="3"/>
      <c r="CH98" s="3"/>
      <c r="CI98" s="3"/>
    </row>
    <row r="99" spans="1:87">
      <c r="A99" s="3" t="s">
        <v>231</v>
      </c>
      <c r="B99" s="13">
        <v>802</v>
      </c>
      <c r="C99" s="13">
        <v>419</v>
      </c>
      <c r="D99" s="13">
        <v>378</v>
      </c>
      <c r="E99" s="13">
        <v>383</v>
      </c>
      <c r="F99" s="13">
        <v>801</v>
      </c>
      <c r="G99" s="13">
        <v>418</v>
      </c>
      <c r="H99" s="13">
        <v>377</v>
      </c>
      <c r="I99" s="13">
        <v>383</v>
      </c>
      <c r="J99" s="13">
        <v>800</v>
      </c>
      <c r="K99" s="13">
        <v>418</v>
      </c>
      <c r="L99" s="13">
        <v>377</v>
      </c>
      <c r="M99" s="13">
        <v>382</v>
      </c>
      <c r="N99" s="13">
        <v>797</v>
      </c>
      <c r="O99" s="13">
        <v>417</v>
      </c>
      <c r="P99" s="13">
        <v>376</v>
      </c>
      <c r="Q99" s="13">
        <v>380</v>
      </c>
      <c r="R99" s="13">
        <v>796</v>
      </c>
      <c r="S99" s="13">
        <v>417</v>
      </c>
      <c r="T99" s="13">
        <v>376</v>
      </c>
      <c r="U99" s="13">
        <v>379</v>
      </c>
      <c r="V99" s="13">
        <v>793</v>
      </c>
      <c r="W99" s="13">
        <v>416</v>
      </c>
      <c r="X99" s="13">
        <v>375</v>
      </c>
      <c r="Y99" s="13">
        <v>377</v>
      </c>
      <c r="Z99" s="80">
        <v>791</v>
      </c>
      <c r="AA99" s="80">
        <v>415</v>
      </c>
      <c r="AB99" s="80">
        <v>374</v>
      </c>
      <c r="AC99" s="80">
        <v>376</v>
      </c>
      <c r="AD99" s="13">
        <v>780</v>
      </c>
      <c r="AE99" s="13">
        <v>404</v>
      </c>
      <c r="AF99" s="13">
        <v>364</v>
      </c>
      <c r="AG99" s="13">
        <v>376</v>
      </c>
      <c r="AH99" s="13">
        <v>775</v>
      </c>
      <c r="AI99" s="13">
        <v>401</v>
      </c>
      <c r="AJ99" s="13">
        <v>362</v>
      </c>
      <c r="AK99" s="13">
        <v>374</v>
      </c>
      <c r="AL99" s="80">
        <v>747</v>
      </c>
      <c r="AM99" s="80">
        <v>398</v>
      </c>
      <c r="AN99" s="80">
        <v>359</v>
      </c>
      <c r="AO99" s="80">
        <v>349</v>
      </c>
      <c r="AP99" s="13"/>
      <c r="AQ99" s="84" t="s">
        <v>439</v>
      </c>
      <c r="AR99" s="84" t="s">
        <v>4</v>
      </c>
      <c r="AS99" s="84"/>
      <c r="AT99" s="84"/>
      <c r="AU99" s="84"/>
      <c r="AV99" s="12">
        <v>857</v>
      </c>
      <c r="AW99" s="12">
        <v>468</v>
      </c>
      <c r="AX99" s="12">
        <v>401</v>
      </c>
      <c r="AY99" s="12">
        <v>389</v>
      </c>
      <c r="AZ99" s="13">
        <v>849</v>
      </c>
      <c r="BA99" s="13">
        <v>460</v>
      </c>
      <c r="BB99" s="13">
        <v>393</v>
      </c>
      <c r="BC99" s="13">
        <v>389</v>
      </c>
      <c r="BD99" s="13">
        <v>823</v>
      </c>
      <c r="BE99" s="13">
        <v>435</v>
      </c>
      <c r="BF99" s="13">
        <v>383</v>
      </c>
      <c r="BG99" s="13">
        <v>388</v>
      </c>
      <c r="BH99" s="13">
        <v>823</v>
      </c>
      <c r="BI99" s="13">
        <v>435</v>
      </c>
      <c r="BJ99" s="13">
        <v>383</v>
      </c>
      <c r="BK99" s="13">
        <v>388</v>
      </c>
      <c r="BL99" s="13">
        <v>811</v>
      </c>
      <c r="BM99" s="13">
        <v>423</v>
      </c>
      <c r="BN99" s="13">
        <v>382</v>
      </c>
      <c r="BO99" s="13">
        <v>388</v>
      </c>
      <c r="BP99" s="13">
        <v>811</v>
      </c>
      <c r="BQ99" s="13">
        <v>423</v>
      </c>
      <c r="BR99" s="13">
        <v>382</v>
      </c>
      <c r="BS99" s="13">
        <v>388</v>
      </c>
      <c r="BT99" s="13">
        <v>808</v>
      </c>
      <c r="BU99" s="13">
        <v>422</v>
      </c>
      <c r="BV99" s="13">
        <v>381</v>
      </c>
      <c r="BW99" s="13">
        <v>386</v>
      </c>
      <c r="BX99" s="13">
        <v>806</v>
      </c>
      <c r="BY99" s="13">
        <v>421</v>
      </c>
      <c r="BZ99" s="13">
        <v>380</v>
      </c>
      <c r="CA99" s="13">
        <v>385</v>
      </c>
      <c r="CB99" s="13">
        <v>804</v>
      </c>
      <c r="CC99" s="13">
        <v>420</v>
      </c>
      <c r="CD99" s="13">
        <v>379</v>
      </c>
      <c r="CE99" s="13">
        <v>384</v>
      </c>
      <c r="CF99" s="3"/>
      <c r="CG99" s="3"/>
      <c r="CH99" s="3"/>
      <c r="CI99" s="3"/>
    </row>
    <row r="100" spans="1:87">
      <c r="A100" s="3" t="s">
        <v>232</v>
      </c>
      <c r="B100" s="13">
        <v>232</v>
      </c>
      <c r="C100" s="13">
        <v>73</v>
      </c>
      <c r="D100" s="13">
        <v>62</v>
      </c>
      <c r="E100" s="13">
        <v>159</v>
      </c>
      <c r="F100" s="13">
        <v>232</v>
      </c>
      <c r="G100" s="13">
        <v>73</v>
      </c>
      <c r="H100" s="13">
        <v>62</v>
      </c>
      <c r="I100" s="13">
        <v>159</v>
      </c>
      <c r="J100" s="13">
        <v>232</v>
      </c>
      <c r="K100" s="13">
        <v>73</v>
      </c>
      <c r="L100" s="13">
        <v>62</v>
      </c>
      <c r="M100" s="13">
        <v>159</v>
      </c>
      <c r="N100" s="13">
        <v>229</v>
      </c>
      <c r="O100" s="13">
        <v>72</v>
      </c>
      <c r="P100" s="13">
        <v>61</v>
      </c>
      <c r="Q100" s="13">
        <v>157</v>
      </c>
      <c r="R100" s="13">
        <v>223</v>
      </c>
      <c r="S100" s="13">
        <v>67</v>
      </c>
      <c r="T100" s="13">
        <v>57</v>
      </c>
      <c r="U100" s="13">
        <v>156</v>
      </c>
      <c r="V100" s="13">
        <v>222</v>
      </c>
      <c r="W100" s="13">
        <v>67</v>
      </c>
      <c r="X100" s="13">
        <v>57</v>
      </c>
      <c r="Y100" s="13">
        <v>155</v>
      </c>
      <c r="Z100" s="80">
        <v>219</v>
      </c>
      <c r="AA100" s="80">
        <v>67</v>
      </c>
      <c r="AB100" s="80">
        <v>57</v>
      </c>
      <c r="AC100" s="80">
        <v>152</v>
      </c>
      <c r="AD100" s="13">
        <v>219</v>
      </c>
      <c r="AE100" s="13">
        <v>67</v>
      </c>
      <c r="AF100" s="13">
        <v>57</v>
      </c>
      <c r="AG100" s="13">
        <v>152</v>
      </c>
      <c r="AH100" s="13">
        <v>218</v>
      </c>
      <c r="AI100" s="13">
        <v>67</v>
      </c>
      <c r="AJ100" s="13">
        <v>57</v>
      </c>
      <c r="AK100" s="13">
        <v>151</v>
      </c>
      <c r="AL100" s="80">
        <v>194</v>
      </c>
      <c r="AM100" s="80">
        <v>57</v>
      </c>
      <c r="AN100" s="80">
        <v>48</v>
      </c>
      <c r="AO100" s="80">
        <v>137</v>
      </c>
      <c r="AP100" s="13"/>
      <c r="AQ100" s="84" t="s">
        <v>440</v>
      </c>
      <c r="AR100" s="84" t="s">
        <v>3</v>
      </c>
      <c r="AS100" s="84"/>
      <c r="AT100" s="84"/>
      <c r="AU100" s="84"/>
      <c r="AV100" s="12">
        <v>359</v>
      </c>
      <c r="AW100" s="12">
        <v>111</v>
      </c>
      <c r="AX100" s="12">
        <v>95</v>
      </c>
      <c r="AY100" s="12">
        <v>248</v>
      </c>
      <c r="AZ100" s="13">
        <v>273</v>
      </c>
      <c r="BA100" s="13">
        <v>81</v>
      </c>
      <c r="BB100" s="13">
        <v>69</v>
      </c>
      <c r="BC100" s="13">
        <v>192</v>
      </c>
      <c r="BD100" s="13">
        <v>271</v>
      </c>
      <c r="BE100" s="13">
        <v>81</v>
      </c>
      <c r="BF100" s="13">
        <v>69</v>
      </c>
      <c r="BG100" s="13">
        <v>190</v>
      </c>
      <c r="BH100" s="13">
        <v>267</v>
      </c>
      <c r="BI100" s="13">
        <v>81</v>
      </c>
      <c r="BJ100" s="13">
        <v>69</v>
      </c>
      <c r="BK100" s="13">
        <v>186</v>
      </c>
      <c r="BL100" s="13">
        <v>266</v>
      </c>
      <c r="BM100" s="13">
        <v>81</v>
      </c>
      <c r="BN100" s="13">
        <v>69</v>
      </c>
      <c r="BO100" s="13">
        <v>185</v>
      </c>
      <c r="BP100" s="13">
        <v>266</v>
      </c>
      <c r="BQ100" s="13">
        <v>81</v>
      </c>
      <c r="BR100" s="13">
        <v>69</v>
      </c>
      <c r="BS100" s="13">
        <v>185</v>
      </c>
      <c r="BT100" s="13">
        <v>246</v>
      </c>
      <c r="BU100" s="13">
        <v>75</v>
      </c>
      <c r="BV100" s="13">
        <v>64</v>
      </c>
      <c r="BW100" s="13">
        <v>171</v>
      </c>
      <c r="BX100" s="13">
        <v>241</v>
      </c>
      <c r="BY100" s="13">
        <v>75</v>
      </c>
      <c r="BZ100" s="13">
        <v>64</v>
      </c>
      <c r="CA100" s="13">
        <v>166</v>
      </c>
      <c r="CB100" s="13">
        <v>233</v>
      </c>
      <c r="CC100" s="13">
        <v>73</v>
      </c>
      <c r="CD100" s="13">
        <v>62</v>
      </c>
      <c r="CE100" s="13">
        <v>160</v>
      </c>
      <c r="CF100" s="3"/>
      <c r="CG100" s="3"/>
      <c r="CH100" s="3"/>
      <c r="CI100" s="3"/>
    </row>
    <row r="101" spans="1:87">
      <c r="A101" s="3" t="s">
        <v>233</v>
      </c>
      <c r="B101" s="13">
        <v>120</v>
      </c>
      <c r="C101" s="13">
        <v>37</v>
      </c>
      <c r="D101" s="13">
        <v>31</v>
      </c>
      <c r="E101" s="13">
        <v>83</v>
      </c>
      <c r="F101" s="13">
        <v>120</v>
      </c>
      <c r="G101" s="13">
        <v>37</v>
      </c>
      <c r="H101" s="13">
        <v>31</v>
      </c>
      <c r="I101" s="13">
        <v>83</v>
      </c>
      <c r="J101" s="13">
        <v>120</v>
      </c>
      <c r="K101" s="13">
        <v>37</v>
      </c>
      <c r="L101" s="13">
        <v>31</v>
      </c>
      <c r="M101" s="13">
        <v>83</v>
      </c>
      <c r="N101" s="13">
        <v>119</v>
      </c>
      <c r="O101" s="13">
        <v>36</v>
      </c>
      <c r="P101" s="13">
        <v>30</v>
      </c>
      <c r="Q101" s="13">
        <v>83</v>
      </c>
      <c r="R101" s="13">
        <v>119</v>
      </c>
      <c r="S101" s="13">
        <v>36</v>
      </c>
      <c r="T101" s="13">
        <v>30</v>
      </c>
      <c r="U101" s="13">
        <v>83</v>
      </c>
      <c r="V101" s="13">
        <v>119</v>
      </c>
      <c r="W101" s="13">
        <v>36</v>
      </c>
      <c r="X101" s="13">
        <v>30</v>
      </c>
      <c r="Y101" s="13">
        <v>83</v>
      </c>
      <c r="Z101" s="80">
        <v>119</v>
      </c>
      <c r="AA101" s="80">
        <v>36</v>
      </c>
      <c r="AB101" s="80">
        <v>30</v>
      </c>
      <c r="AC101" s="80">
        <v>83</v>
      </c>
      <c r="AD101" s="13">
        <v>113</v>
      </c>
      <c r="AE101" s="13">
        <v>30</v>
      </c>
      <c r="AF101" s="13">
        <v>24</v>
      </c>
      <c r="AG101" s="13">
        <v>83</v>
      </c>
      <c r="AH101" s="13">
        <v>112</v>
      </c>
      <c r="AI101" s="13">
        <v>29</v>
      </c>
      <c r="AJ101" s="13">
        <v>24</v>
      </c>
      <c r="AK101" s="13">
        <v>83</v>
      </c>
      <c r="AL101" s="80">
        <v>114</v>
      </c>
      <c r="AM101" s="80">
        <v>31</v>
      </c>
      <c r="AN101" s="80">
        <v>26</v>
      </c>
      <c r="AO101" s="80">
        <v>83</v>
      </c>
      <c r="AP101" s="13"/>
      <c r="AQ101" s="84" t="s">
        <v>441</v>
      </c>
      <c r="AR101" s="84" t="s">
        <v>2</v>
      </c>
      <c r="AS101" s="84"/>
      <c r="AT101" s="84"/>
      <c r="AU101" s="84"/>
      <c r="AV101" s="12">
        <v>146</v>
      </c>
      <c r="AW101" s="12">
        <v>51</v>
      </c>
      <c r="AX101" s="12">
        <v>43</v>
      </c>
      <c r="AY101" s="12">
        <v>95</v>
      </c>
      <c r="AZ101" s="13">
        <v>140</v>
      </c>
      <c r="BA101" s="13">
        <v>48</v>
      </c>
      <c r="BB101" s="13">
        <v>40</v>
      </c>
      <c r="BC101" s="13">
        <v>92</v>
      </c>
      <c r="BD101" s="13">
        <v>131</v>
      </c>
      <c r="BE101" s="13">
        <v>42</v>
      </c>
      <c r="BF101" s="13">
        <v>35</v>
      </c>
      <c r="BG101" s="13">
        <v>89</v>
      </c>
      <c r="BH101" s="13">
        <v>124</v>
      </c>
      <c r="BI101" s="13">
        <v>38</v>
      </c>
      <c r="BJ101" s="13">
        <v>32</v>
      </c>
      <c r="BK101" s="13">
        <v>86</v>
      </c>
      <c r="BL101" s="13">
        <v>123</v>
      </c>
      <c r="BM101" s="13">
        <v>38</v>
      </c>
      <c r="BN101" s="13">
        <v>32</v>
      </c>
      <c r="BO101" s="13">
        <v>85</v>
      </c>
      <c r="BP101" s="13">
        <v>123</v>
      </c>
      <c r="BQ101" s="13">
        <v>38</v>
      </c>
      <c r="BR101" s="13">
        <v>32</v>
      </c>
      <c r="BS101" s="13">
        <v>85</v>
      </c>
      <c r="BT101" s="13">
        <v>122</v>
      </c>
      <c r="BU101" s="13">
        <v>37</v>
      </c>
      <c r="BV101" s="13">
        <v>31</v>
      </c>
      <c r="BW101" s="13">
        <v>85</v>
      </c>
      <c r="BX101" s="13">
        <v>121</v>
      </c>
      <c r="BY101" s="13">
        <v>37</v>
      </c>
      <c r="BZ101" s="13">
        <v>31</v>
      </c>
      <c r="CA101" s="13">
        <v>84</v>
      </c>
      <c r="CB101" s="13">
        <v>121</v>
      </c>
      <c r="CC101" s="13">
        <v>37</v>
      </c>
      <c r="CD101" s="13">
        <v>31</v>
      </c>
      <c r="CE101" s="13">
        <v>84</v>
      </c>
      <c r="CF101" s="3"/>
      <c r="CG101" s="3"/>
      <c r="CH101" s="3"/>
      <c r="CI101" s="3"/>
    </row>
    <row r="102" spans="1:87">
      <c r="A102" s="3" t="s">
        <v>234</v>
      </c>
      <c r="B102" s="14">
        <v>8500</v>
      </c>
      <c r="C102" s="14">
        <v>6690</v>
      </c>
      <c r="D102" s="14">
        <v>6340</v>
      </c>
      <c r="E102" s="14">
        <v>1810</v>
      </c>
      <c r="F102" s="14">
        <v>8450</v>
      </c>
      <c r="G102" s="14">
        <v>6660</v>
      </c>
      <c r="H102" s="14">
        <v>6320</v>
      </c>
      <c r="I102" s="14">
        <v>1790</v>
      </c>
      <c r="J102" s="14">
        <v>8390</v>
      </c>
      <c r="K102" s="14">
        <v>6640</v>
      </c>
      <c r="L102" s="14">
        <v>6290</v>
      </c>
      <c r="M102" s="14">
        <v>1760</v>
      </c>
      <c r="N102" s="14">
        <v>8320</v>
      </c>
      <c r="O102" s="14">
        <v>6590</v>
      </c>
      <c r="P102" s="14">
        <v>6240</v>
      </c>
      <c r="Q102" s="14">
        <v>1740</v>
      </c>
      <c r="R102" s="14">
        <v>8260</v>
      </c>
      <c r="S102" s="14">
        <v>6550</v>
      </c>
      <c r="T102" s="14">
        <v>6210</v>
      </c>
      <c r="U102" s="14">
        <v>1710</v>
      </c>
      <c r="V102" s="14">
        <v>8180</v>
      </c>
      <c r="W102" s="14">
        <v>6510</v>
      </c>
      <c r="X102" s="14">
        <v>6170</v>
      </c>
      <c r="Y102" s="14">
        <v>1680</v>
      </c>
      <c r="Z102" s="80">
        <v>8110</v>
      </c>
      <c r="AA102" s="80">
        <v>6460</v>
      </c>
      <c r="AB102" s="80">
        <v>6130</v>
      </c>
      <c r="AC102" s="80">
        <v>1650</v>
      </c>
      <c r="AD102" s="80">
        <v>8030</v>
      </c>
      <c r="AE102" s="80">
        <v>6410</v>
      </c>
      <c r="AF102" s="80">
        <v>6080</v>
      </c>
      <c r="AG102" s="80">
        <v>1620</v>
      </c>
      <c r="AH102" s="80">
        <v>7960</v>
      </c>
      <c r="AI102" s="80">
        <v>6350</v>
      </c>
      <c r="AJ102" s="80">
        <v>6020</v>
      </c>
      <c r="AK102" s="80">
        <v>1620</v>
      </c>
      <c r="AL102" s="80">
        <v>7860</v>
      </c>
      <c r="AM102" s="80">
        <v>6250</v>
      </c>
      <c r="AN102" s="80">
        <v>5930</v>
      </c>
      <c r="AO102" s="80">
        <v>1610</v>
      </c>
      <c r="AP102" s="14"/>
      <c r="AQ102" s="84" t="s">
        <v>360</v>
      </c>
      <c r="AR102" s="84" t="s">
        <v>122</v>
      </c>
      <c r="AS102" s="84"/>
      <c r="AT102" s="84"/>
      <c r="AU102" s="84"/>
      <c r="AV102" s="12">
        <v>8770</v>
      </c>
      <c r="AW102" s="12">
        <v>6960</v>
      </c>
      <c r="AX102" s="12">
        <v>6610</v>
      </c>
      <c r="AY102" s="12">
        <v>1810</v>
      </c>
      <c r="AZ102" s="13">
        <v>8750</v>
      </c>
      <c r="BA102" s="13">
        <v>6940</v>
      </c>
      <c r="BB102" s="13">
        <v>6590</v>
      </c>
      <c r="BC102" s="13">
        <v>1810</v>
      </c>
      <c r="BD102" s="13">
        <v>8680</v>
      </c>
      <c r="BE102" s="13">
        <v>6890</v>
      </c>
      <c r="BF102" s="13">
        <v>6540</v>
      </c>
      <c r="BG102" s="13">
        <v>1790</v>
      </c>
      <c r="BH102" s="13">
        <v>8680</v>
      </c>
      <c r="BI102" s="13">
        <v>6870</v>
      </c>
      <c r="BJ102" s="13">
        <v>6540</v>
      </c>
      <c r="BK102" s="13">
        <v>1810</v>
      </c>
      <c r="BL102" s="13">
        <v>8680</v>
      </c>
      <c r="BM102" s="13">
        <v>6830</v>
      </c>
      <c r="BN102" s="13">
        <v>6490</v>
      </c>
      <c r="BO102" s="13">
        <v>1850</v>
      </c>
      <c r="BP102" s="13">
        <v>8680</v>
      </c>
      <c r="BQ102" s="13">
        <v>6830</v>
      </c>
      <c r="BR102" s="13">
        <v>6490</v>
      </c>
      <c r="BS102" s="13">
        <v>1850</v>
      </c>
      <c r="BT102" s="14">
        <v>8610</v>
      </c>
      <c r="BU102" s="14">
        <v>6750</v>
      </c>
      <c r="BV102" s="14">
        <v>6400</v>
      </c>
      <c r="BW102" s="14">
        <v>1860</v>
      </c>
      <c r="BX102" s="14">
        <v>8580</v>
      </c>
      <c r="BY102" s="14">
        <v>6740</v>
      </c>
      <c r="BZ102" s="14">
        <v>6390</v>
      </c>
      <c r="CA102" s="14">
        <v>1840</v>
      </c>
      <c r="CB102" s="14">
        <v>8540</v>
      </c>
      <c r="CC102" s="14">
        <v>6710</v>
      </c>
      <c r="CD102" s="14">
        <v>6370</v>
      </c>
      <c r="CE102" s="14">
        <v>1830</v>
      </c>
      <c r="CF102" s="3"/>
      <c r="CG102" s="3"/>
      <c r="CH102" s="3"/>
      <c r="CI102" s="3"/>
    </row>
    <row r="103" spans="1:87">
      <c r="A103" s="3" t="s">
        <v>235</v>
      </c>
      <c r="B103" s="14">
        <v>3980</v>
      </c>
      <c r="C103" s="14">
        <v>2670</v>
      </c>
      <c r="D103" s="14">
        <v>2550</v>
      </c>
      <c r="E103" s="14">
        <v>1320</v>
      </c>
      <c r="F103" s="14">
        <v>3960</v>
      </c>
      <c r="G103" s="14">
        <v>2650</v>
      </c>
      <c r="H103" s="14">
        <v>2540</v>
      </c>
      <c r="I103" s="14">
        <v>1310</v>
      </c>
      <c r="J103" s="14">
        <v>3930</v>
      </c>
      <c r="K103" s="14">
        <v>2640</v>
      </c>
      <c r="L103" s="14">
        <v>2530</v>
      </c>
      <c r="M103" s="14">
        <v>1290</v>
      </c>
      <c r="N103" s="14">
        <v>3900</v>
      </c>
      <c r="O103" s="14">
        <v>2630</v>
      </c>
      <c r="P103" s="14">
        <v>2520</v>
      </c>
      <c r="Q103" s="14">
        <v>1270</v>
      </c>
      <c r="R103" s="14">
        <v>3860</v>
      </c>
      <c r="S103" s="14">
        <v>2610</v>
      </c>
      <c r="T103" s="14">
        <v>2500</v>
      </c>
      <c r="U103" s="14">
        <v>1250</v>
      </c>
      <c r="V103" s="14">
        <v>3790</v>
      </c>
      <c r="W103" s="14">
        <v>2560</v>
      </c>
      <c r="X103" s="14">
        <v>2460</v>
      </c>
      <c r="Y103" s="14">
        <v>1230</v>
      </c>
      <c r="Z103" s="80">
        <v>3760</v>
      </c>
      <c r="AA103" s="80">
        <v>2550</v>
      </c>
      <c r="AB103" s="80">
        <v>2450</v>
      </c>
      <c r="AC103" s="80">
        <v>1210</v>
      </c>
      <c r="AD103" s="80">
        <v>3700</v>
      </c>
      <c r="AE103" s="80">
        <v>2510</v>
      </c>
      <c r="AF103" s="80">
        <v>2400</v>
      </c>
      <c r="AG103" s="80">
        <v>1190</v>
      </c>
      <c r="AH103" s="80">
        <v>3650</v>
      </c>
      <c r="AI103" s="80">
        <v>2460</v>
      </c>
      <c r="AJ103" s="80">
        <v>2360</v>
      </c>
      <c r="AK103" s="80">
        <v>1190</v>
      </c>
      <c r="AL103" s="80">
        <v>3620</v>
      </c>
      <c r="AM103" s="80">
        <v>2430</v>
      </c>
      <c r="AN103" s="80">
        <v>2330</v>
      </c>
      <c r="AO103" s="80">
        <v>1190</v>
      </c>
      <c r="AP103" s="14"/>
      <c r="AQ103" s="84" t="s">
        <v>361</v>
      </c>
      <c r="AR103" s="84" t="s">
        <v>120</v>
      </c>
      <c r="AS103" s="84"/>
      <c r="AT103" s="84"/>
      <c r="AU103" s="84"/>
      <c r="AV103" s="12">
        <v>4320</v>
      </c>
      <c r="AW103" s="12">
        <v>3000</v>
      </c>
      <c r="AX103" s="12">
        <v>2860</v>
      </c>
      <c r="AY103" s="12">
        <v>1320</v>
      </c>
      <c r="AZ103" s="13">
        <v>4300</v>
      </c>
      <c r="BA103" s="13">
        <v>2980</v>
      </c>
      <c r="BB103" s="13">
        <v>2840</v>
      </c>
      <c r="BC103" s="13">
        <v>1320</v>
      </c>
      <c r="BD103" s="13">
        <v>4270</v>
      </c>
      <c r="BE103" s="13">
        <v>2940</v>
      </c>
      <c r="BF103" s="13">
        <v>2800</v>
      </c>
      <c r="BG103" s="13">
        <v>1330</v>
      </c>
      <c r="BH103" s="13">
        <v>4200</v>
      </c>
      <c r="BI103" s="13">
        <v>2860</v>
      </c>
      <c r="BJ103" s="13">
        <v>2730</v>
      </c>
      <c r="BK103" s="13">
        <v>1340</v>
      </c>
      <c r="BL103" s="13">
        <v>4140</v>
      </c>
      <c r="BM103" s="13">
        <v>2790</v>
      </c>
      <c r="BN103" s="13">
        <v>2670</v>
      </c>
      <c r="BO103" s="13">
        <v>1350</v>
      </c>
      <c r="BP103" s="13">
        <v>4140</v>
      </c>
      <c r="BQ103" s="13">
        <v>2790</v>
      </c>
      <c r="BR103" s="13">
        <v>2670</v>
      </c>
      <c r="BS103" s="13">
        <v>1350</v>
      </c>
      <c r="BT103" s="14">
        <v>4090</v>
      </c>
      <c r="BU103" s="14">
        <v>2740</v>
      </c>
      <c r="BV103" s="14">
        <v>2620</v>
      </c>
      <c r="BW103" s="14">
        <v>1350</v>
      </c>
      <c r="BX103" s="14">
        <v>4040</v>
      </c>
      <c r="BY103" s="14">
        <v>2710</v>
      </c>
      <c r="BZ103" s="14">
        <v>2590</v>
      </c>
      <c r="CA103" s="14">
        <v>1330</v>
      </c>
      <c r="CB103" s="14">
        <v>4010</v>
      </c>
      <c r="CC103" s="14">
        <v>2680</v>
      </c>
      <c r="CD103" s="14">
        <v>2570</v>
      </c>
      <c r="CE103" s="14">
        <v>1330</v>
      </c>
      <c r="CF103" s="3"/>
      <c r="CG103" s="3"/>
      <c r="CH103" s="3"/>
      <c r="CI103" s="3"/>
    </row>
    <row r="104" spans="1:87">
      <c r="A104" s="3" t="s">
        <v>236</v>
      </c>
      <c r="B104" s="14">
        <v>2840</v>
      </c>
      <c r="C104" s="14">
        <v>2400</v>
      </c>
      <c r="D104" s="14">
        <v>2340</v>
      </c>
      <c r="E104" s="14">
        <v>444</v>
      </c>
      <c r="F104" s="14">
        <v>2810</v>
      </c>
      <c r="G104" s="14">
        <v>2380</v>
      </c>
      <c r="H104" s="14">
        <v>2330</v>
      </c>
      <c r="I104" s="14">
        <v>431</v>
      </c>
      <c r="J104" s="14">
        <v>2790</v>
      </c>
      <c r="K104" s="14">
        <v>2370</v>
      </c>
      <c r="L104" s="14">
        <v>2310</v>
      </c>
      <c r="M104" s="14">
        <v>423</v>
      </c>
      <c r="N104" s="14">
        <v>2770</v>
      </c>
      <c r="O104" s="14">
        <v>2360</v>
      </c>
      <c r="P104" s="14">
        <v>2310</v>
      </c>
      <c r="Q104" s="14">
        <v>416</v>
      </c>
      <c r="R104" s="14">
        <v>2750</v>
      </c>
      <c r="S104" s="14">
        <v>2340</v>
      </c>
      <c r="T104" s="14">
        <v>2290</v>
      </c>
      <c r="U104" s="14">
        <v>408</v>
      </c>
      <c r="V104" s="14">
        <v>2740</v>
      </c>
      <c r="W104" s="14">
        <v>2340</v>
      </c>
      <c r="X104" s="14">
        <v>2280</v>
      </c>
      <c r="Y104" s="14">
        <v>401</v>
      </c>
      <c r="Z104" s="80">
        <v>2720</v>
      </c>
      <c r="AA104" s="80">
        <v>2330</v>
      </c>
      <c r="AB104" s="80">
        <v>2280</v>
      </c>
      <c r="AC104" s="80">
        <v>396</v>
      </c>
      <c r="AD104" s="80">
        <v>2710</v>
      </c>
      <c r="AE104" s="80">
        <v>2320</v>
      </c>
      <c r="AF104" s="80">
        <v>2270</v>
      </c>
      <c r="AG104" s="80">
        <v>395</v>
      </c>
      <c r="AH104" s="80">
        <v>2630</v>
      </c>
      <c r="AI104" s="80">
        <v>2250</v>
      </c>
      <c r="AJ104" s="80">
        <v>2200</v>
      </c>
      <c r="AK104" s="80">
        <v>383</v>
      </c>
      <c r="AL104" s="80">
        <v>2590</v>
      </c>
      <c r="AM104" s="80">
        <v>2210</v>
      </c>
      <c r="AN104" s="80">
        <v>2170</v>
      </c>
      <c r="AO104" s="80">
        <v>377</v>
      </c>
      <c r="AP104" s="14"/>
      <c r="AQ104" s="84" t="s">
        <v>362</v>
      </c>
      <c r="AR104" s="84" t="s">
        <v>118</v>
      </c>
      <c r="AS104" s="84"/>
      <c r="AT104" s="84"/>
      <c r="AU104" s="84"/>
      <c r="AV104" s="12">
        <v>2940</v>
      </c>
      <c r="AW104" s="12">
        <v>2540</v>
      </c>
      <c r="AX104" s="12">
        <v>2470</v>
      </c>
      <c r="AY104" s="12">
        <v>408</v>
      </c>
      <c r="AZ104" s="13">
        <v>2910</v>
      </c>
      <c r="BA104" s="13">
        <v>2510</v>
      </c>
      <c r="BB104" s="13">
        <v>2440</v>
      </c>
      <c r="BC104" s="13">
        <v>408</v>
      </c>
      <c r="BD104" s="14">
        <v>2910</v>
      </c>
      <c r="BE104" s="14">
        <v>2490</v>
      </c>
      <c r="BF104" s="14">
        <v>2420</v>
      </c>
      <c r="BG104" s="14">
        <v>423</v>
      </c>
      <c r="BH104" s="14">
        <v>2890</v>
      </c>
      <c r="BI104" s="14">
        <v>2480</v>
      </c>
      <c r="BJ104" s="14">
        <v>2410</v>
      </c>
      <c r="BK104" s="14">
        <v>410</v>
      </c>
      <c r="BL104" s="14">
        <v>2890</v>
      </c>
      <c r="BM104" s="14">
        <v>2470</v>
      </c>
      <c r="BN104" s="14">
        <v>2400</v>
      </c>
      <c r="BO104" s="14">
        <v>420</v>
      </c>
      <c r="BP104" s="14">
        <v>2890</v>
      </c>
      <c r="BQ104" s="14">
        <v>2470</v>
      </c>
      <c r="BR104" s="14">
        <v>2400</v>
      </c>
      <c r="BS104" s="14">
        <v>420</v>
      </c>
      <c r="BT104" s="14">
        <v>2880</v>
      </c>
      <c r="BU104" s="14">
        <v>2430</v>
      </c>
      <c r="BV104" s="14">
        <v>2370</v>
      </c>
      <c r="BW104" s="14">
        <v>457</v>
      </c>
      <c r="BX104" s="14">
        <v>2870</v>
      </c>
      <c r="BY104" s="14">
        <v>2420</v>
      </c>
      <c r="BZ104" s="14">
        <v>2370</v>
      </c>
      <c r="CA104" s="14">
        <v>452</v>
      </c>
      <c r="CB104" s="14">
        <v>2870</v>
      </c>
      <c r="CC104" s="14">
        <v>2420</v>
      </c>
      <c r="CD104" s="14">
        <v>2360</v>
      </c>
      <c r="CE104" s="14">
        <v>448</v>
      </c>
      <c r="CF104" s="3"/>
      <c r="CG104" s="3"/>
      <c r="CH104" s="3"/>
      <c r="CI104" s="3"/>
    </row>
    <row r="105" spans="1:87">
      <c r="A105" s="3" t="s">
        <v>237</v>
      </c>
      <c r="B105" s="14">
        <v>7640</v>
      </c>
      <c r="C105" s="14">
        <v>6220</v>
      </c>
      <c r="D105" s="14">
        <v>5960</v>
      </c>
      <c r="E105" s="14">
        <v>1430</v>
      </c>
      <c r="F105" s="14">
        <v>7640</v>
      </c>
      <c r="G105" s="14">
        <v>6220</v>
      </c>
      <c r="H105" s="14">
        <v>5960</v>
      </c>
      <c r="I105" s="14">
        <v>1420</v>
      </c>
      <c r="J105" s="14">
        <v>7620</v>
      </c>
      <c r="K105" s="14">
        <v>6210</v>
      </c>
      <c r="L105" s="14">
        <v>5950</v>
      </c>
      <c r="M105" s="14">
        <v>1410</v>
      </c>
      <c r="N105" s="14">
        <v>7590</v>
      </c>
      <c r="O105" s="14">
        <v>6200</v>
      </c>
      <c r="P105" s="14">
        <v>5950</v>
      </c>
      <c r="Q105" s="14">
        <v>1380</v>
      </c>
      <c r="R105" s="14">
        <v>7550</v>
      </c>
      <c r="S105" s="14">
        <v>6180</v>
      </c>
      <c r="T105" s="14">
        <v>5920</v>
      </c>
      <c r="U105" s="14">
        <v>1370</v>
      </c>
      <c r="V105" s="14">
        <v>7510</v>
      </c>
      <c r="W105" s="14">
        <v>6160</v>
      </c>
      <c r="X105" s="14">
        <v>5900</v>
      </c>
      <c r="Y105" s="14">
        <v>1360</v>
      </c>
      <c r="Z105" s="80">
        <v>7480</v>
      </c>
      <c r="AA105" s="80">
        <v>6140</v>
      </c>
      <c r="AB105" s="80">
        <v>5880</v>
      </c>
      <c r="AC105" s="80">
        <v>1350</v>
      </c>
      <c r="AD105" s="80">
        <v>7440</v>
      </c>
      <c r="AE105" s="80">
        <v>6110</v>
      </c>
      <c r="AF105" s="80">
        <v>5850</v>
      </c>
      <c r="AG105" s="80">
        <v>1330</v>
      </c>
      <c r="AH105" s="80">
        <v>7380</v>
      </c>
      <c r="AI105" s="80">
        <v>6050</v>
      </c>
      <c r="AJ105" s="80">
        <v>5790</v>
      </c>
      <c r="AK105" s="80">
        <v>1330</v>
      </c>
      <c r="AL105" s="80">
        <v>7290</v>
      </c>
      <c r="AM105" s="80">
        <v>5960</v>
      </c>
      <c r="AN105" s="80">
        <v>5710</v>
      </c>
      <c r="AO105" s="80">
        <v>1330</v>
      </c>
      <c r="AP105" s="14"/>
      <c r="AQ105" s="84" t="s">
        <v>363</v>
      </c>
      <c r="AR105" s="84" t="s">
        <v>116</v>
      </c>
      <c r="AS105" s="84"/>
      <c r="AT105" s="84"/>
      <c r="AU105" s="84"/>
      <c r="AV105" s="12">
        <v>7780</v>
      </c>
      <c r="AW105" s="12">
        <v>6470</v>
      </c>
      <c r="AX105" s="12">
        <v>6260</v>
      </c>
      <c r="AY105" s="12">
        <v>1310</v>
      </c>
      <c r="AZ105" s="13">
        <v>7740</v>
      </c>
      <c r="BA105" s="13">
        <v>6430</v>
      </c>
      <c r="BB105" s="13">
        <v>6230</v>
      </c>
      <c r="BC105" s="13">
        <v>1310</v>
      </c>
      <c r="BD105" s="14">
        <v>7700</v>
      </c>
      <c r="BE105" s="14">
        <v>6400</v>
      </c>
      <c r="BF105" s="14">
        <v>6200</v>
      </c>
      <c r="BG105" s="14">
        <v>1310</v>
      </c>
      <c r="BH105" s="14">
        <v>7710</v>
      </c>
      <c r="BI105" s="14">
        <v>6390</v>
      </c>
      <c r="BJ105" s="14">
        <v>6190</v>
      </c>
      <c r="BK105" s="14">
        <v>1320</v>
      </c>
      <c r="BL105" s="14">
        <v>7710</v>
      </c>
      <c r="BM105" s="14">
        <v>6390</v>
      </c>
      <c r="BN105" s="14">
        <v>6190</v>
      </c>
      <c r="BO105" s="14">
        <v>1320</v>
      </c>
      <c r="BP105" s="14">
        <v>7710</v>
      </c>
      <c r="BQ105" s="14">
        <v>6390</v>
      </c>
      <c r="BR105" s="14">
        <v>6190</v>
      </c>
      <c r="BS105" s="14">
        <v>1320</v>
      </c>
      <c r="BT105" s="14">
        <v>7710</v>
      </c>
      <c r="BU105" s="14">
        <v>6270</v>
      </c>
      <c r="BV105" s="14">
        <v>6000</v>
      </c>
      <c r="BW105" s="14">
        <v>1450</v>
      </c>
      <c r="BX105" s="14">
        <v>7680</v>
      </c>
      <c r="BY105" s="14">
        <v>6240</v>
      </c>
      <c r="BZ105" s="14">
        <v>5980</v>
      </c>
      <c r="CA105" s="14">
        <v>1440</v>
      </c>
      <c r="CB105" s="14">
        <v>7660</v>
      </c>
      <c r="CC105" s="14">
        <v>6230</v>
      </c>
      <c r="CD105" s="14">
        <v>5970</v>
      </c>
      <c r="CE105" s="14">
        <v>1430</v>
      </c>
      <c r="CF105" s="3"/>
      <c r="CG105" s="3"/>
      <c r="CH105" s="3"/>
      <c r="CI105" s="3"/>
    </row>
    <row r="106" spans="1:87">
      <c r="A106" s="3" t="s">
        <v>238</v>
      </c>
      <c r="B106" s="14">
        <v>2570</v>
      </c>
      <c r="C106" s="14">
        <v>2120</v>
      </c>
      <c r="D106" s="14">
        <v>2040</v>
      </c>
      <c r="E106" s="14">
        <v>449</v>
      </c>
      <c r="F106" s="14">
        <v>2560</v>
      </c>
      <c r="G106" s="14">
        <v>2110</v>
      </c>
      <c r="H106" s="14">
        <v>2040</v>
      </c>
      <c r="I106" s="14">
        <v>446</v>
      </c>
      <c r="J106" s="14">
        <v>2530</v>
      </c>
      <c r="K106" s="14">
        <v>2090</v>
      </c>
      <c r="L106" s="14">
        <v>2020</v>
      </c>
      <c r="M106" s="14">
        <v>438</v>
      </c>
      <c r="N106" s="14">
        <v>2510</v>
      </c>
      <c r="O106" s="14">
        <v>2080</v>
      </c>
      <c r="P106" s="14">
        <v>2010</v>
      </c>
      <c r="Q106" s="14">
        <v>432</v>
      </c>
      <c r="R106" s="14">
        <v>2500</v>
      </c>
      <c r="S106" s="14">
        <v>2070</v>
      </c>
      <c r="T106" s="14">
        <v>2000</v>
      </c>
      <c r="U106" s="14">
        <v>427</v>
      </c>
      <c r="V106" s="14">
        <v>2480</v>
      </c>
      <c r="W106" s="14">
        <v>2060</v>
      </c>
      <c r="X106" s="14">
        <v>1990</v>
      </c>
      <c r="Y106" s="14">
        <v>421</v>
      </c>
      <c r="Z106" s="80">
        <v>2470</v>
      </c>
      <c r="AA106" s="80">
        <v>2050</v>
      </c>
      <c r="AB106" s="80">
        <v>1980</v>
      </c>
      <c r="AC106" s="80">
        <v>418</v>
      </c>
      <c r="AD106" s="80">
        <v>2450</v>
      </c>
      <c r="AE106" s="80">
        <v>2040</v>
      </c>
      <c r="AF106" s="80">
        <v>1970</v>
      </c>
      <c r="AG106" s="80">
        <v>413</v>
      </c>
      <c r="AH106" s="80">
        <v>2440</v>
      </c>
      <c r="AI106" s="80">
        <v>2020</v>
      </c>
      <c r="AJ106" s="80">
        <v>1950</v>
      </c>
      <c r="AK106" s="80">
        <v>413</v>
      </c>
      <c r="AL106" s="80">
        <v>2430</v>
      </c>
      <c r="AM106" s="80">
        <v>2020</v>
      </c>
      <c r="AN106" s="80">
        <v>1950</v>
      </c>
      <c r="AO106" s="80">
        <v>408</v>
      </c>
      <c r="AP106" s="14"/>
      <c r="AQ106" s="84" t="s">
        <v>364</v>
      </c>
      <c r="AR106" s="84" t="s">
        <v>114</v>
      </c>
      <c r="AS106" s="84"/>
      <c r="AT106" s="84"/>
      <c r="AU106" s="84"/>
      <c r="AV106" s="12">
        <v>2760</v>
      </c>
      <c r="AW106" s="12">
        <v>2300</v>
      </c>
      <c r="AX106" s="12">
        <v>2260</v>
      </c>
      <c r="AY106" s="12">
        <v>461</v>
      </c>
      <c r="AZ106" s="14">
        <v>2690</v>
      </c>
      <c r="BA106" s="14">
        <v>2230</v>
      </c>
      <c r="BB106" s="14">
        <v>2180</v>
      </c>
      <c r="BC106" s="14">
        <v>463</v>
      </c>
      <c r="BD106" s="14">
        <v>2660</v>
      </c>
      <c r="BE106" s="14">
        <v>2200</v>
      </c>
      <c r="BF106" s="14">
        <v>2160</v>
      </c>
      <c r="BG106" s="14">
        <v>463</v>
      </c>
      <c r="BH106" s="14">
        <v>2660</v>
      </c>
      <c r="BI106" s="14">
        <v>2200</v>
      </c>
      <c r="BJ106" s="14">
        <v>2150</v>
      </c>
      <c r="BK106" s="14">
        <v>461</v>
      </c>
      <c r="BL106" s="14">
        <v>2640</v>
      </c>
      <c r="BM106" s="14">
        <v>2170</v>
      </c>
      <c r="BN106" s="14">
        <v>2110</v>
      </c>
      <c r="BO106" s="14">
        <v>468</v>
      </c>
      <c r="BP106" s="14">
        <v>2640</v>
      </c>
      <c r="BQ106" s="14">
        <v>2170</v>
      </c>
      <c r="BR106" s="14">
        <v>2110</v>
      </c>
      <c r="BS106" s="14">
        <v>468</v>
      </c>
      <c r="BT106" s="14">
        <v>2600</v>
      </c>
      <c r="BU106" s="14">
        <v>2140</v>
      </c>
      <c r="BV106" s="14">
        <v>2070</v>
      </c>
      <c r="BW106" s="14">
        <v>459</v>
      </c>
      <c r="BX106" s="14">
        <v>2590</v>
      </c>
      <c r="BY106" s="14">
        <v>2130</v>
      </c>
      <c r="BZ106" s="14">
        <v>2060</v>
      </c>
      <c r="CA106" s="14">
        <v>456</v>
      </c>
      <c r="CB106" s="14">
        <v>2580</v>
      </c>
      <c r="CC106" s="14">
        <v>2130</v>
      </c>
      <c r="CD106" s="14">
        <v>2050</v>
      </c>
      <c r="CE106" s="14">
        <v>452</v>
      </c>
      <c r="CF106" s="3"/>
      <c r="CG106" s="3"/>
      <c r="CH106" s="3"/>
      <c r="CI106" s="3"/>
    </row>
    <row r="107" spans="1:87">
      <c r="A107" s="3" t="s">
        <v>239</v>
      </c>
      <c r="B107" s="13">
        <v>6010</v>
      </c>
      <c r="C107" s="13">
        <v>3850</v>
      </c>
      <c r="D107" s="13">
        <v>3700</v>
      </c>
      <c r="E107" s="13">
        <v>2170</v>
      </c>
      <c r="F107" s="13">
        <v>5950</v>
      </c>
      <c r="G107" s="13">
        <v>3820</v>
      </c>
      <c r="H107" s="13">
        <v>3670</v>
      </c>
      <c r="I107" s="13">
        <v>2130</v>
      </c>
      <c r="J107" s="13">
        <v>5880</v>
      </c>
      <c r="K107" s="13">
        <v>3790</v>
      </c>
      <c r="L107" s="13">
        <v>3640</v>
      </c>
      <c r="M107" s="13">
        <v>2090</v>
      </c>
      <c r="N107" s="13">
        <v>5830</v>
      </c>
      <c r="O107" s="13">
        <v>3770</v>
      </c>
      <c r="P107" s="13">
        <v>3620</v>
      </c>
      <c r="Q107" s="13">
        <v>2060</v>
      </c>
      <c r="R107" s="13">
        <v>5780</v>
      </c>
      <c r="S107" s="13">
        <v>3750</v>
      </c>
      <c r="T107" s="13">
        <v>3600</v>
      </c>
      <c r="U107" s="13">
        <v>2030</v>
      </c>
      <c r="V107" s="13">
        <v>5720</v>
      </c>
      <c r="W107" s="13">
        <v>3720</v>
      </c>
      <c r="X107" s="13">
        <v>3570</v>
      </c>
      <c r="Y107" s="13">
        <v>2000</v>
      </c>
      <c r="Z107" s="80">
        <v>5660</v>
      </c>
      <c r="AA107" s="80">
        <v>3690</v>
      </c>
      <c r="AB107" s="80">
        <v>3540</v>
      </c>
      <c r="AC107" s="80">
        <v>1970</v>
      </c>
      <c r="AD107" s="80">
        <v>5590</v>
      </c>
      <c r="AE107" s="80">
        <v>3650</v>
      </c>
      <c r="AF107" s="80">
        <v>3500</v>
      </c>
      <c r="AG107" s="80">
        <v>1950</v>
      </c>
      <c r="AH107" s="80">
        <v>5550</v>
      </c>
      <c r="AI107" s="80">
        <v>3610</v>
      </c>
      <c r="AJ107" s="80">
        <v>3470</v>
      </c>
      <c r="AK107" s="80">
        <v>1950</v>
      </c>
      <c r="AL107" s="80">
        <v>5530</v>
      </c>
      <c r="AM107" s="80">
        <v>3600</v>
      </c>
      <c r="AN107" s="80">
        <v>3460</v>
      </c>
      <c r="AO107" s="80">
        <v>1930</v>
      </c>
      <c r="AP107" s="13"/>
      <c r="AQ107" s="84" t="s">
        <v>365</v>
      </c>
      <c r="AR107" s="84" t="s">
        <v>112</v>
      </c>
      <c r="AS107" s="84"/>
      <c r="AT107" s="84"/>
      <c r="AU107" s="84"/>
      <c r="AV107" s="12">
        <v>6360</v>
      </c>
      <c r="AW107" s="12">
        <v>4160</v>
      </c>
      <c r="AX107" s="12">
        <v>4000</v>
      </c>
      <c r="AY107" s="12">
        <v>2210</v>
      </c>
      <c r="AZ107" s="13">
        <v>6340</v>
      </c>
      <c r="BA107" s="13">
        <v>4140</v>
      </c>
      <c r="BB107" s="13">
        <v>3980</v>
      </c>
      <c r="BC107" s="13">
        <v>2200</v>
      </c>
      <c r="BD107" s="13">
        <v>6270</v>
      </c>
      <c r="BE107" s="13">
        <v>4060</v>
      </c>
      <c r="BF107" s="13">
        <v>3900</v>
      </c>
      <c r="BG107" s="13">
        <v>2210</v>
      </c>
      <c r="BH107" s="13">
        <v>6220</v>
      </c>
      <c r="BI107" s="13">
        <v>4010</v>
      </c>
      <c r="BJ107" s="13">
        <v>3850</v>
      </c>
      <c r="BK107" s="13">
        <v>2210</v>
      </c>
      <c r="BL107" s="13">
        <v>6200</v>
      </c>
      <c r="BM107" s="13">
        <v>3960</v>
      </c>
      <c r="BN107" s="13">
        <v>3800</v>
      </c>
      <c r="BO107" s="13">
        <v>2240</v>
      </c>
      <c r="BP107" s="13">
        <v>6200</v>
      </c>
      <c r="BQ107" s="13">
        <v>3960</v>
      </c>
      <c r="BR107" s="13">
        <v>3800</v>
      </c>
      <c r="BS107" s="13">
        <v>2240</v>
      </c>
      <c r="BT107" s="13">
        <v>6150</v>
      </c>
      <c r="BU107" s="13">
        <v>3900</v>
      </c>
      <c r="BV107" s="13">
        <v>3750</v>
      </c>
      <c r="BW107" s="13">
        <v>2250</v>
      </c>
      <c r="BX107" s="13">
        <v>6100</v>
      </c>
      <c r="BY107" s="13">
        <v>3890</v>
      </c>
      <c r="BZ107" s="13">
        <v>3730</v>
      </c>
      <c r="CA107" s="13">
        <v>2210</v>
      </c>
      <c r="CB107" s="13">
        <v>6070</v>
      </c>
      <c r="CC107" s="13">
        <v>3870</v>
      </c>
      <c r="CD107" s="13">
        <v>3720</v>
      </c>
      <c r="CE107" s="13">
        <v>2200</v>
      </c>
      <c r="CF107" s="3"/>
      <c r="CG107" s="3"/>
      <c r="CH107" s="3"/>
      <c r="CI107" s="3"/>
    </row>
    <row r="108" spans="1:87">
      <c r="A108" s="3" t="s">
        <v>240</v>
      </c>
      <c r="B108" s="13">
        <v>1170</v>
      </c>
      <c r="C108" s="13">
        <v>978</v>
      </c>
      <c r="D108" s="13">
        <v>895</v>
      </c>
      <c r="E108" s="13">
        <v>193</v>
      </c>
      <c r="F108" s="13">
        <v>1160</v>
      </c>
      <c r="G108" s="13">
        <v>972</v>
      </c>
      <c r="H108" s="13">
        <v>889</v>
      </c>
      <c r="I108" s="13">
        <v>188</v>
      </c>
      <c r="J108" s="13">
        <v>1150</v>
      </c>
      <c r="K108" s="13">
        <v>962</v>
      </c>
      <c r="L108" s="13">
        <v>881</v>
      </c>
      <c r="M108" s="13">
        <v>184</v>
      </c>
      <c r="N108" s="13">
        <v>1140</v>
      </c>
      <c r="O108" s="13">
        <v>960</v>
      </c>
      <c r="P108" s="13">
        <v>879</v>
      </c>
      <c r="Q108" s="13">
        <v>183</v>
      </c>
      <c r="R108" s="13">
        <v>1140</v>
      </c>
      <c r="S108" s="13">
        <v>958</v>
      </c>
      <c r="T108" s="13">
        <v>877</v>
      </c>
      <c r="U108" s="13">
        <v>182</v>
      </c>
      <c r="V108" s="13">
        <v>1140</v>
      </c>
      <c r="W108" s="13">
        <v>955</v>
      </c>
      <c r="X108" s="13">
        <v>874</v>
      </c>
      <c r="Y108" s="13">
        <v>181</v>
      </c>
      <c r="Z108" s="80">
        <v>1130</v>
      </c>
      <c r="AA108" s="80">
        <v>950</v>
      </c>
      <c r="AB108" s="80">
        <v>869</v>
      </c>
      <c r="AC108" s="80">
        <v>180</v>
      </c>
      <c r="AD108" s="80">
        <v>1130</v>
      </c>
      <c r="AE108" s="80">
        <v>948</v>
      </c>
      <c r="AF108" s="80">
        <v>868</v>
      </c>
      <c r="AG108" s="80">
        <v>179</v>
      </c>
      <c r="AH108" s="80">
        <v>1120</v>
      </c>
      <c r="AI108" s="80">
        <v>945</v>
      </c>
      <c r="AJ108" s="80">
        <v>865</v>
      </c>
      <c r="AK108" s="80">
        <v>176</v>
      </c>
      <c r="AL108" s="80">
        <v>1140</v>
      </c>
      <c r="AM108" s="80">
        <v>963</v>
      </c>
      <c r="AN108" s="80">
        <v>881</v>
      </c>
      <c r="AO108" s="80">
        <v>174</v>
      </c>
      <c r="AP108" s="13"/>
      <c r="AQ108" s="84" t="s">
        <v>366</v>
      </c>
      <c r="AR108" s="84" t="s">
        <v>110</v>
      </c>
      <c r="AS108" s="84"/>
      <c r="AT108" s="84"/>
      <c r="AU108" s="84"/>
      <c r="AV108" s="12">
        <v>1190</v>
      </c>
      <c r="AW108" s="12">
        <v>993</v>
      </c>
      <c r="AX108" s="12">
        <v>920</v>
      </c>
      <c r="AY108" s="12">
        <v>193</v>
      </c>
      <c r="AZ108" s="13">
        <v>1180</v>
      </c>
      <c r="BA108" s="13">
        <v>991</v>
      </c>
      <c r="BB108" s="13">
        <v>918</v>
      </c>
      <c r="BC108" s="13">
        <v>193</v>
      </c>
      <c r="BD108" s="13">
        <v>1180</v>
      </c>
      <c r="BE108" s="13">
        <v>988</v>
      </c>
      <c r="BF108" s="13">
        <v>915</v>
      </c>
      <c r="BG108" s="13">
        <v>190</v>
      </c>
      <c r="BH108" s="13">
        <v>1180</v>
      </c>
      <c r="BI108" s="13">
        <v>985</v>
      </c>
      <c r="BJ108" s="13">
        <v>912</v>
      </c>
      <c r="BK108" s="13">
        <v>193</v>
      </c>
      <c r="BL108" s="13">
        <v>1180</v>
      </c>
      <c r="BM108" s="13">
        <v>987</v>
      </c>
      <c r="BN108" s="13">
        <v>910</v>
      </c>
      <c r="BO108" s="13">
        <v>195</v>
      </c>
      <c r="BP108" s="13">
        <v>1180</v>
      </c>
      <c r="BQ108" s="13">
        <v>987</v>
      </c>
      <c r="BR108" s="13">
        <v>910</v>
      </c>
      <c r="BS108" s="13">
        <v>195</v>
      </c>
      <c r="BT108" s="13">
        <v>1180</v>
      </c>
      <c r="BU108" s="13">
        <v>984</v>
      </c>
      <c r="BV108" s="13">
        <v>901</v>
      </c>
      <c r="BW108" s="13">
        <v>198</v>
      </c>
      <c r="BX108" s="13">
        <v>1180</v>
      </c>
      <c r="BY108" s="13">
        <v>981</v>
      </c>
      <c r="BZ108" s="13">
        <v>898</v>
      </c>
      <c r="CA108" s="13">
        <v>196</v>
      </c>
      <c r="CB108" s="13">
        <v>1180</v>
      </c>
      <c r="CC108" s="13">
        <v>981</v>
      </c>
      <c r="CD108" s="13">
        <v>898</v>
      </c>
      <c r="CE108" s="13">
        <v>196</v>
      </c>
      <c r="CF108" s="3"/>
      <c r="CG108" s="3"/>
      <c r="CH108" s="3"/>
      <c r="CI108" s="3"/>
    </row>
    <row r="109" spans="1:87">
      <c r="A109" s="3" t="s">
        <v>241</v>
      </c>
      <c r="B109" s="13">
        <v>81</v>
      </c>
      <c r="C109" s="13">
        <v>25</v>
      </c>
      <c r="D109" s="13">
        <v>22</v>
      </c>
      <c r="E109" s="13">
        <v>56</v>
      </c>
      <c r="F109" s="13">
        <v>71</v>
      </c>
      <c r="G109" s="13">
        <v>24</v>
      </c>
      <c r="H109" s="13">
        <v>21</v>
      </c>
      <c r="I109" s="13">
        <v>47</v>
      </c>
      <c r="J109" s="13">
        <v>68</v>
      </c>
      <c r="K109" s="13">
        <v>23</v>
      </c>
      <c r="L109" s="13">
        <v>20</v>
      </c>
      <c r="M109" s="13">
        <v>45</v>
      </c>
      <c r="N109" s="13">
        <v>68</v>
      </c>
      <c r="O109" s="13">
        <v>23</v>
      </c>
      <c r="P109" s="13">
        <v>20</v>
      </c>
      <c r="Q109" s="13">
        <v>45</v>
      </c>
      <c r="R109" s="13">
        <v>68</v>
      </c>
      <c r="S109" s="13">
        <v>23</v>
      </c>
      <c r="T109" s="13">
        <v>20</v>
      </c>
      <c r="U109" s="13">
        <v>45</v>
      </c>
      <c r="V109" s="13">
        <v>68</v>
      </c>
      <c r="W109" s="13">
        <v>23</v>
      </c>
      <c r="X109" s="13">
        <v>20</v>
      </c>
      <c r="Y109" s="13">
        <v>45</v>
      </c>
      <c r="Z109" s="80">
        <v>68</v>
      </c>
      <c r="AA109" s="80">
        <v>23</v>
      </c>
      <c r="AB109" s="80">
        <v>20</v>
      </c>
      <c r="AC109" s="80">
        <v>45</v>
      </c>
      <c r="AD109" s="80">
        <v>66</v>
      </c>
      <c r="AE109" s="80">
        <v>22</v>
      </c>
      <c r="AF109" s="80">
        <v>19</v>
      </c>
      <c r="AG109" s="80">
        <v>44</v>
      </c>
      <c r="AH109" s="80">
        <v>66</v>
      </c>
      <c r="AI109" s="80">
        <v>22</v>
      </c>
      <c r="AJ109" s="80">
        <v>19</v>
      </c>
      <c r="AK109" s="80">
        <v>44</v>
      </c>
      <c r="AL109" s="80">
        <v>66</v>
      </c>
      <c r="AM109" s="80">
        <v>22</v>
      </c>
      <c r="AN109" s="80">
        <v>19</v>
      </c>
      <c r="AO109" s="80">
        <v>44</v>
      </c>
      <c r="AP109" s="13"/>
      <c r="AQ109" s="84" t="s">
        <v>367</v>
      </c>
      <c r="AR109" s="84" t="s">
        <v>108</v>
      </c>
      <c r="AS109" s="84"/>
      <c r="AT109" s="84"/>
      <c r="AU109" s="84"/>
      <c r="AV109" s="12">
        <v>87</v>
      </c>
      <c r="AW109" s="12">
        <v>27</v>
      </c>
      <c r="AX109" s="12">
        <v>24</v>
      </c>
      <c r="AY109" s="12">
        <v>60</v>
      </c>
      <c r="AZ109" s="13">
        <v>84</v>
      </c>
      <c r="BA109" s="13">
        <v>26</v>
      </c>
      <c r="BB109" s="13">
        <v>23</v>
      </c>
      <c r="BC109" s="13">
        <v>58</v>
      </c>
      <c r="BD109" s="13">
        <v>83</v>
      </c>
      <c r="BE109" s="13">
        <v>26</v>
      </c>
      <c r="BF109" s="13">
        <v>23</v>
      </c>
      <c r="BG109" s="13">
        <v>57</v>
      </c>
      <c r="BH109" s="13">
        <v>82</v>
      </c>
      <c r="BI109" s="13">
        <v>26</v>
      </c>
      <c r="BJ109" s="13">
        <v>23</v>
      </c>
      <c r="BK109" s="13">
        <v>56</v>
      </c>
      <c r="BL109" s="13">
        <v>81</v>
      </c>
      <c r="BM109" s="13">
        <v>25</v>
      </c>
      <c r="BN109" s="13">
        <v>22</v>
      </c>
      <c r="BO109" s="13">
        <v>56</v>
      </c>
      <c r="BP109" s="13">
        <v>81</v>
      </c>
      <c r="BQ109" s="13">
        <v>25</v>
      </c>
      <c r="BR109" s="13">
        <v>22</v>
      </c>
      <c r="BS109" s="13">
        <v>56</v>
      </c>
      <c r="BT109" s="13">
        <v>81</v>
      </c>
      <c r="BU109" s="13">
        <v>25</v>
      </c>
      <c r="BV109" s="13">
        <v>22</v>
      </c>
      <c r="BW109" s="13">
        <v>56</v>
      </c>
      <c r="BX109" s="13">
        <v>81</v>
      </c>
      <c r="BY109" s="13">
        <v>25</v>
      </c>
      <c r="BZ109" s="13">
        <v>22</v>
      </c>
      <c r="CA109" s="13">
        <v>56</v>
      </c>
      <c r="CB109" s="13">
        <v>81</v>
      </c>
      <c r="CC109" s="13">
        <v>25</v>
      </c>
      <c r="CD109" s="13">
        <v>22</v>
      </c>
      <c r="CE109" s="13">
        <v>56</v>
      </c>
      <c r="CF109" s="3"/>
      <c r="CG109" s="3"/>
      <c r="CH109" s="3"/>
      <c r="CI109" s="3"/>
    </row>
    <row r="110" spans="1:87">
      <c r="A110" s="3" t="s">
        <v>242</v>
      </c>
      <c r="B110" s="13">
        <v>1950</v>
      </c>
      <c r="C110" s="13">
        <v>1310</v>
      </c>
      <c r="D110" s="13">
        <v>1200</v>
      </c>
      <c r="E110" s="13">
        <v>636</v>
      </c>
      <c r="F110" s="13">
        <v>1920</v>
      </c>
      <c r="G110" s="13">
        <v>1300</v>
      </c>
      <c r="H110" s="13">
        <v>1190</v>
      </c>
      <c r="I110" s="13">
        <v>626</v>
      </c>
      <c r="J110" s="13">
        <v>1890</v>
      </c>
      <c r="K110" s="13">
        <v>1280</v>
      </c>
      <c r="L110" s="13">
        <v>1180</v>
      </c>
      <c r="M110" s="13">
        <v>604</v>
      </c>
      <c r="N110" s="13">
        <v>1860</v>
      </c>
      <c r="O110" s="13">
        <v>1260</v>
      </c>
      <c r="P110" s="13">
        <v>1160</v>
      </c>
      <c r="Q110" s="13">
        <v>599</v>
      </c>
      <c r="R110" s="13">
        <v>1840</v>
      </c>
      <c r="S110" s="13">
        <v>1250</v>
      </c>
      <c r="T110" s="13">
        <v>1140</v>
      </c>
      <c r="U110" s="13">
        <v>593</v>
      </c>
      <c r="V110" s="13">
        <v>1830</v>
      </c>
      <c r="W110" s="13">
        <v>1240</v>
      </c>
      <c r="X110" s="13">
        <v>1140</v>
      </c>
      <c r="Y110" s="13">
        <v>586</v>
      </c>
      <c r="Z110" s="80">
        <v>1800</v>
      </c>
      <c r="AA110" s="80">
        <v>1240</v>
      </c>
      <c r="AB110" s="80">
        <v>1130</v>
      </c>
      <c r="AC110" s="80">
        <v>568</v>
      </c>
      <c r="AD110" s="80">
        <v>1780</v>
      </c>
      <c r="AE110" s="80">
        <v>1220</v>
      </c>
      <c r="AF110" s="80">
        <v>1120</v>
      </c>
      <c r="AG110" s="80">
        <v>556</v>
      </c>
      <c r="AH110" s="80">
        <v>1740</v>
      </c>
      <c r="AI110" s="80">
        <v>1190</v>
      </c>
      <c r="AJ110" s="80">
        <v>1090</v>
      </c>
      <c r="AK110" s="80">
        <v>556</v>
      </c>
      <c r="AL110" s="80">
        <v>1720</v>
      </c>
      <c r="AM110" s="80">
        <v>1190</v>
      </c>
      <c r="AN110" s="80">
        <v>1090</v>
      </c>
      <c r="AO110" s="80">
        <v>528</v>
      </c>
      <c r="AP110" s="13"/>
      <c r="AQ110" s="84" t="s">
        <v>368</v>
      </c>
      <c r="AR110" s="84" t="s">
        <v>106</v>
      </c>
      <c r="AS110" s="84"/>
      <c r="AT110" s="84"/>
      <c r="AU110" s="84"/>
      <c r="AV110" s="12">
        <v>2070</v>
      </c>
      <c r="AW110" s="12">
        <v>1400</v>
      </c>
      <c r="AX110" s="12">
        <v>1260</v>
      </c>
      <c r="AY110" s="12">
        <v>668</v>
      </c>
      <c r="AZ110" s="13">
        <v>2060</v>
      </c>
      <c r="BA110" s="13">
        <v>1400</v>
      </c>
      <c r="BB110" s="13">
        <v>1260</v>
      </c>
      <c r="BC110" s="13">
        <v>667</v>
      </c>
      <c r="BD110" s="13">
        <v>2040</v>
      </c>
      <c r="BE110" s="13">
        <v>1380</v>
      </c>
      <c r="BF110" s="13">
        <v>1250</v>
      </c>
      <c r="BG110" s="13">
        <v>663</v>
      </c>
      <c r="BH110" s="13">
        <v>2040</v>
      </c>
      <c r="BI110" s="13">
        <v>1380</v>
      </c>
      <c r="BJ110" s="13">
        <v>1240</v>
      </c>
      <c r="BK110" s="13">
        <v>660</v>
      </c>
      <c r="BL110" s="13">
        <v>2030</v>
      </c>
      <c r="BM110" s="13">
        <v>1360</v>
      </c>
      <c r="BN110" s="13">
        <v>1240</v>
      </c>
      <c r="BO110" s="13">
        <v>665</v>
      </c>
      <c r="BP110" s="13">
        <v>2030</v>
      </c>
      <c r="BQ110" s="13">
        <v>1360</v>
      </c>
      <c r="BR110" s="13">
        <v>1240</v>
      </c>
      <c r="BS110" s="13">
        <v>665</v>
      </c>
      <c r="BT110" s="13">
        <v>2000</v>
      </c>
      <c r="BU110" s="13">
        <v>1330</v>
      </c>
      <c r="BV110" s="13">
        <v>1220</v>
      </c>
      <c r="BW110" s="13">
        <v>672</v>
      </c>
      <c r="BX110" s="13">
        <v>1990</v>
      </c>
      <c r="BY110" s="13">
        <v>1320</v>
      </c>
      <c r="BZ110" s="13">
        <v>1210</v>
      </c>
      <c r="CA110" s="13">
        <v>670</v>
      </c>
      <c r="CB110" s="13">
        <v>1960</v>
      </c>
      <c r="CC110" s="13">
        <v>1320</v>
      </c>
      <c r="CD110" s="13">
        <v>1210</v>
      </c>
      <c r="CE110" s="13">
        <v>641</v>
      </c>
      <c r="CF110" s="3"/>
      <c r="CG110" s="3"/>
      <c r="CH110" s="3"/>
      <c r="CI110" s="3"/>
    </row>
    <row r="111" spans="1:87">
      <c r="A111" s="3" t="s">
        <v>243</v>
      </c>
      <c r="B111" s="13">
        <v>431</v>
      </c>
      <c r="C111" s="13">
        <v>337</v>
      </c>
      <c r="D111" s="13">
        <v>309</v>
      </c>
      <c r="E111" s="13">
        <v>94</v>
      </c>
      <c r="F111" s="13">
        <v>431</v>
      </c>
      <c r="G111" s="13">
        <v>337</v>
      </c>
      <c r="H111" s="13">
        <v>309</v>
      </c>
      <c r="I111" s="13">
        <v>94</v>
      </c>
      <c r="J111" s="13">
        <v>425</v>
      </c>
      <c r="K111" s="13">
        <v>331</v>
      </c>
      <c r="L111" s="13">
        <v>303</v>
      </c>
      <c r="M111" s="13">
        <v>94</v>
      </c>
      <c r="N111" s="13">
        <v>418</v>
      </c>
      <c r="O111" s="13">
        <v>323</v>
      </c>
      <c r="P111" s="13">
        <v>295</v>
      </c>
      <c r="Q111" s="13">
        <v>95</v>
      </c>
      <c r="R111" s="13">
        <v>383</v>
      </c>
      <c r="S111" s="13">
        <v>293</v>
      </c>
      <c r="T111" s="13">
        <v>267</v>
      </c>
      <c r="U111" s="13">
        <v>90</v>
      </c>
      <c r="V111" s="13">
        <v>381</v>
      </c>
      <c r="W111" s="13">
        <v>291</v>
      </c>
      <c r="X111" s="13">
        <v>265</v>
      </c>
      <c r="Y111" s="13">
        <v>90</v>
      </c>
      <c r="Z111" s="80">
        <v>377</v>
      </c>
      <c r="AA111" s="80">
        <v>286</v>
      </c>
      <c r="AB111" s="80">
        <v>260</v>
      </c>
      <c r="AC111" s="80">
        <v>91</v>
      </c>
      <c r="AD111" s="80">
        <v>358</v>
      </c>
      <c r="AE111" s="80">
        <v>267</v>
      </c>
      <c r="AF111" s="80">
        <v>242</v>
      </c>
      <c r="AG111" s="80">
        <v>91</v>
      </c>
      <c r="AH111" s="80">
        <v>347</v>
      </c>
      <c r="AI111" s="80">
        <v>259</v>
      </c>
      <c r="AJ111" s="80">
        <v>235</v>
      </c>
      <c r="AK111" s="80">
        <v>88</v>
      </c>
      <c r="AL111" s="80">
        <v>340</v>
      </c>
      <c r="AM111" s="80">
        <v>254</v>
      </c>
      <c r="AN111" s="80">
        <v>230</v>
      </c>
      <c r="AO111" s="80">
        <v>86</v>
      </c>
      <c r="AP111" s="13"/>
      <c r="AQ111" s="84" t="s">
        <v>369</v>
      </c>
      <c r="AR111" s="84" t="s">
        <v>104</v>
      </c>
      <c r="AS111" s="84"/>
      <c r="AT111" s="84"/>
      <c r="AU111" s="84"/>
      <c r="AV111" s="12">
        <v>449</v>
      </c>
      <c r="AW111" s="12">
        <v>355</v>
      </c>
      <c r="AX111" s="12">
        <v>328</v>
      </c>
      <c r="AY111" s="12">
        <v>94</v>
      </c>
      <c r="AZ111" s="13">
        <v>440</v>
      </c>
      <c r="BA111" s="13">
        <v>346</v>
      </c>
      <c r="BB111" s="13">
        <v>320</v>
      </c>
      <c r="BC111" s="13">
        <v>94</v>
      </c>
      <c r="BD111" s="13">
        <v>440</v>
      </c>
      <c r="BE111" s="13">
        <v>345</v>
      </c>
      <c r="BF111" s="13">
        <v>319</v>
      </c>
      <c r="BG111" s="13">
        <v>95</v>
      </c>
      <c r="BH111" s="13">
        <v>437</v>
      </c>
      <c r="BI111" s="13">
        <v>344</v>
      </c>
      <c r="BJ111" s="13">
        <v>318</v>
      </c>
      <c r="BK111" s="13">
        <v>93</v>
      </c>
      <c r="BL111" s="13">
        <v>438</v>
      </c>
      <c r="BM111" s="13">
        <v>343</v>
      </c>
      <c r="BN111" s="13">
        <v>316</v>
      </c>
      <c r="BO111" s="13">
        <v>95</v>
      </c>
      <c r="BP111" s="13">
        <v>438</v>
      </c>
      <c r="BQ111" s="13">
        <v>343</v>
      </c>
      <c r="BR111" s="13">
        <v>316</v>
      </c>
      <c r="BS111" s="13">
        <v>95</v>
      </c>
      <c r="BT111" s="13">
        <v>438</v>
      </c>
      <c r="BU111" s="13">
        <v>343</v>
      </c>
      <c r="BV111" s="13">
        <v>315</v>
      </c>
      <c r="BW111" s="13">
        <v>95</v>
      </c>
      <c r="BX111" s="13">
        <v>438</v>
      </c>
      <c r="BY111" s="13">
        <v>343</v>
      </c>
      <c r="BZ111" s="13">
        <v>315</v>
      </c>
      <c r="CA111" s="13">
        <v>95</v>
      </c>
      <c r="CB111" s="13">
        <v>432</v>
      </c>
      <c r="CC111" s="13">
        <v>338</v>
      </c>
      <c r="CD111" s="13">
        <v>310</v>
      </c>
      <c r="CE111" s="13">
        <v>94</v>
      </c>
      <c r="CF111" s="3"/>
      <c r="CG111" s="3"/>
      <c r="CH111" s="3"/>
      <c r="CI111" s="3"/>
    </row>
    <row r="112" spans="1:87">
      <c r="A112" s="3" t="s">
        <v>244</v>
      </c>
      <c r="B112" s="13">
        <v>638</v>
      </c>
      <c r="C112" s="13">
        <v>301</v>
      </c>
      <c r="D112" s="13">
        <v>272</v>
      </c>
      <c r="E112" s="13">
        <v>337</v>
      </c>
      <c r="F112" s="13">
        <v>631</v>
      </c>
      <c r="G112" s="13">
        <v>300</v>
      </c>
      <c r="H112" s="13">
        <v>271</v>
      </c>
      <c r="I112" s="13">
        <v>331</v>
      </c>
      <c r="J112" s="13">
        <v>621</v>
      </c>
      <c r="K112" s="13">
        <v>298</v>
      </c>
      <c r="L112" s="13">
        <v>269</v>
      </c>
      <c r="M112" s="13">
        <v>323</v>
      </c>
      <c r="N112" s="13">
        <v>614</v>
      </c>
      <c r="O112" s="13">
        <v>294</v>
      </c>
      <c r="P112" s="13">
        <v>265</v>
      </c>
      <c r="Q112" s="13">
        <v>320</v>
      </c>
      <c r="R112" s="13">
        <v>612</v>
      </c>
      <c r="S112" s="13">
        <v>293</v>
      </c>
      <c r="T112" s="13">
        <v>264</v>
      </c>
      <c r="U112" s="13">
        <v>319</v>
      </c>
      <c r="V112" s="13">
        <v>607</v>
      </c>
      <c r="W112" s="13">
        <v>290</v>
      </c>
      <c r="X112" s="13">
        <v>261</v>
      </c>
      <c r="Y112" s="13">
        <v>317</v>
      </c>
      <c r="Z112" s="80">
        <v>605</v>
      </c>
      <c r="AA112" s="80">
        <v>289</v>
      </c>
      <c r="AB112" s="80">
        <v>261</v>
      </c>
      <c r="AC112" s="80">
        <v>316</v>
      </c>
      <c r="AD112" s="80">
        <v>596</v>
      </c>
      <c r="AE112" s="80">
        <v>281</v>
      </c>
      <c r="AF112" s="80">
        <v>254</v>
      </c>
      <c r="AG112" s="80">
        <v>315</v>
      </c>
      <c r="AH112" s="80">
        <v>585</v>
      </c>
      <c r="AI112" s="80">
        <v>270</v>
      </c>
      <c r="AJ112" s="80">
        <v>244</v>
      </c>
      <c r="AK112" s="80">
        <v>315</v>
      </c>
      <c r="AL112" s="80">
        <v>577</v>
      </c>
      <c r="AM112" s="80">
        <v>263</v>
      </c>
      <c r="AN112" s="80">
        <v>238</v>
      </c>
      <c r="AO112" s="80">
        <v>314</v>
      </c>
      <c r="AP112" s="13"/>
      <c r="AQ112" s="84" t="s">
        <v>370</v>
      </c>
      <c r="AR112" s="84" t="s">
        <v>102</v>
      </c>
      <c r="AS112" s="84"/>
      <c r="AT112" s="84"/>
      <c r="AU112" s="84"/>
      <c r="AV112" s="12">
        <v>726</v>
      </c>
      <c r="AW112" s="12">
        <v>391</v>
      </c>
      <c r="AX112" s="12">
        <v>355</v>
      </c>
      <c r="AY112" s="12">
        <v>335</v>
      </c>
      <c r="AZ112" s="13">
        <v>699</v>
      </c>
      <c r="BA112" s="13">
        <v>379</v>
      </c>
      <c r="BB112" s="13">
        <v>344</v>
      </c>
      <c r="BC112" s="13">
        <v>320</v>
      </c>
      <c r="BD112" s="13">
        <v>668</v>
      </c>
      <c r="BE112" s="13">
        <v>361</v>
      </c>
      <c r="BF112" s="13">
        <v>328</v>
      </c>
      <c r="BG112" s="13">
        <v>307</v>
      </c>
      <c r="BH112" s="13">
        <v>654</v>
      </c>
      <c r="BI112" s="13">
        <v>358</v>
      </c>
      <c r="BJ112" s="13">
        <v>325</v>
      </c>
      <c r="BK112" s="13">
        <v>296</v>
      </c>
      <c r="BL112" s="13">
        <v>656</v>
      </c>
      <c r="BM112" s="13">
        <v>358</v>
      </c>
      <c r="BN112" s="13">
        <v>325</v>
      </c>
      <c r="BO112" s="13">
        <v>298</v>
      </c>
      <c r="BP112" s="13">
        <v>656</v>
      </c>
      <c r="BQ112" s="13">
        <v>358</v>
      </c>
      <c r="BR112" s="13">
        <v>325</v>
      </c>
      <c r="BS112" s="13">
        <v>298</v>
      </c>
      <c r="BT112" s="13">
        <v>644</v>
      </c>
      <c r="BU112" s="13">
        <v>307</v>
      </c>
      <c r="BV112" s="13">
        <v>275</v>
      </c>
      <c r="BW112" s="13">
        <v>337</v>
      </c>
      <c r="BX112" s="13">
        <v>639</v>
      </c>
      <c r="BY112" s="13">
        <v>301</v>
      </c>
      <c r="BZ112" s="13">
        <v>272</v>
      </c>
      <c r="CA112" s="13">
        <v>338</v>
      </c>
      <c r="CB112" s="13">
        <v>639</v>
      </c>
      <c r="CC112" s="13">
        <v>301</v>
      </c>
      <c r="CD112" s="13">
        <v>272</v>
      </c>
      <c r="CE112" s="13">
        <v>338</v>
      </c>
      <c r="CF112" s="3"/>
      <c r="CG112" s="3"/>
      <c r="CH112" s="3"/>
      <c r="CI112" s="3"/>
    </row>
    <row r="113" spans="1:87">
      <c r="A113" s="3" t="s">
        <v>245</v>
      </c>
      <c r="B113" s="13">
        <v>2730</v>
      </c>
      <c r="C113" s="13">
        <v>2210</v>
      </c>
      <c r="D113" s="13">
        <v>2080</v>
      </c>
      <c r="E113" s="13">
        <v>522</v>
      </c>
      <c r="F113" s="13">
        <v>2720</v>
      </c>
      <c r="G113" s="13">
        <v>2200</v>
      </c>
      <c r="H113" s="13">
        <v>2080</v>
      </c>
      <c r="I113" s="13">
        <v>516</v>
      </c>
      <c r="J113" s="13">
        <v>2690</v>
      </c>
      <c r="K113" s="13">
        <v>2190</v>
      </c>
      <c r="L113" s="13">
        <v>2070</v>
      </c>
      <c r="M113" s="13">
        <v>498</v>
      </c>
      <c r="N113" s="13">
        <v>2680</v>
      </c>
      <c r="O113" s="13">
        <v>2190</v>
      </c>
      <c r="P113" s="13">
        <v>2070</v>
      </c>
      <c r="Q113" s="13">
        <v>488</v>
      </c>
      <c r="R113" s="13">
        <v>2670</v>
      </c>
      <c r="S113" s="13">
        <v>2190</v>
      </c>
      <c r="T113" s="13">
        <v>2070</v>
      </c>
      <c r="U113" s="13">
        <v>481</v>
      </c>
      <c r="V113" s="13">
        <v>2650</v>
      </c>
      <c r="W113" s="13">
        <v>2180</v>
      </c>
      <c r="X113" s="13">
        <v>2060</v>
      </c>
      <c r="Y113" s="13">
        <v>469</v>
      </c>
      <c r="Z113" s="80">
        <v>2650</v>
      </c>
      <c r="AA113" s="80">
        <v>2180</v>
      </c>
      <c r="AB113" s="80">
        <v>2060</v>
      </c>
      <c r="AC113" s="80">
        <v>463</v>
      </c>
      <c r="AD113" s="80">
        <v>2630</v>
      </c>
      <c r="AE113" s="80">
        <v>2180</v>
      </c>
      <c r="AF113" s="80">
        <v>2060</v>
      </c>
      <c r="AG113" s="80">
        <v>455</v>
      </c>
      <c r="AH113" s="80">
        <v>2610</v>
      </c>
      <c r="AI113" s="80">
        <v>2160</v>
      </c>
      <c r="AJ113" s="80">
        <v>2040</v>
      </c>
      <c r="AK113" s="80">
        <v>455</v>
      </c>
      <c r="AL113" s="80">
        <v>2600</v>
      </c>
      <c r="AM113" s="80">
        <v>2150</v>
      </c>
      <c r="AN113" s="80">
        <v>2040</v>
      </c>
      <c r="AO113" s="80">
        <v>450</v>
      </c>
      <c r="AP113" s="13"/>
      <c r="AQ113" s="84" t="s">
        <v>371</v>
      </c>
      <c r="AR113" s="84" t="s">
        <v>100</v>
      </c>
      <c r="AS113" s="84"/>
      <c r="AT113" s="84"/>
      <c r="AU113" s="84"/>
      <c r="AV113" s="12">
        <v>2960</v>
      </c>
      <c r="AW113" s="12">
        <v>2410</v>
      </c>
      <c r="AX113" s="12">
        <v>2260</v>
      </c>
      <c r="AY113" s="12">
        <v>546</v>
      </c>
      <c r="AZ113" s="13">
        <v>2870</v>
      </c>
      <c r="BA113" s="13">
        <v>2330</v>
      </c>
      <c r="BB113" s="13">
        <v>2190</v>
      </c>
      <c r="BC113" s="13">
        <v>544</v>
      </c>
      <c r="BD113" s="13">
        <v>2850</v>
      </c>
      <c r="BE113" s="13">
        <v>2310</v>
      </c>
      <c r="BF113" s="13">
        <v>2170</v>
      </c>
      <c r="BG113" s="13">
        <v>540</v>
      </c>
      <c r="BH113" s="13">
        <v>2840</v>
      </c>
      <c r="BI113" s="13">
        <v>2300</v>
      </c>
      <c r="BJ113" s="13">
        <v>2160</v>
      </c>
      <c r="BK113" s="13">
        <v>534</v>
      </c>
      <c r="BL113" s="13">
        <v>2790</v>
      </c>
      <c r="BM113" s="13">
        <v>2240</v>
      </c>
      <c r="BN113" s="13">
        <v>2120</v>
      </c>
      <c r="BO113" s="13">
        <v>544</v>
      </c>
      <c r="BP113" s="13">
        <v>2790</v>
      </c>
      <c r="BQ113" s="13">
        <v>2240</v>
      </c>
      <c r="BR113" s="13">
        <v>2120</v>
      </c>
      <c r="BS113" s="13">
        <v>544</v>
      </c>
      <c r="BT113" s="13">
        <v>2760</v>
      </c>
      <c r="BU113" s="13">
        <v>2220</v>
      </c>
      <c r="BV113" s="13">
        <v>2100</v>
      </c>
      <c r="BW113" s="13">
        <v>542</v>
      </c>
      <c r="BX113" s="13">
        <v>2750</v>
      </c>
      <c r="BY113" s="13">
        <v>2210</v>
      </c>
      <c r="BZ113" s="13">
        <v>2090</v>
      </c>
      <c r="CA113" s="13">
        <v>540</v>
      </c>
      <c r="CB113" s="13">
        <v>2740</v>
      </c>
      <c r="CC113" s="13">
        <v>2210</v>
      </c>
      <c r="CD113" s="13">
        <v>2090</v>
      </c>
      <c r="CE113" s="13">
        <v>533</v>
      </c>
      <c r="CF113" s="3"/>
      <c r="CG113" s="3"/>
      <c r="CH113" s="3"/>
      <c r="CI113" s="3"/>
    </row>
    <row r="114" spans="1:87">
      <c r="A114" s="3" t="s">
        <v>246</v>
      </c>
      <c r="B114" s="13">
        <v>1130</v>
      </c>
      <c r="C114" s="13">
        <v>827</v>
      </c>
      <c r="D114" s="13">
        <v>770</v>
      </c>
      <c r="E114" s="13">
        <v>298</v>
      </c>
      <c r="F114" s="13">
        <v>1100</v>
      </c>
      <c r="G114" s="13">
        <v>806</v>
      </c>
      <c r="H114" s="13">
        <v>750</v>
      </c>
      <c r="I114" s="13">
        <v>291</v>
      </c>
      <c r="J114" s="13">
        <v>1070</v>
      </c>
      <c r="K114" s="13">
        <v>784</v>
      </c>
      <c r="L114" s="13">
        <v>729</v>
      </c>
      <c r="M114" s="13">
        <v>287</v>
      </c>
      <c r="N114" s="13">
        <v>1040</v>
      </c>
      <c r="O114" s="13">
        <v>757</v>
      </c>
      <c r="P114" s="13">
        <v>704</v>
      </c>
      <c r="Q114" s="13">
        <v>283</v>
      </c>
      <c r="R114" s="13">
        <v>1020</v>
      </c>
      <c r="S114" s="13">
        <v>738</v>
      </c>
      <c r="T114" s="13">
        <v>685</v>
      </c>
      <c r="U114" s="13">
        <v>280</v>
      </c>
      <c r="V114" s="13">
        <v>996</v>
      </c>
      <c r="W114" s="13">
        <v>724</v>
      </c>
      <c r="X114" s="13">
        <v>673</v>
      </c>
      <c r="Y114" s="13">
        <v>272</v>
      </c>
      <c r="Z114" s="80">
        <v>977</v>
      </c>
      <c r="AA114" s="80">
        <v>707</v>
      </c>
      <c r="AB114" s="80">
        <v>657</v>
      </c>
      <c r="AC114" s="80">
        <v>270</v>
      </c>
      <c r="AD114" s="80">
        <v>947</v>
      </c>
      <c r="AE114" s="80">
        <v>679</v>
      </c>
      <c r="AF114" s="80">
        <v>630</v>
      </c>
      <c r="AG114" s="80">
        <v>268</v>
      </c>
      <c r="AH114" s="80">
        <v>911</v>
      </c>
      <c r="AI114" s="80">
        <v>660</v>
      </c>
      <c r="AJ114" s="80">
        <v>612</v>
      </c>
      <c r="AK114" s="80">
        <v>251</v>
      </c>
      <c r="AL114" s="80">
        <v>888</v>
      </c>
      <c r="AM114" s="80">
        <v>648</v>
      </c>
      <c r="AN114" s="80">
        <v>601</v>
      </c>
      <c r="AO114" s="80">
        <v>240</v>
      </c>
      <c r="AP114" s="13"/>
      <c r="AQ114" s="84" t="s">
        <v>372</v>
      </c>
      <c r="AR114" s="84" t="s">
        <v>98</v>
      </c>
      <c r="AS114" s="84"/>
      <c r="AT114" s="84"/>
      <c r="AU114" s="84"/>
      <c r="AV114" s="12">
        <v>1210</v>
      </c>
      <c r="AW114" s="12">
        <v>919</v>
      </c>
      <c r="AX114" s="12">
        <v>844</v>
      </c>
      <c r="AY114" s="12">
        <v>293</v>
      </c>
      <c r="AZ114" s="13">
        <v>1190</v>
      </c>
      <c r="BA114" s="13">
        <v>893</v>
      </c>
      <c r="BB114" s="13">
        <v>820</v>
      </c>
      <c r="BC114" s="13">
        <v>292</v>
      </c>
      <c r="BD114" s="13">
        <v>1190</v>
      </c>
      <c r="BE114" s="13">
        <v>875</v>
      </c>
      <c r="BF114" s="13">
        <v>804</v>
      </c>
      <c r="BG114" s="13">
        <v>310</v>
      </c>
      <c r="BH114" s="13">
        <v>1170</v>
      </c>
      <c r="BI114" s="13">
        <v>860</v>
      </c>
      <c r="BJ114" s="13">
        <v>790</v>
      </c>
      <c r="BK114" s="13">
        <v>310</v>
      </c>
      <c r="BL114" s="13">
        <v>1160</v>
      </c>
      <c r="BM114" s="13">
        <v>848</v>
      </c>
      <c r="BN114" s="13">
        <v>786</v>
      </c>
      <c r="BO114" s="13">
        <v>314</v>
      </c>
      <c r="BP114" s="13">
        <v>1160</v>
      </c>
      <c r="BQ114" s="13">
        <v>848</v>
      </c>
      <c r="BR114" s="13">
        <v>786</v>
      </c>
      <c r="BS114" s="13">
        <v>314</v>
      </c>
      <c r="BT114" s="13">
        <v>1150</v>
      </c>
      <c r="BU114" s="13">
        <v>843</v>
      </c>
      <c r="BV114" s="13">
        <v>785</v>
      </c>
      <c r="BW114" s="13">
        <v>310</v>
      </c>
      <c r="BX114" s="13">
        <v>1150</v>
      </c>
      <c r="BY114" s="13">
        <v>839</v>
      </c>
      <c r="BZ114" s="13">
        <v>781</v>
      </c>
      <c r="CA114" s="13">
        <v>306</v>
      </c>
      <c r="CB114" s="13">
        <v>1130</v>
      </c>
      <c r="CC114" s="13">
        <v>831</v>
      </c>
      <c r="CD114" s="13">
        <v>773</v>
      </c>
      <c r="CE114" s="13">
        <v>303</v>
      </c>
      <c r="CF114" s="3"/>
      <c r="CG114" s="3"/>
      <c r="CH114" s="3"/>
      <c r="CI114" s="3"/>
    </row>
    <row r="115" spans="1:87">
      <c r="A115" s="3" t="s">
        <v>247</v>
      </c>
      <c r="B115" s="13">
        <v>7450</v>
      </c>
      <c r="C115" s="13">
        <v>6290</v>
      </c>
      <c r="D115" s="13">
        <v>5810</v>
      </c>
      <c r="E115" s="13">
        <v>1170</v>
      </c>
      <c r="F115" s="13">
        <v>7440</v>
      </c>
      <c r="G115" s="13">
        <v>6280</v>
      </c>
      <c r="H115" s="13">
        <v>5800</v>
      </c>
      <c r="I115" s="13">
        <v>1160</v>
      </c>
      <c r="J115" s="13">
        <v>7420</v>
      </c>
      <c r="K115" s="13">
        <v>6270</v>
      </c>
      <c r="L115" s="13">
        <v>5790</v>
      </c>
      <c r="M115" s="13">
        <v>1150</v>
      </c>
      <c r="N115" s="13">
        <v>7390</v>
      </c>
      <c r="O115" s="13">
        <v>6250</v>
      </c>
      <c r="P115" s="13">
        <v>5770</v>
      </c>
      <c r="Q115" s="13">
        <v>1140</v>
      </c>
      <c r="R115" s="13">
        <v>7350</v>
      </c>
      <c r="S115" s="13">
        <v>6210</v>
      </c>
      <c r="T115" s="13">
        <v>5740</v>
      </c>
      <c r="U115" s="13">
        <v>1130</v>
      </c>
      <c r="V115" s="13">
        <v>7310</v>
      </c>
      <c r="W115" s="13">
        <v>6200</v>
      </c>
      <c r="X115" s="13">
        <v>5720</v>
      </c>
      <c r="Y115" s="13">
        <v>1110</v>
      </c>
      <c r="Z115" s="80">
        <v>7280</v>
      </c>
      <c r="AA115" s="80">
        <v>6190</v>
      </c>
      <c r="AB115" s="80">
        <v>5710</v>
      </c>
      <c r="AC115" s="80">
        <v>1090</v>
      </c>
      <c r="AD115" s="80">
        <v>7250</v>
      </c>
      <c r="AE115" s="80">
        <v>6180</v>
      </c>
      <c r="AF115" s="80">
        <v>5700</v>
      </c>
      <c r="AG115" s="80">
        <v>1070</v>
      </c>
      <c r="AH115" s="80">
        <v>7220</v>
      </c>
      <c r="AI115" s="80">
        <v>6160</v>
      </c>
      <c r="AJ115" s="80">
        <v>5690</v>
      </c>
      <c r="AK115" s="80">
        <v>1060</v>
      </c>
      <c r="AL115" s="80">
        <v>7130</v>
      </c>
      <c r="AM115" s="80">
        <v>6110</v>
      </c>
      <c r="AN115" s="80">
        <v>5640</v>
      </c>
      <c r="AO115" s="80">
        <v>1030</v>
      </c>
      <c r="AP115" s="13"/>
      <c r="AQ115" s="84" t="s">
        <v>373</v>
      </c>
      <c r="AR115" s="84" t="s">
        <v>96</v>
      </c>
      <c r="AS115" s="84"/>
      <c r="AT115" s="84"/>
      <c r="AU115" s="84"/>
      <c r="AV115" s="12">
        <v>7640</v>
      </c>
      <c r="AW115" s="12">
        <v>6500</v>
      </c>
      <c r="AX115" s="12">
        <v>6010</v>
      </c>
      <c r="AY115" s="12">
        <v>1140</v>
      </c>
      <c r="AZ115" s="13">
        <v>7510</v>
      </c>
      <c r="BA115" s="13">
        <v>6380</v>
      </c>
      <c r="BB115" s="13">
        <v>5900</v>
      </c>
      <c r="BC115" s="13">
        <v>1130</v>
      </c>
      <c r="BD115" s="13">
        <v>7480</v>
      </c>
      <c r="BE115" s="13">
        <v>6350</v>
      </c>
      <c r="BF115" s="13">
        <v>5880</v>
      </c>
      <c r="BG115" s="13">
        <v>1120</v>
      </c>
      <c r="BH115" s="13">
        <v>7480</v>
      </c>
      <c r="BI115" s="13">
        <v>6320</v>
      </c>
      <c r="BJ115" s="13">
        <v>5840</v>
      </c>
      <c r="BK115" s="13">
        <v>1160</v>
      </c>
      <c r="BL115" s="13">
        <v>7520</v>
      </c>
      <c r="BM115" s="13">
        <v>6340</v>
      </c>
      <c r="BN115" s="13">
        <v>5860</v>
      </c>
      <c r="BO115" s="13">
        <v>1170</v>
      </c>
      <c r="BP115" s="13">
        <v>7520</v>
      </c>
      <c r="BQ115" s="13">
        <v>6340</v>
      </c>
      <c r="BR115" s="13">
        <v>5860</v>
      </c>
      <c r="BS115" s="13">
        <v>1170</v>
      </c>
      <c r="BT115" s="13">
        <v>7520</v>
      </c>
      <c r="BU115" s="13">
        <v>6330</v>
      </c>
      <c r="BV115" s="13">
        <v>5840</v>
      </c>
      <c r="BW115" s="13">
        <v>1190</v>
      </c>
      <c r="BX115" s="13">
        <v>7500</v>
      </c>
      <c r="BY115" s="13">
        <v>6310</v>
      </c>
      <c r="BZ115" s="13">
        <v>5830</v>
      </c>
      <c r="CA115" s="13">
        <v>1180</v>
      </c>
      <c r="CB115" s="13">
        <v>7470</v>
      </c>
      <c r="CC115" s="13">
        <v>6300</v>
      </c>
      <c r="CD115" s="13">
        <v>5820</v>
      </c>
      <c r="CE115" s="13">
        <v>1170</v>
      </c>
      <c r="CF115" s="3"/>
      <c r="CG115" s="3"/>
      <c r="CH115" s="3"/>
      <c r="CI115" s="3"/>
    </row>
    <row r="116" spans="1:87">
      <c r="A116" s="3" t="s">
        <v>248</v>
      </c>
      <c r="B116" s="13">
        <v>540</v>
      </c>
      <c r="C116" s="13">
        <v>479</v>
      </c>
      <c r="D116" s="13">
        <v>464</v>
      </c>
      <c r="E116" s="13">
        <v>61</v>
      </c>
      <c r="F116" s="13">
        <v>539</v>
      </c>
      <c r="G116" s="13">
        <v>478</v>
      </c>
      <c r="H116" s="13">
        <v>463</v>
      </c>
      <c r="I116" s="13">
        <v>61</v>
      </c>
      <c r="J116" s="13">
        <v>536</v>
      </c>
      <c r="K116" s="13">
        <v>475</v>
      </c>
      <c r="L116" s="13">
        <v>460</v>
      </c>
      <c r="M116" s="13">
        <v>61</v>
      </c>
      <c r="N116" s="13">
        <v>536</v>
      </c>
      <c r="O116" s="13">
        <v>475</v>
      </c>
      <c r="P116" s="13">
        <v>460</v>
      </c>
      <c r="Q116" s="13">
        <v>61</v>
      </c>
      <c r="R116" s="13">
        <v>536</v>
      </c>
      <c r="S116" s="13">
        <v>475</v>
      </c>
      <c r="T116" s="13">
        <v>460</v>
      </c>
      <c r="U116" s="13">
        <v>61</v>
      </c>
      <c r="V116" s="13">
        <v>535</v>
      </c>
      <c r="W116" s="13">
        <v>474</v>
      </c>
      <c r="X116" s="13">
        <v>459</v>
      </c>
      <c r="Y116" s="13">
        <v>61</v>
      </c>
      <c r="Z116" s="80">
        <v>535</v>
      </c>
      <c r="AA116" s="80">
        <v>474</v>
      </c>
      <c r="AB116" s="80">
        <v>459</v>
      </c>
      <c r="AC116" s="80">
        <v>61</v>
      </c>
      <c r="AD116" s="80">
        <v>532</v>
      </c>
      <c r="AE116" s="80">
        <v>471</v>
      </c>
      <c r="AF116" s="80">
        <v>456</v>
      </c>
      <c r="AG116" s="80">
        <v>61</v>
      </c>
      <c r="AH116" s="80">
        <v>528</v>
      </c>
      <c r="AI116" s="80">
        <v>467</v>
      </c>
      <c r="AJ116" s="80">
        <v>452</v>
      </c>
      <c r="AK116" s="80">
        <v>61</v>
      </c>
      <c r="AL116" s="80">
        <v>526</v>
      </c>
      <c r="AM116" s="80">
        <v>466</v>
      </c>
      <c r="AN116" s="80">
        <v>451</v>
      </c>
      <c r="AO116" s="80">
        <v>60</v>
      </c>
      <c r="AP116" s="13"/>
      <c r="AQ116" s="84" t="s">
        <v>374</v>
      </c>
      <c r="AR116" s="84" t="s">
        <v>94</v>
      </c>
      <c r="AS116" s="84"/>
      <c r="AT116" s="84"/>
      <c r="AU116" s="84"/>
      <c r="AV116" s="12">
        <v>547</v>
      </c>
      <c r="AW116" s="12">
        <v>485</v>
      </c>
      <c r="AX116" s="12">
        <v>480</v>
      </c>
      <c r="AY116" s="12">
        <v>62</v>
      </c>
      <c r="AZ116" s="13">
        <v>547</v>
      </c>
      <c r="BA116" s="13">
        <v>485</v>
      </c>
      <c r="BB116" s="13">
        <v>480</v>
      </c>
      <c r="BC116" s="13">
        <v>62</v>
      </c>
      <c r="BD116" s="13">
        <v>546</v>
      </c>
      <c r="BE116" s="13">
        <v>484</v>
      </c>
      <c r="BF116" s="13">
        <v>479</v>
      </c>
      <c r="BG116" s="13">
        <v>62</v>
      </c>
      <c r="BH116" s="13">
        <v>545</v>
      </c>
      <c r="BI116" s="13">
        <v>483</v>
      </c>
      <c r="BJ116" s="13">
        <v>478</v>
      </c>
      <c r="BK116" s="13">
        <v>62</v>
      </c>
      <c r="BL116" s="13">
        <v>545</v>
      </c>
      <c r="BM116" s="13">
        <v>483</v>
      </c>
      <c r="BN116" s="13">
        <v>467</v>
      </c>
      <c r="BO116" s="13">
        <v>62</v>
      </c>
      <c r="BP116" s="13">
        <v>545</v>
      </c>
      <c r="BQ116" s="13">
        <v>483</v>
      </c>
      <c r="BR116" s="13">
        <v>467</v>
      </c>
      <c r="BS116" s="13">
        <v>62</v>
      </c>
      <c r="BT116" s="13">
        <v>544</v>
      </c>
      <c r="BU116" s="13">
        <v>482</v>
      </c>
      <c r="BV116" s="13">
        <v>466</v>
      </c>
      <c r="BW116" s="13">
        <v>62</v>
      </c>
      <c r="BX116" s="13">
        <v>543</v>
      </c>
      <c r="BY116" s="13">
        <v>481</v>
      </c>
      <c r="BZ116" s="13">
        <v>465</v>
      </c>
      <c r="CA116" s="13">
        <v>62</v>
      </c>
      <c r="CB116" s="13">
        <v>541</v>
      </c>
      <c r="CC116" s="13">
        <v>479</v>
      </c>
      <c r="CD116" s="13">
        <v>464</v>
      </c>
      <c r="CE116" s="13">
        <v>62</v>
      </c>
      <c r="CF116" s="3"/>
      <c r="CG116" s="3"/>
      <c r="CH116" s="3"/>
      <c r="CI116" s="3"/>
    </row>
    <row r="117" spans="1:87">
      <c r="A117" s="3" t="s">
        <v>249</v>
      </c>
      <c r="B117" s="13">
        <v>680</v>
      </c>
      <c r="C117" s="13">
        <v>593</v>
      </c>
      <c r="D117" s="13">
        <v>571</v>
      </c>
      <c r="E117" s="13">
        <v>87</v>
      </c>
      <c r="F117" s="13">
        <v>677</v>
      </c>
      <c r="G117" s="13">
        <v>590</v>
      </c>
      <c r="H117" s="13">
        <v>568</v>
      </c>
      <c r="I117" s="13">
        <v>87</v>
      </c>
      <c r="J117" s="13">
        <v>673</v>
      </c>
      <c r="K117" s="13">
        <v>587</v>
      </c>
      <c r="L117" s="13">
        <v>565</v>
      </c>
      <c r="M117" s="13">
        <v>86</v>
      </c>
      <c r="N117" s="13">
        <v>670</v>
      </c>
      <c r="O117" s="13">
        <v>585</v>
      </c>
      <c r="P117" s="13">
        <v>563</v>
      </c>
      <c r="Q117" s="13">
        <v>85</v>
      </c>
      <c r="R117" s="13">
        <v>666</v>
      </c>
      <c r="S117" s="13">
        <v>583</v>
      </c>
      <c r="T117" s="13">
        <v>561</v>
      </c>
      <c r="U117" s="13">
        <v>83</v>
      </c>
      <c r="V117" s="13">
        <v>665</v>
      </c>
      <c r="W117" s="13">
        <v>583</v>
      </c>
      <c r="X117" s="13">
        <v>561</v>
      </c>
      <c r="Y117" s="13">
        <v>82</v>
      </c>
      <c r="Z117" s="80">
        <v>663</v>
      </c>
      <c r="AA117" s="80">
        <v>582</v>
      </c>
      <c r="AB117" s="80">
        <v>560</v>
      </c>
      <c r="AC117" s="80">
        <v>81</v>
      </c>
      <c r="AD117" s="80">
        <v>659</v>
      </c>
      <c r="AE117" s="80">
        <v>580</v>
      </c>
      <c r="AF117" s="80">
        <v>558</v>
      </c>
      <c r="AG117" s="80">
        <v>79</v>
      </c>
      <c r="AH117" s="80">
        <v>654</v>
      </c>
      <c r="AI117" s="80">
        <v>575</v>
      </c>
      <c r="AJ117" s="80">
        <v>553</v>
      </c>
      <c r="AK117" s="80">
        <v>79</v>
      </c>
      <c r="AL117" s="80">
        <v>652</v>
      </c>
      <c r="AM117" s="80">
        <v>574</v>
      </c>
      <c r="AN117" s="80">
        <v>552</v>
      </c>
      <c r="AO117" s="80">
        <v>78</v>
      </c>
      <c r="AP117" s="13"/>
      <c r="AQ117" s="84" t="s">
        <v>375</v>
      </c>
      <c r="AR117" s="84" t="s">
        <v>92</v>
      </c>
      <c r="AS117" s="84"/>
      <c r="AT117" s="84"/>
      <c r="AU117" s="84"/>
      <c r="AV117" s="12">
        <v>738</v>
      </c>
      <c r="AW117" s="12">
        <v>647</v>
      </c>
      <c r="AX117" s="12">
        <v>616</v>
      </c>
      <c r="AY117" s="12">
        <v>91</v>
      </c>
      <c r="AZ117" s="13">
        <v>736</v>
      </c>
      <c r="BA117" s="13">
        <v>645</v>
      </c>
      <c r="BB117" s="13">
        <v>614</v>
      </c>
      <c r="BC117" s="13">
        <v>91</v>
      </c>
      <c r="BD117" s="13">
        <v>709</v>
      </c>
      <c r="BE117" s="13">
        <v>619</v>
      </c>
      <c r="BF117" s="13">
        <v>590</v>
      </c>
      <c r="BG117" s="13">
        <v>90</v>
      </c>
      <c r="BH117" s="13">
        <v>707</v>
      </c>
      <c r="BI117" s="13">
        <v>618</v>
      </c>
      <c r="BJ117" s="13">
        <v>589</v>
      </c>
      <c r="BK117" s="13">
        <v>89</v>
      </c>
      <c r="BL117" s="13">
        <v>697</v>
      </c>
      <c r="BM117" s="13">
        <v>607</v>
      </c>
      <c r="BN117" s="13">
        <v>582</v>
      </c>
      <c r="BO117" s="13">
        <v>90</v>
      </c>
      <c r="BP117" s="13">
        <v>697</v>
      </c>
      <c r="BQ117" s="13">
        <v>607</v>
      </c>
      <c r="BR117" s="13">
        <v>582</v>
      </c>
      <c r="BS117" s="13">
        <v>90</v>
      </c>
      <c r="BT117" s="13">
        <v>686</v>
      </c>
      <c r="BU117" s="13">
        <v>597</v>
      </c>
      <c r="BV117" s="13">
        <v>575</v>
      </c>
      <c r="BW117" s="13">
        <v>89</v>
      </c>
      <c r="BX117" s="13">
        <v>682</v>
      </c>
      <c r="BY117" s="13">
        <v>595</v>
      </c>
      <c r="BZ117" s="13">
        <v>573</v>
      </c>
      <c r="CA117" s="13">
        <v>87</v>
      </c>
      <c r="CB117" s="13">
        <v>679</v>
      </c>
      <c r="CC117" s="13">
        <v>593</v>
      </c>
      <c r="CD117" s="13">
        <v>571</v>
      </c>
      <c r="CE117" s="13">
        <v>86</v>
      </c>
      <c r="CF117" s="3"/>
      <c r="CG117" s="3"/>
      <c r="CH117" s="3"/>
      <c r="CI117" s="3"/>
    </row>
    <row r="118" spans="1:87">
      <c r="A118" s="3" t="s">
        <v>250</v>
      </c>
      <c r="B118" s="13">
        <v>1910</v>
      </c>
      <c r="C118" s="13">
        <v>1630</v>
      </c>
      <c r="D118" s="13">
        <v>1550</v>
      </c>
      <c r="E118" s="13">
        <v>279</v>
      </c>
      <c r="F118" s="13">
        <v>1910</v>
      </c>
      <c r="G118" s="13">
        <v>1630</v>
      </c>
      <c r="H118" s="13">
        <v>1540</v>
      </c>
      <c r="I118" s="13">
        <v>278</v>
      </c>
      <c r="J118" s="13">
        <v>1900</v>
      </c>
      <c r="K118" s="13">
        <v>1630</v>
      </c>
      <c r="L118" s="13">
        <v>1540</v>
      </c>
      <c r="M118" s="13">
        <v>272</v>
      </c>
      <c r="N118" s="13">
        <v>1900</v>
      </c>
      <c r="O118" s="13">
        <v>1630</v>
      </c>
      <c r="P118" s="13">
        <v>1540</v>
      </c>
      <c r="Q118" s="13">
        <v>269</v>
      </c>
      <c r="R118" s="13">
        <v>1890</v>
      </c>
      <c r="S118" s="13">
        <v>1630</v>
      </c>
      <c r="T118" s="13">
        <v>1540</v>
      </c>
      <c r="U118" s="13">
        <v>267</v>
      </c>
      <c r="V118" s="13">
        <v>1890</v>
      </c>
      <c r="W118" s="13">
        <v>1620</v>
      </c>
      <c r="X118" s="13">
        <v>1530</v>
      </c>
      <c r="Y118" s="13">
        <v>264</v>
      </c>
      <c r="Z118" s="80">
        <v>1880</v>
      </c>
      <c r="AA118" s="80">
        <v>1620</v>
      </c>
      <c r="AB118" s="80">
        <v>1530</v>
      </c>
      <c r="AC118" s="80">
        <v>262</v>
      </c>
      <c r="AD118" s="80">
        <v>1870</v>
      </c>
      <c r="AE118" s="80">
        <v>1610</v>
      </c>
      <c r="AF118" s="80">
        <v>1530</v>
      </c>
      <c r="AG118" s="80">
        <v>261</v>
      </c>
      <c r="AH118" s="80">
        <v>1850</v>
      </c>
      <c r="AI118" s="80">
        <v>1590</v>
      </c>
      <c r="AJ118" s="80">
        <v>1500</v>
      </c>
      <c r="AK118" s="80">
        <v>259</v>
      </c>
      <c r="AL118" s="80">
        <v>1840</v>
      </c>
      <c r="AM118" s="80">
        <v>1580</v>
      </c>
      <c r="AN118" s="80">
        <v>1500</v>
      </c>
      <c r="AO118" s="80">
        <v>255</v>
      </c>
      <c r="AP118" s="13"/>
      <c r="AQ118" s="84" t="s">
        <v>376</v>
      </c>
      <c r="AR118" s="84" t="s">
        <v>89</v>
      </c>
      <c r="AS118" s="84"/>
      <c r="AT118" s="84"/>
      <c r="AU118" s="84"/>
      <c r="AV118" s="12">
        <v>1970</v>
      </c>
      <c r="AW118" s="12">
        <v>1670</v>
      </c>
      <c r="AX118" s="12">
        <v>1600</v>
      </c>
      <c r="AY118" s="12">
        <v>297</v>
      </c>
      <c r="AZ118" s="13">
        <v>1960</v>
      </c>
      <c r="BA118" s="13">
        <v>1660</v>
      </c>
      <c r="BB118" s="13">
        <v>1590</v>
      </c>
      <c r="BC118" s="13">
        <v>297</v>
      </c>
      <c r="BD118" s="13">
        <v>1950</v>
      </c>
      <c r="BE118" s="13">
        <v>1660</v>
      </c>
      <c r="BF118" s="13">
        <v>1580</v>
      </c>
      <c r="BG118" s="13">
        <v>295</v>
      </c>
      <c r="BH118" s="13">
        <v>1940</v>
      </c>
      <c r="BI118" s="13">
        <v>1650</v>
      </c>
      <c r="BJ118" s="13">
        <v>1580</v>
      </c>
      <c r="BK118" s="13">
        <v>293</v>
      </c>
      <c r="BL118" s="13">
        <v>1940</v>
      </c>
      <c r="BM118" s="13">
        <v>1650</v>
      </c>
      <c r="BN118" s="13">
        <v>1580</v>
      </c>
      <c r="BO118" s="13">
        <v>292</v>
      </c>
      <c r="BP118" s="13">
        <v>1940</v>
      </c>
      <c r="BQ118" s="13">
        <v>1650</v>
      </c>
      <c r="BR118" s="13">
        <v>1580</v>
      </c>
      <c r="BS118" s="13">
        <v>292</v>
      </c>
      <c r="BT118" s="13">
        <v>1960</v>
      </c>
      <c r="BU118" s="13">
        <v>1670</v>
      </c>
      <c r="BV118" s="13">
        <v>1580</v>
      </c>
      <c r="BW118" s="13">
        <v>291</v>
      </c>
      <c r="BX118" s="13">
        <v>1930</v>
      </c>
      <c r="BY118" s="13">
        <v>1640</v>
      </c>
      <c r="BZ118" s="13">
        <v>1550</v>
      </c>
      <c r="CA118" s="13">
        <v>288</v>
      </c>
      <c r="CB118" s="13">
        <v>1920</v>
      </c>
      <c r="CC118" s="13">
        <v>1640</v>
      </c>
      <c r="CD118" s="13">
        <v>1550</v>
      </c>
      <c r="CE118" s="13">
        <v>287</v>
      </c>
      <c r="CF118" s="3"/>
      <c r="CG118" s="3"/>
      <c r="CH118" s="3"/>
      <c r="CI118" s="3"/>
    </row>
    <row r="119" spans="1:87">
      <c r="A119" s="3" t="s">
        <v>251</v>
      </c>
      <c r="B119" s="13">
        <v>126</v>
      </c>
      <c r="C119" s="13">
        <v>102</v>
      </c>
      <c r="D119" s="13">
        <v>98</v>
      </c>
      <c r="E119" s="13">
        <v>24</v>
      </c>
      <c r="F119" s="13">
        <v>126</v>
      </c>
      <c r="G119" s="13">
        <v>102</v>
      </c>
      <c r="H119" s="13">
        <v>98</v>
      </c>
      <c r="I119" s="13">
        <v>24</v>
      </c>
      <c r="J119" s="13">
        <v>126</v>
      </c>
      <c r="K119" s="13">
        <v>102</v>
      </c>
      <c r="L119" s="13">
        <v>98</v>
      </c>
      <c r="M119" s="13">
        <v>24</v>
      </c>
      <c r="N119" s="13">
        <v>126</v>
      </c>
      <c r="O119" s="13">
        <v>102</v>
      </c>
      <c r="P119" s="13">
        <v>98</v>
      </c>
      <c r="Q119" s="13">
        <v>24</v>
      </c>
      <c r="R119" s="13">
        <v>126</v>
      </c>
      <c r="S119" s="13">
        <v>102</v>
      </c>
      <c r="T119" s="13">
        <v>98</v>
      </c>
      <c r="U119" s="13">
        <v>24</v>
      </c>
      <c r="V119" s="13">
        <v>125</v>
      </c>
      <c r="W119" s="13">
        <v>101</v>
      </c>
      <c r="X119" s="13">
        <v>97</v>
      </c>
      <c r="Y119" s="13">
        <v>24</v>
      </c>
      <c r="Z119" s="80">
        <v>124</v>
      </c>
      <c r="AA119" s="80">
        <v>100</v>
      </c>
      <c r="AB119" s="80">
        <v>96</v>
      </c>
      <c r="AC119" s="80">
        <v>24</v>
      </c>
      <c r="AD119" s="80">
        <v>115</v>
      </c>
      <c r="AE119" s="80">
        <v>92</v>
      </c>
      <c r="AF119" s="80">
        <v>88</v>
      </c>
      <c r="AG119" s="80">
        <v>23</v>
      </c>
      <c r="AH119" s="80">
        <v>115</v>
      </c>
      <c r="AI119" s="80">
        <v>92</v>
      </c>
      <c r="AJ119" s="80">
        <v>88</v>
      </c>
      <c r="AK119" s="80">
        <v>23</v>
      </c>
      <c r="AL119" s="80">
        <v>115</v>
      </c>
      <c r="AM119" s="80">
        <v>92</v>
      </c>
      <c r="AN119" s="80">
        <v>88</v>
      </c>
      <c r="AO119" s="80">
        <v>23</v>
      </c>
      <c r="AP119" s="13"/>
      <c r="AQ119" s="84" t="s">
        <v>377</v>
      </c>
      <c r="AR119" s="84" t="s">
        <v>86</v>
      </c>
      <c r="AS119" s="84"/>
      <c r="AT119" s="84"/>
      <c r="AU119" s="84"/>
      <c r="AV119" s="12">
        <v>146</v>
      </c>
      <c r="AW119" s="12">
        <v>116</v>
      </c>
      <c r="AX119" s="12">
        <v>111</v>
      </c>
      <c r="AY119" s="12">
        <v>30</v>
      </c>
      <c r="AZ119" s="13">
        <v>145</v>
      </c>
      <c r="BA119" s="13">
        <v>115</v>
      </c>
      <c r="BB119" s="13">
        <v>110</v>
      </c>
      <c r="BC119" s="13">
        <v>30</v>
      </c>
      <c r="BD119" s="13">
        <v>141</v>
      </c>
      <c r="BE119" s="13">
        <v>114</v>
      </c>
      <c r="BF119" s="13">
        <v>109</v>
      </c>
      <c r="BG119" s="13">
        <v>27</v>
      </c>
      <c r="BH119" s="13">
        <v>135</v>
      </c>
      <c r="BI119" s="13">
        <v>112</v>
      </c>
      <c r="BJ119" s="13">
        <v>107</v>
      </c>
      <c r="BK119" s="13">
        <v>23</v>
      </c>
      <c r="BL119" s="13">
        <v>132</v>
      </c>
      <c r="BM119" s="13">
        <v>108</v>
      </c>
      <c r="BN119" s="13">
        <v>103</v>
      </c>
      <c r="BO119" s="13">
        <v>24</v>
      </c>
      <c r="BP119" s="13">
        <v>132</v>
      </c>
      <c r="BQ119" s="13">
        <v>108</v>
      </c>
      <c r="BR119" s="13">
        <v>103</v>
      </c>
      <c r="BS119" s="13">
        <v>24</v>
      </c>
      <c r="BT119" s="13">
        <v>130</v>
      </c>
      <c r="BU119" s="13">
        <v>106</v>
      </c>
      <c r="BV119" s="13">
        <v>101</v>
      </c>
      <c r="BW119" s="13">
        <v>24</v>
      </c>
      <c r="BX119" s="13">
        <v>127</v>
      </c>
      <c r="BY119" s="13">
        <v>103</v>
      </c>
      <c r="BZ119" s="13">
        <v>99</v>
      </c>
      <c r="CA119" s="13">
        <v>24</v>
      </c>
      <c r="CB119" s="13">
        <v>126</v>
      </c>
      <c r="CC119" s="13">
        <v>102</v>
      </c>
      <c r="CD119" s="13">
        <v>98</v>
      </c>
      <c r="CE119" s="13">
        <v>24</v>
      </c>
      <c r="CF119" s="3"/>
      <c r="CG119" s="3"/>
      <c r="CH119" s="3"/>
      <c r="CI119" s="3"/>
    </row>
    <row r="120" spans="1:87">
      <c r="A120" s="3" t="s">
        <v>252</v>
      </c>
      <c r="B120" s="13">
        <v>110</v>
      </c>
      <c r="C120" s="13">
        <v>93</v>
      </c>
      <c r="D120" s="13">
        <v>89</v>
      </c>
      <c r="E120" s="13">
        <v>17</v>
      </c>
      <c r="F120" s="13">
        <v>107</v>
      </c>
      <c r="G120" s="13">
        <v>90</v>
      </c>
      <c r="H120" s="13">
        <v>86</v>
      </c>
      <c r="I120" s="13">
        <v>17</v>
      </c>
      <c r="J120" s="13">
        <v>104</v>
      </c>
      <c r="K120" s="13">
        <v>88</v>
      </c>
      <c r="L120" s="13">
        <v>84</v>
      </c>
      <c r="M120" s="13">
        <v>16</v>
      </c>
      <c r="N120" s="13">
        <v>99</v>
      </c>
      <c r="O120" s="13">
        <v>84</v>
      </c>
      <c r="P120" s="13">
        <v>80</v>
      </c>
      <c r="Q120" s="13">
        <v>15</v>
      </c>
      <c r="R120" s="13">
        <v>94</v>
      </c>
      <c r="S120" s="13">
        <v>79</v>
      </c>
      <c r="T120" s="13">
        <v>76</v>
      </c>
      <c r="U120" s="13">
        <v>15</v>
      </c>
      <c r="V120" s="13">
        <v>91</v>
      </c>
      <c r="W120" s="13">
        <v>76</v>
      </c>
      <c r="X120" s="13">
        <v>73</v>
      </c>
      <c r="Y120" s="13">
        <v>15</v>
      </c>
      <c r="Z120" s="80">
        <v>89</v>
      </c>
      <c r="AA120" s="80">
        <v>74</v>
      </c>
      <c r="AB120" s="80">
        <v>71</v>
      </c>
      <c r="AC120" s="80">
        <v>15</v>
      </c>
      <c r="AD120" s="80">
        <v>83</v>
      </c>
      <c r="AE120" s="80">
        <v>69</v>
      </c>
      <c r="AF120" s="80">
        <v>66</v>
      </c>
      <c r="AG120" s="80">
        <v>14</v>
      </c>
      <c r="AH120" s="80">
        <v>83</v>
      </c>
      <c r="AI120" s="80">
        <v>69</v>
      </c>
      <c r="AJ120" s="80">
        <v>66</v>
      </c>
      <c r="AK120" s="80">
        <v>14</v>
      </c>
      <c r="AL120" s="80">
        <v>83</v>
      </c>
      <c r="AM120" s="80">
        <v>69</v>
      </c>
      <c r="AN120" s="80">
        <v>66</v>
      </c>
      <c r="AO120" s="80">
        <v>14</v>
      </c>
      <c r="AP120" s="13"/>
      <c r="AQ120" s="84" t="s">
        <v>378</v>
      </c>
      <c r="AR120" s="84" t="s">
        <v>83</v>
      </c>
      <c r="AS120" s="84"/>
      <c r="AT120" s="84"/>
      <c r="AU120" s="84"/>
      <c r="AV120" s="12">
        <v>141</v>
      </c>
      <c r="AW120" s="12">
        <v>115</v>
      </c>
      <c r="AX120" s="12">
        <v>111</v>
      </c>
      <c r="AY120" s="12">
        <v>26</v>
      </c>
      <c r="AZ120" s="13">
        <v>134</v>
      </c>
      <c r="BA120" s="13">
        <v>108</v>
      </c>
      <c r="BB120" s="13">
        <v>105</v>
      </c>
      <c r="BC120" s="13">
        <v>26</v>
      </c>
      <c r="BD120" s="13">
        <v>130</v>
      </c>
      <c r="BE120" s="13">
        <v>106</v>
      </c>
      <c r="BF120" s="13">
        <v>103</v>
      </c>
      <c r="BG120" s="13">
        <v>24</v>
      </c>
      <c r="BH120" s="13">
        <v>128</v>
      </c>
      <c r="BI120" s="13">
        <v>105</v>
      </c>
      <c r="BJ120" s="13">
        <v>102</v>
      </c>
      <c r="BK120" s="13">
        <v>23</v>
      </c>
      <c r="BL120" s="13">
        <v>126</v>
      </c>
      <c r="BM120" s="13">
        <v>103</v>
      </c>
      <c r="BN120" s="13">
        <v>99</v>
      </c>
      <c r="BO120" s="13">
        <v>23</v>
      </c>
      <c r="BP120" s="13">
        <v>126</v>
      </c>
      <c r="BQ120" s="13">
        <v>103</v>
      </c>
      <c r="BR120" s="13">
        <v>99</v>
      </c>
      <c r="BS120" s="13">
        <v>23</v>
      </c>
      <c r="BT120" s="13">
        <v>122</v>
      </c>
      <c r="BU120" s="13">
        <v>99</v>
      </c>
      <c r="BV120" s="13">
        <v>95</v>
      </c>
      <c r="BW120" s="13">
        <v>23</v>
      </c>
      <c r="BX120" s="13">
        <v>120</v>
      </c>
      <c r="BY120" s="13">
        <v>97</v>
      </c>
      <c r="BZ120" s="13">
        <v>93</v>
      </c>
      <c r="CA120" s="13">
        <v>23</v>
      </c>
      <c r="CB120" s="13">
        <v>118</v>
      </c>
      <c r="CC120" s="13">
        <v>95</v>
      </c>
      <c r="CD120" s="13">
        <v>91</v>
      </c>
      <c r="CE120" s="13">
        <v>23</v>
      </c>
      <c r="CF120" s="3"/>
      <c r="CG120" s="3"/>
      <c r="CH120" s="3"/>
      <c r="CI120" s="3"/>
    </row>
    <row r="121" spans="1:87">
      <c r="A121" s="3" t="s">
        <v>253</v>
      </c>
      <c r="B121" s="13">
        <v>1820</v>
      </c>
      <c r="C121" s="13">
        <v>1260</v>
      </c>
      <c r="D121" s="13">
        <v>1210</v>
      </c>
      <c r="E121" s="13">
        <v>560</v>
      </c>
      <c r="F121" s="13">
        <v>1800</v>
      </c>
      <c r="G121" s="13">
        <v>1250</v>
      </c>
      <c r="H121" s="13">
        <v>1200</v>
      </c>
      <c r="I121" s="13">
        <v>547</v>
      </c>
      <c r="J121" s="13">
        <v>1780</v>
      </c>
      <c r="K121" s="13">
        <v>1250</v>
      </c>
      <c r="L121" s="13">
        <v>1200</v>
      </c>
      <c r="M121" s="13">
        <v>536</v>
      </c>
      <c r="N121" s="13">
        <v>1770</v>
      </c>
      <c r="O121" s="13">
        <v>1240</v>
      </c>
      <c r="P121" s="13">
        <v>1190</v>
      </c>
      <c r="Q121" s="13">
        <v>528</v>
      </c>
      <c r="R121" s="13">
        <v>1760</v>
      </c>
      <c r="S121" s="13">
        <v>1240</v>
      </c>
      <c r="T121" s="13">
        <v>1190</v>
      </c>
      <c r="U121" s="13">
        <v>524</v>
      </c>
      <c r="V121" s="13">
        <v>1750</v>
      </c>
      <c r="W121" s="13">
        <v>1230</v>
      </c>
      <c r="X121" s="13">
        <v>1190</v>
      </c>
      <c r="Y121" s="13">
        <v>518</v>
      </c>
      <c r="Z121" s="80">
        <v>1740</v>
      </c>
      <c r="AA121" s="80">
        <v>1230</v>
      </c>
      <c r="AB121" s="80">
        <v>1180</v>
      </c>
      <c r="AC121" s="80">
        <v>514</v>
      </c>
      <c r="AD121" s="80">
        <v>1740</v>
      </c>
      <c r="AE121" s="80">
        <v>1230</v>
      </c>
      <c r="AF121" s="80">
        <v>1180</v>
      </c>
      <c r="AG121" s="80">
        <v>510</v>
      </c>
      <c r="AH121" s="80">
        <v>1720</v>
      </c>
      <c r="AI121" s="80">
        <v>1210</v>
      </c>
      <c r="AJ121" s="80">
        <v>1170</v>
      </c>
      <c r="AK121" s="80">
        <v>510</v>
      </c>
      <c r="AL121" s="80">
        <v>1710</v>
      </c>
      <c r="AM121" s="80">
        <v>1200</v>
      </c>
      <c r="AN121" s="80">
        <v>1150</v>
      </c>
      <c r="AO121" s="80">
        <v>509</v>
      </c>
      <c r="AP121" s="13"/>
      <c r="AQ121" s="84" t="s">
        <v>379</v>
      </c>
      <c r="AR121" s="84" t="s">
        <v>80</v>
      </c>
      <c r="AS121" s="84"/>
      <c r="AT121" s="84"/>
      <c r="AU121" s="84"/>
      <c r="AV121" s="12">
        <v>2000</v>
      </c>
      <c r="AW121" s="12">
        <v>1300</v>
      </c>
      <c r="AX121" s="12">
        <v>1250</v>
      </c>
      <c r="AY121" s="12">
        <v>701</v>
      </c>
      <c r="AZ121" s="13">
        <v>1910</v>
      </c>
      <c r="BA121" s="13">
        <v>1280</v>
      </c>
      <c r="BB121" s="13">
        <v>1230</v>
      </c>
      <c r="BC121" s="13">
        <v>631</v>
      </c>
      <c r="BD121" s="13">
        <v>1910</v>
      </c>
      <c r="BE121" s="13">
        <v>1280</v>
      </c>
      <c r="BF121" s="13">
        <v>1230</v>
      </c>
      <c r="BG121" s="13">
        <v>626</v>
      </c>
      <c r="BH121" s="13">
        <v>1910</v>
      </c>
      <c r="BI121" s="13">
        <v>1280</v>
      </c>
      <c r="BJ121" s="13">
        <v>1230</v>
      </c>
      <c r="BK121" s="13">
        <v>627</v>
      </c>
      <c r="BL121" s="13">
        <v>1900</v>
      </c>
      <c r="BM121" s="13">
        <v>1270</v>
      </c>
      <c r="BN121" s="13">
        <v>1220</v>
      </c>
      <c r="BO121" s="13">
        <v>627</v>
      </c>
      <c r="BP121" s="13">
        <v>1900</v>
      </c>
      <c r="BQ121" s="13">
        <v>1270</v>
      </c>
      <c r="BR121" s="13">
        <v>1220</v>
      </c>
      <c r="BS121" s="13">
        <v>627</v>
      </c>
      <c r="BT121" s="13">
        <v>1860</v>
      </c>
      <c r="BU121" s="13">
        <v>1270</v>
      </c>
      <c r="BV121" s="13">
        <v>1220</v>
      </c>
      <c r="BW121" s="13">
        <v>596</v>
      </c>
      <c r="BX121" s="13">
        <v>1860</v>
      </c>
      <c r="BY121" s="13">
        <v>1260</v>
      </c>
      <c r="BZ121" s="13">
        <v>1210</v>
      </c>
      <c r="CA121" s="13">
        <v>595</v>
      </c>
      <c r="CB121" s="13">
        <v>1830</v>
      </c>
      <c r="CC121" s="13">
        <v>1260</v>
      </c>
      <c r="CD121" s="13">
        <v>1210</v>
      </c>
      <c r="CE121" s="13">
        <v>566</v>
      </c>
      <c r="CF121" s="3"/>
      <c r="CG121" s="3"/>
      <c r="CH121" s="3"/>
      <c r="CI121" s="3"/>
    </row>
    <row r="122" spans="1:87">
      <c r="A122" s="3" t="s">
        <v>254</v>
      </c>
      <c r="B122" s="13">
        <v>2050</v>
      </c>
      <c r="C122" s="13">
        <v>1680</v>
      </c>
      <c r="D122" s="13">
        <v>1630</v>
      </c>
      <c r="E122" s="13">
        <v>377</v>
      </c>
      <c r="F122" s="13">
        <v>2050</v>
      </c>
      <c r="G122" s="13">
        <v>1680</v>
      </c>
      <c r="H122" s="13">
        <v>1630</v>
      </c>
      <c r="I122" s="13">
        <v>373</v>
      </c>
      <c r="J122" s="13">
        <v>2020</v>
      </c>
      <c r="K122" s="13">
        <v>1670</v>
      </c>
      <c r="L122" s="13">
        <v>1620</v>
      </c>
      <c r="M122" s="13">
        <v>351</v>
      </c>
      <c r="N122" s="13">
        <v>2020</v>
      </c>
      <c r="O122" s="13">
        <v>1670</v>
      </c>
      <c r="P122" s="13">
        <v>1620</v>
      </c>
      <c r="Q122" s="13">
        <v>349</v>
      </c>
      <c r="R122" s="13">
        <v>2000</v>
      </c>
      <c r="S122" s="13">
        <v>1670</v>
      </c>
      <c r="T122" s="13">
        <v>1620</v>
      </c>
      <c r="U122" s="13">
        <v>330</v>
      </c>
      <c r="V122" s="13">
        <v>1980</v>
      </c>
      <c r="W122" s="13">
        <v>1660</v>
      </c>
      <c r="X122" s="13">
        <v>1610</v>
      </c>
      <c r="Y122" s="13">
        <v>322</v>
      </c>
      <c r="Z122" s="80">
        <v>1970</v>
      </c>
      <c r="AA122" s="80">
        <v>1660</v>
      </c>
      <c r="AB122" s="80">
        <v>1610</v>
      </c>
      <c r="AC122" s="80">
        <v>313</v>
      </c>
      <c r="AD122" s="80">
        <v>1950</v>
      </c>
      <c r="AE122" s="80">
        <v>1650</v>
      </c>
      <c r="AF122" s="80">
        <v>1600</v>
      </c>
      <c r="AG122" s="80">
        <v>301</v>
      </c>
      <c r="AH122" s="80">
        <v>1940</v>
      </c>
      <c r="AI122" s="80">
        <v>1640</v>
      </c>
      <c r="AJ122" s="80">
        <v>1590</v>
      </c>
      <c r="AK122" s="80">
        <v>301</v>
      </c>
      <c r="AL122" s="80">
        <v>1870</v>
      </c>
      <c r="AM122" s="80">
        <v>1600</v>
      </c>
      <c r="AN122" s="80">
        <v>1550</v>
      </c>
      <c r="AO122" s="80">
        <v>272</v>
      </c>
      <c r="AP122" s="13"/>
      <c r="AQ122" s="84" t="s">
        <v>380</v>
      </c>
      <c r="AR122" s="84" t="s">
        <v>77</v>
      </c>
      <c r="AS122" s="84"/>
      <c r="AT122" s="84"/>
      <c r="AU122" s="84"/>
      <c r="AV122" s="12">
        <v>1950</v>
      </c>
      <c r="AW122" s="12">
        <v>1730</v>
      </c>
      <c r="AX122" s="12">
        <v>1690</v>
      </c>
      <c r="AY122" s="12">
        <v>224</v>
      </c>
      <c r="AZ122" s="13">
        <v>1950</v>
      </c>
      <c r="BA122" s="13">
        <v>1720</v>
      </c>
      <c r="BB122" s="13">
        <v>1680</v>
      </c>
      <c r="BC122" s="13">
        <v>224</v>
      </c>
      <c r="BD122" s="13">
        <v>1940</v>
      </c>
      <c r="BE122" s="13">
        <v>1720</v>
      </c>
      <c r="BF122" s="13">
        <v>1680</v>
      </c>
      <c r="BG122" s="13">
        <v>219</v>
      </c>
      <c r="BH122" s="13">
        <v>1940</v>
      </c>
      <c r="BI122" s="13">
        <v>1700</v>
      </c>
      <c r="BJ122" s="13">
        <v>1650</v>
      </c>
      <c r="BK122" s="13">
        <v>242</v>
      </c>
      <c r="BL122" s="13">
        <v>2080</v>
      </c>
      <c r="BM122" s="13">
        <v>1700</v>
      </c>
      <c r="BN122" s="13">
        <v>1640</v>
      </c>
      <c r="BO122" s="13">
        <v>388</v>
      </c>
      <c r="BP122" s="13">
        <v>2080</v>
      </c>
      <c r="BQ122" s="13">
        <v>1700</v>
      </c>
      <c r="BR122" s="13">
        <v>1640</v>
      </c>
      <c r="BS122" s="13">
        <v>388</v>
      </c>
      <c r="BT122" s="13">
        <v>2080</v>
      </c>
      <c r="BU122" s="13">
        <v>1690</v>
      </c>
      <c r="BV122" s="13">
        <v>1640</v>
      </c>
      <c r="BW122" s="13">
        <v>386</v>
      </c>
      <c r="BX122" s="13">
        <v>2070</v>
      </c>
      <c r="BY122" s="13">
        <v>1690</v>
      </c>
      <c r="BZ122" s="13">
        <v>1640</v>
      </c>
      <c r="CA122" s="13">
        <v>383</v>
      </c>
      <c r="CB122" s="13">
        <v>2060</v>
      </c>
      <c r="CC122" s="13">
        <v>1680</v>
      </c>
      <c r="CD122" s="13">
        <v>1630</v>
      </c>
      <c r="CE122" s="13">
        <v>381</v>
      </c>
      <c r="CF122" s="3"/>
      <c r="CG122" s="3"/>
      <c r="CH122" s="3"/>
      <c r="CI122" s="3"/>
    </row>
    <row r="123" spans="1:87">
      <c r="A123" s="3" t="s">
        <v>255</v>
      </c>
      <c r="B123" s="13">
        <v>478</v>
      </c>
      <c r="C123" s="13">
        <v>233</v>
      </c>
      <c r="D123" s="13">
        <v>216</v>
      </c>
      <c r="E123" s="13">
        <v>245</v>
      </c>
      <c r="F123" s="13">
        <v>472</v>
      </c>
      <c r="G123" s="13">
        <v>231</v>
      </c>
      <c r="H123" s="13">
        <v>214</v>
      </c>
      <c r="I123" s="13">
        <v>241</v>
      </c>
      <c r="J123" s="13">
        <v>463</v>
      </c>
      <c r="K123" s="13">
        <v>226</v>
      </c>
      <c r="L123" s="13">
        <v>209</v>
      </c>
      <c r="M123" s="13">
        <v>237</v>
      </c>
      <c r="N123" s="13">
        <v>454</v>
      </c>
      <c r="O123" s="13">
        <v>224</v>
      </c>
      <c r="P123" s="13">
        <v>207</v>
      </c>
      <c r="Q123" s="13">
        <v>230</v>
      </c>
      <c r="R123" s="13">
        <v>446</v>
      </c>
      <c r="S123" s="13">
        <v>221</v>
      </c>
      <c r="T123" s="13">
        <v>205</v>
      </c>
      <c r="U123" s="13">
        <v>225</v>
      </c>
      <c r="V123" s="13">
        <v>439</v>
      </c>
      <c r="W123" s="13">
        <v>218</v>
      </c>
      <c r="X123" s="13">
        <v>202</v>
      </c>
      <c r="Y123" s="13">
        <v>221</v>
      </c>
      <c r="Z123" s="80">
        <v>434</v>
      </c>
      <c r="AA123" s="80">
        <v>216</v>
      </c>
      <c r="AB123" s="80">
        <v>200</v>
      </c>
      <c r="AC123" s="80">
        <v>218</v>
      </c>
      <c r="AD123" s="80">
        <v>426</v>
      </c>
      <c r="AE123" s="80">
        <v>213</v>
      </c>
      <c r="AF123" s="80">
        <v>197</v>
      </c>
      <c r="AG123" s="80">
        <v>213</v>
      </c>
      <c r="AH123" s="80">
        <v>424</v>
      </c>
      <c r="AI123" s="80">
        <v>211</v>
      </c>
      <c r="AJ123" s="80">
        <v>195</v>
      </c>
      <c r="AK123" s="80">
        <v>213</v>
      </c>
      <c r="AL123" s="80">
        <v>422</v>
      </c>
      <c r="AM123" s="80">
        <v>209</v>
      </c>
      <c r="AN123" s="80">
        <v>194</v>
      </c>
      <c r="AO123" s="80">
        <v>213</v>
      </c>
      <c r="AP123" s="13"/>
      <c r="AQ123" s="84" t="s">
        <v>381</v>
      </c>
      <c r="AR123" s="84" t="s">
        <v>74</v>
      </c>
      <c r="AS123" s="84"/>
      <c r="AT123" s="84"/>
      <c r="AU123" s="84"/>
      <c r="AV123" s="12">
        <v>517</v>
      </c>
      <c r="AW123" s="12">
        <v>287</v>
      </c>
      <c r="AX123" s="12">
        <v>250</v>
      </c>
      <c r="AY123" s="12">
        <v>230</v>
      </c>
      <c r="AZ123" s="13">
        <v>516</v>
      </c>
      <c r="BA123" s="13">
        <v>286</v>
      </c>
      <c r="BB123" s="13">
        <v>249</v>
      </c>
      <c r="BC123" s="13">
        <v>230</v>
      </c>
      <c r="BD123" s="13">
        <v>515</v>
      </c>
      <c r="BE123" s="13">
        <v>286</v>
      </c>
      <c r="BF123" s="13">
        <v>249</v>
      </c>
      <c r="BG123" s="13">
        <v>229</v>
      </c>
      <c r="BH123" s="13">
        <v>488</v>
      </c>
      <c r="BI123" s="13">
        <v>257</v>
      </c>
      <c r="BJ123" s="13">
        <v>225</v>
      </c>
      <c r="BK123" s="13">
        <v>231</v>
      </c>
      <c r="BL123" s="13">
        <v>488</v>
      </c>
      <c r="BM123" s="13">
        <v>239</v>
      </c>
      <c r="BN123" s="13">
        <v>221</v>
      </c>
      <c r="BO123" s="13">
        <v>249</v>
      </c>
      <c r="BP123" s="13">
        <v>488</v>
      </c>
      <c r="BQ123" s="13">
        <v>239</v>
      </c>
      <c r="BR123" s="13">
        <v>221</v>
      </c>
      <c r="BS123" s="13">
        <v>249</v>
      </c>
      <c r="BT123" s="13">
        <v>485</v>
      </c>
      <c r="BU123" s="13">
        <v>236</v>
      </c>
      <c r="BV123" s="13">
        <v>219</v>
      </c>
      <c r="BW123" s="13">
        <v>249</v>
      </c>
      <c r="BX123" s="13">
        <v>484</v>
      </c>
      <c r="BY123" s="13">
        <v>236</v>
      </c>
      <c r="BZ123" s="13">
        <v>219</v>
      </c>
      <c r="CA123" s="13">
        <v>248</v>
      </c>
      <c r="CB123" s="13">
        <v>482</v>
      </c>
      <c r="CC123" s="13">
        <v>235</v>
      </c>
      <c r="CD123" s="13">
        <v>218</v>
      </c>
      <c r="CE123" s="13">
        <v>247</v>
      </c>
      <c r="CF123" s="3"/>
      <c r="CG123" s="3"/>
      <c r="CH123" s="3"/>
      <c r="CI123" s="3"/>
    </row>
    <row r="124" spans="1:87">
      <c r="A124" s="3" t="s">
        <v>256</v>
      </c>
      <c r="B124" s="13">
        <v>1410</v>
      </c>
      <c r="C124" s="13">
        <v>1200</v>
      </c>
      <c r="D124" s="13">
        <v>1150</v>
      </c>
      <c r="E124" s="13">
        <v>212</v>
      </c>
      <c r="F124" s="13">
        <v>1410</v>
      </c>
      <c r="G124" s="13">
        <v>1200</v>
      </c>
      <c r="H124" s="13">
        <v>1150</v>
      </c>
      <c r="I124" s="13">
        <v>210</v>
      </c>
      <c r="J124" s="13">
        <v>1400</v>
      </c>
      <c r="K124" s="13">
        <v>1190</v>
      </c>
      <c r="L124" s="13">
        <v>1150</v>
      </c>
      <c r="M124" s="13">
        <v>207</v>
      </c>
      <c r="N124" s="13">
        <v>1390</v>
      </c>
      <c r="O124" s="13">
        <v>1190</v>
      </c>
      <c r="P124" s="13">
        <v>1150</v>
      </c>
      <c r="Q124" s="13">
        <v>203</v>
      </c>
      <c r="R124" s="13">
        <v>1390</v>
      </c>
      <c r="S124" s="13">
        <v>1190</v>
      </c>
      <c r="T124" s="13">
        <v>1140</v>
      </c>
      <c r="U124" s="13">
        <v>199</v>
      </c>
      <c r="V124" s="13">
        <v>1380</v>
      </c>
      <c r="W124" s="13">
        <v>1190</v>
      </c>
      <c r="X124" s="13">
        <v>1140</v>
      </c>
      <c r="Y124" s="13">
        <v>195</v>
      </c>
      <c r="Z124" s="80">
        <v>1380</v>
      </c>
      <c r="AA124" s="80">
        <v>1190</v>
      </c>
      <c r="AB124" s="80">
        <v>1140</v>
      </c>
      <c r="AC124" s="80">
        <v>190</v>
      </c>
      <c r="AD124" s="80">
        <v>1370</v>
      </c>
      <c r="AE124" s="80">
        <v>1180</v>
      </c>
      <c r="AF124" s="80">
        <v>1140</v>
      </c>
      <c r="AG124" s="80">
        <v>185</v>
      </c>
      <c r="AH124" s="80">
        <v>1330</v>
      </c>
      <c r="AI124" s="80">
        <v>1150</v>
      </c>
      <c r="AJ124" s="80">
        <v>1100</v>
      </c>
      <c r="AK124" s="80">
        <v>177</v>
      </c>
      <c r="AL124" s="80">
        <v>1300</v>
      </c>
      <c r="AM124" s="80">
        <v>1130</v>
      </c>
      <c r="AN124" s="80">
        <v>1090</v>
      </c>
      <c r="AO124" s="80">
        <v>173</v>
      </c>
      <c r="AP124" s="13"/>
      <c r="AQ124" s="84" t="s">
        <v>382</v>
      </c>
      <c r="AR124" s="84" t="s">
        <v>71</v>
      </c>
      <c r="AS124" s="84"/>
      <c r="AT124" s="84"/>
      <c r="AU124" s="84"/>
      <c r="AV124" s="12">
        <v>1430</v>
      </c>
      <c r="AW124" s="12">
        <v>1210</v>
      </c>
      <c r="AX124" s="12">
        <v>1180</v>
      </c>
      <c r="AY124" s="12">
        <v>215</v>
      </c>
      <c r="AZ124" s="13">
        <v>1420</v>
      </c>
      <c r="BA124" s="13">
        <v>1210</v>
      </c>
      <c r="BB124" s="13">
        <v>1170</v>
      </c>
      <c r="BC124" s="13">
        <v>215</v>
      </c>
      <c r="BD124" s="13">
        <v>1420</v>
      </c>
      <c r="BE124" s="13">
        <v>1210</v>
      </c>
      <c r="BF124" s="13">
        <v>1170</v>
      </c>
      <c r="BG124" s="13">
        <v>216</v>
      </c>
      <c r="BH124" s="13">
        <v>1420</v>
      </c>
      <c r="BI124" s="13">
        <v>1210</v>
      </c>
      <c r="BJ124" s="13">
        <v>1170</v>
      </c>
      <c r="BK124" s="13">
        <v>215</v>
      </c>
      <c r="BL124" s="13">
        <v>1420</v>
      </c>
      <c r="BM124" s="13">
        <v>1200</v>
      </c>
      <c r="BN124" s="13">
        <v>1160</v>
      </c>
      <c r="BO124" s="13">
        <v>222</v>
      </c>
      <c r="BP124" s="13">
        <v>1420</v>
      </c>
      <c r="BQ124" s="13">
        <v>1200</v>
      </c>
      <c r="BR124" s="13">
        <v>1160</v>
      </c>
      <c r="BS124" s="13">
        <v>222</v>
      </c>
      <c r="BT124" s="13">
        <v>1420</v>
      </c>
      <c r="BU124" s="13">
        <v>1200</v>
      </c>
      <c r="BV124" s="13">
        <v>1160</v>
      </c>
      <c r="BW124" s="13">
        <v>221</v>
      </c>
      <c r="BX124" s="13">
        <v>1420</v>
      </c>
      <c r="BY124" s="13">
        <v>1200</v>
      </c>
      <c r="BZ124" s="13">
        <v>1160</v>
      </c>
      <c r="CA124" s="13">
        <v>219</v>
      </c>
      <c r="CB124" s="13">
        <v>1420</v>
      </c>
      <c r="CC124" s="13">
        <v>1200</v>
      </c>
      <c r="CD124" s="13">
        <v>1160</v>
      </c>
      <c r="CE124" s="13">
        <v>216</v>
      </c>
      <c r="CF124" s="3"/>
      <c r="CG124" s="3"/>
      <c r="CH124" s="3"/>
      <c r="CI124" s="3"/>
    </row>
    <row r="125" spans="1:87">
      <c r="A125" s="3" t="s">
        <v>257</v>
      </c>
      <c r="B125" s="13">
        <v>702</v>
      </c>
      <c r="C125" s="13">
        <v>431</v>
      </c>
      <c r="D125" s="13">
        <v>390</v>
      </c>
      <c r="E125" s="13">
        <v>271</v>
      </c>
      <c r="F125" s="13">
        <v>697</v>
      </c>
      <c r="G125" s="13">
        <v>430</v>
      </c>
      <c r="H125" s="13">
        <v>389</v>
      </c>
      <c r="I125" s="13">
        <v>267</v>
      </c>
      <c r="J125" s="13">
        <v>686</v>
      </c>
      <c r="K125" s="13">
        <v>426</v>
      </c>
      <c r="L125" s="13">
        <v>386</v>
      </c>
      <c r="M125" s="13">
        <v>260</v>
      </c>
      <c r="N125" s="13">
        <v>670</v>
      </c>
      <c r="O125" s="13">
        <v>420</v>
      </c>
      <c r="P125" s="13">
        <v>380</v>
      </c>
      <c r="Q125" s="13">
        <v>250</v>
      </c>
      <c r="R125" s="13">
        <v>664</v>
      </c>
      <c r="S125" s="13">
        <v>416</v>
      </c>
      <c r="T125" s="13">
        <v>377</v>
      </c>
      <c r="U125" s="13">
        <v>248</v>
      </c>
      <c r="V125" s="13">
        <v>662</v>
      </c>
      <c r="W125" s="13">
        <v>415</v>
      </c>
      <c r="X125" s="13">
        <v>376</v>
      </c>
      <c r="Y125" s="13">
        <v>247</v>
      </c>
      <c r="Z125" s="80">
        <v>660</v>
      </c>
      <c r="AA125" s="80">
        <v>414</v>
      </c>
      <c r="AB125" s="80">
        <v>375</v>
      </c>
      <c r="AC125" s="80">
        <v>246</v>
      </c>
      <c r="AD125" s="80">
        <v>654</v>
      </c>
      <c r="AE125" s="80">
        <v>410</v>
      </c>
      <c r="AF125" s="80">
        <v>371</v>
      </c>
      <c r="AG125" s="80">
        <v>244</v>
      </c>
      <c r="AH125" s="80">
        <v>633</v>
      </c>
      <c r="AI125" s="80">
        <v>398</v>
      </c>
      <c r="AJ125" s="80">
        <v>360</v>
      </c>
      <c r="AK125" s="80">
        <v>235</v>
      </c>
      <c r="AL125" s="80">
        <v>622</v>
      </c>
      <c r="AM125" s="80">
        <v>392</v>
      </c>
      <c r="AN125" s="80">
        <v>355</v>
      </c>
      <c r="AO125" s="80">
        <v>230</v>
      </c>
      <c r="AP125" s="13"/>
      <c r="AQ125" s="84" t="s">
        <v>383</v>
      </c>
      <c r="AR125" s="84" t="s">
        <v>68</v>
      </c>
      <c r="AS125" s="84"/>
      <c r="AT125" s="84"/>
      <c r="AU125" s="84"/>
      <c r="AV125" s="12">
        <v>710</v>
      </c>
      <c r="AW125" s="12">
        <v>436</v>
      </c>
      <c r="AX125" s="12">
        <v>403</v>
      </c>
      <c r="AY125" s="12">
        <v>274</v>
      </c>
      <c r="AZ125" s="13">
        <v>709</v>
      </c>
      <c r="BA125" s="13">
        <v>435</v>
      </c>
      <c r="BB125" s="13">
        <v>402</v>
      </c>
      <c r="BC125" s="13">
        <v>274</v>
      </c>
      <c r="BD125" s="13">
        <v>709</v>
      </c>
      <c r="BE125" s="13">
        <v>435</v>
      </c>
      <c r="BF125" s="13">
        <v>402</v>
      </c>
      <c r="BG125" s="13">
        <v>274</v>
      </c>
      <c r="BH125" s="13">
        <v>709</v>
      </c>
      <c r="BI125" s="13">
        <v>435</v>
      </c>
      <c r="BJ125" s="13">
        <v>402</v>
      </c>
      <c r="BK125" s="13">
        <v>274</v>
      </c>
      <c r="BL125" s="13">
        <v>709</v>
      </c>
      <c r="BM125" s="13">
        <v>433</v>
      </c>
      <c r="BN125" s="13">
        <v>400</v>
      </c>
      <c r="BO125" s="13">
        <v>276</v>
      </c>
      <c r="BP125" s="13">
        <v>709</v>
      </c>
      <c r="BQ125" s="13">
        <v>433</v>
      </c>
      <c r="BR125" s="13">
        <v>400</v>
      </c>
      <c r="BS125" s="13">
        <v>276</v>
      </c>
      <c r="BT125" s="13">
        <v>708</v>
      </c>
      <c r="BU125" s="13">
        <v>432</v>
      </c>
      <c r="BV125" s="13">
        <v>391</v>
      </c>
      <c r="BW125" s="13">
        <v>276</v>
      </c>
      <c r="BX125" s="13">
        <v>706</v>
      </c>
      <c r="BY125" s="13">
        <v>432</v>
      </c>
      <c r="BZ125" s="13">
        <v>391</v>
      </c>
      <c r="CA125" s="13">
        <v>274</v>
      </c>
      <c r="CB125" s="13">
        <v>704</v>
      </c>
      <c r="CC125" s="13">
        <v>432</v>
      </c>
      <c r="CD125" s="13">
        <v>391</v>
      </c>
      <c r="CE125" s="13">
        <v>272</v>
      </c>
      <c r="CF125" s="3"/>
      <c r="CG125" s="3"/>
      <c r="CH125" s="3"/>
      <c r="CI125" s="3"/>
    </row>
    <row r="126" spans="1:87">
      <c r="A126" s="3" t="s">
        <v>258</v>
      </c>
      <c r="B126" s="13">
        <v>613</v>
      </c>
      <c r="C126" s="13">
        <v>455</v>
      </c>
      <c r="D126" s="13">
        <v>407</v>
      </c>
      <c r="E126" s="13">
        <v>158</v>
      </c>
      <c r="F126" s="13">
        <v>610</v>
      </c>
      <c r="G126" s="13">
        <v>454</v>
      </c>
      <c r="H126" s="13">
        <v>406</v>
      </c>
      <c r="I126" s="13">
        <v>156</v>
      </c>
      <c r="J126" s="13">
        <v>598</v>
      </c>
      <c r="K126" s="13">
        <v>443</v>
      </c>
      <c r="L126" s="13">
        <v>396</v>
      </c>
      <c r="M126" s="13">
        <v>155</v>
      </c>
      <c r="N126" s="13">
        <v>576</v>
      </c>
      <c r="O126" s="13">
        <v>424</v>
      </c>
      <c r="P126" s="13">
        <v>377</v>
      </c>
      <c r="Q126" s="13">
        <v>152</v>
      </c>
      <c r="R126" s="13">
        <v>573</v>
      </c>
      <c r="S126" s="13">
        <v>423</v>
      </c>
      <c r="T126" s="13">
        <v>376</v>
      </c>
      <c r="U126" s="13">
        <v>150</v>
      </c>
      <c r="V126" s="13">
        <v>572</v>
      </c>
      <c r="W126" s="13">
        <v>422</v>
      </c>
      <c r="X126" s="13">
        <v>375</v>
      </c>
      <c r="Y126" s="13">
        <v>150</v>
      </c>
      <c r="Z126" s="80">
        <v>567</v>
      </c>
      <c r="AA126" s="80">
        <v>419</v>
      </c>
      <c r="AB126" s="80">
        <v>373</v>
      </c>
      <c r="AC126" s="80">
        <v>148</v>
      </c>
      <c r="AD126" s="80">
        <v>560</v>
      </c>
      <c r="AE126" s="80">
        <v>414</v>
      </c>
      <c r="AF126" s="80">
        <v>369</v>
      </c>
      <c r="AG126" s="80">
        <v>146</v>
      </c>
      <c r="AH126" s="80">
        <v>542</v>
      </c>
      <c r="AI126" s="80">
        <v>401</v>
      </c>
      <c r="AJ126" s="80">
        <v>357</v>
      </c>
      <c r="AK126" s="80">
        <v>141</v>
      </c>
      <c r="AL126" s="80">
        <v>534</v>
      </c>
      <c r="AM126" s="80">
        <v>396</v>
      </c>
      <c r="AN126" s="80">
        <v>353</v>
      </c>
      <c r="AO126" s="80">
        <v>138</v>
      </c>
      <c r="AP126" s="13"/>
      <c r="AQ126" s="84" t="s">
        <v>384</v>
      </c>
      <c r="AR126" s="84" t="s">
        <v>65</v>
      </c>
      <c r="AS126" s="84"/>
      <c r="AT126" s="84"/>
      <c r="AU126" s="84"/>
      <c r="AV126" s="12">
        <v>640</v>
      </c>
      <c r="AW126" s="12">
        <v>474</v>
      </c>
      <c r="AX126" s="12">
        <v>434</v>
      </c>
      <c r="AY126" s="12">
        <v>166</v>
      </c>
      <c r="AZ126" s="13">
        <v>635</v>
      </c>
      <c r="BA126" s="13">
        <v>470</v>
      </c>
      <c r="BB126" s="13">
        <v>430</v>
      </c>
      <c r="BC126" s="13">
        <v>165</v>
      </c>
      <c r="BD126" s="13">
        <v>633</v>
      </c>
      <c r="BE126" s="13">
        <v>468</v>
      </c>
      <c r="BF126" s="13">
        <v>428</v>
      </c>
      <c r="BG126" s="13">
        <v>165</v>
      </c>
      <c r="BH126" s="13">
        <v>631</v>
      </c>
      <c r="BI126" s="13">
        <v>467</v>
      </c>
      <c r="BJ126" s="13">
        <v>427</v>
      </c>
      <c r="BK126" s="13">
        <v>164</v>
      </c>
      <c r="BL126" s="13">
        <v>632</v>
      </c>
      <c r="BM126" s="13">
        <v>466</v>
      </c>
      <c r="BN126" s="13">
        <v>425</v>
      </c>
      <c r="BO126" s="13">
        <v>166</v>
      </c>
      <c r="BP126" s="13">
        <v>632</v>
      </c>
      <c r="BQ126" s="13">
        <v>466</v>
      </c>
      <c r="BR126" s="13">
        <v>425</v>
      </c>
      <c r="BS126" s="13">
        <v>166</v>
      </c>
      <c r="BT126" s="13">
        <v>629</v>
      </c>
      <c r="BU126" s="13">
        <v>464</v>
      </c>
      <c r="BV126" s="13">
        <v>415</v>
      </c>
      <c r="BW126" s="13">
        <v>165</v>
      </c>
      <c r="BX126" s="13">
        <v>627</v>
      </c>
      <c r="BY126" s="13">
        <v>463</v>
      </c>
      <c r="BZ126" s="13">
        <v>414</v>
      </c>
      <c r="CA126" s="13">
        <v>164</v>
      </c>
      <c r="CB126" s="13">
        <v>617</v>
      </c>
      <c r="CC126" s="13">
        <v>458</v>
      </c>
      <c r="CD126" s="13">
        <v>410</v>
      </c>
      <c r="CE126" s="13">
        <v>159</v>
      </c>
      <c r="CF126" s="3"/>
      <c r="CG126" s="3"/>
      <c r="CH126" s="3"/>
      <c r="CI126" s="3"/>
    </row>
    <row r="127" spans="1:87">
      <c r="A127" s="3" t="s">
        <v>259</v>
      </c>
      <c r="B127" s="13">
        <v>638</v>
      </c>
      <c r="C127" s="13">
        <v>273</v>
      </c>
      <c r="D127" s="13">
        <v>253</v>
      </c>
      <c r="E127" s="13">
        <v>365</v>
      </c>
      <c r="F127" s="13">
        <v>627</v>
      </c>
      <c r="G127" s="13">
        <v>265</v>
      </c>
      <c r="H127" s="13">
        <v>246</v>
      </c>
      <c r="I127" s="13">
        <v>362</v>
      </c>
      <c r="J127" s="13">
        <v>601</v>
      </c>
      <c r="K127" s="13">
        <v>251</v>
      </c>
      <c r="L127" s="13">
        <v>233</v>
      </c>
      <c r="M127" s="13">
        <v>350</v>
      </c>
      <c r="N127" s="13">
        <v>579</v>
      </c>
      <c r="O127" s="13">
        <v>239</v>
      </c>
      <c r="P127" s="13">
        <v>222</v>
      </c>
      <c r="Q127" s="13">
        <v>340</v>
      </c>
      <c r="R127" s="13">
        <v>557</v>
      </c>
      <c r="S127" s="13">
        <v>224</v>
      </c>
      <c r="T127" s="13">
        <v>208</v>
      </c>
      <c r="U127" s="13">
        <v>333</v>
      </c>
      <c r="V127" s="13">
        <v>551</v>
      </c>
      <c r="W127" s="13">
        <v>221</v>
      </c>
      <c r="X127" s="13">
        <v>205</v>
      </c>
      <c r="Y127" s="13">
        <v>330</v>
      </c>
      <c r="Z127" s="80">
        <v>537</v>
      </c>
      <c r="AA127" s="80">
        <v>216</v>
      </c>
      <c r="AB127" s="80">
        <v>200</v>
      </c>
      <c r="AC127" s="80">
        <v>321</v>
      </c>
      <c r="AD127" s="80">
        <v>515</v>
      </c>
      <c r="AE127" s="80">
        <v>204</v>
      </c>
      <c r="AF127" s="80">
        <v>189</v>
      </c>
      <c r="AG127" s="80">
        <v>311</v>
      </c>
      <c r="AH127" s="80">
        <v>497</v>
      </c>
      <c r="AI127" s="80">
        <v>197</v>
      </c>
      <c r="AJ127" s="80">
        <v>183</v>
      </c>
      <c r="AK127" s="80">
        <v>300</v>
      </c>
      <c r="AL127" s="80">
        <v>489</v>
      </c>
      <c r="AM127" s="80">
        <v>194</v>
      </c>
      <c r="AN127" s="80">
        <v>180</v>
      </c>
      <c r="AO127" s="80">
        <v>295</v>
      </c>
      <c r="AP127" s="13"/>
      <c r="AQ127" s="84" t="s">
        <v>385</v>
      </c>
      <c r="AR127" s="84" t="s">
        <v>62</v>
      </c>
      <c r="AS127" s="84"/>
      <c r="AT127" s="84"/>
      <c r="AU127" s="84"/>
      <c r="AV127" s="12">
        <v>679</v>
      </c>
      <c r="AW127" s="12">
        <v>310</v>
      </c>
      <c r="AX127" s="12">
        <v>287</v>
      </c>
      <c r="AY127" s="12">
        <v>369</v>
      </c>
      <c r="AZ127" s="13">
        <v>676</v>
      </c>
      <c r="BA127" s="13">
        <v>307</v>
      </c>
      <c r="BB127" s="13">
        <v>284</v>
      </c>
      <c r="BC127" s="13">
        <v>369</v>
      </c>
      <c r="BD127" s="13">
        <v>654</v>
      </c>
      <c r="BE127" s="13">
        <v>285</v>
      </c>
      <c r="BF127" s="13">
        <v>263</v>
      </c>
      <c r="BG127" s="13">
        <v>369</v>
      </c>
      <c r="BH127" s="13">
        <v>654</v>
      </c>
      <c r="BI127" s="13">
        <v>285</v>
      </c>
      <c r="BJ127" s="13">
        <v>263</v>
      </c>
      <c r="BK127" s="13">
        <v>369</v>
      </c>
      <c r="BL127" s="13">
        <v>652</v>
      </c>
      <c r="BM127" s="13">
        <v>281</v>
      </c>
      <c r="BN127" s="13">
        <v>261</v>
      </c>
      <c r="BO127" s="13">
        <v>371</v>
      </c>
      <c r="BP127" s="13">
        <v>652</v>
      </c>
      <c r="BQ127" s="13">
        <v>281</v>
      </c>
      <c r="BR127" s="13">
        <v>261</v>
      </c>
      <c r="BS127" s="13">
        <v>371</v>
      </c>
      <c r="BT127" s="13">
        <v>649</v>
      </c>
      <c r="BU127" s="13">
        <v>279</v>
      </c>
      <c r="BV127" s="13">
        <v>259</v>
      </c>
      <c r="BW127" s="13">
        <v>370</v>
      </c>
      <c r="BX127" s="13">
        <v>648</v>
      </c>
      <c r="BY127" s="13">
        <v>279</v>
      </c>
      <c r="BZ127" s="13">
        <v>259</v>
      </c>
      <c r="CA127" s="13">
        <v>369</v>
      </c>
      <c r="CB127" s="13">
        <v>642</v>
      </c>
      <c r="CC127" s="13">
        <v>276</v>
      </c>
      <c r="CD127" s="13">
        <v>256</v>
      </c>
      <c r="CE127" s="13">
        <v>366</v>
      </c>
      <c r="CF127" s="3"/>
      <c r="CG127" s="3"/>
      <c r="CH127" s="3"/>
      <c r="CI127" s="3"/>
    </row>
    <row r="128" spans="1:87">
      <c r="A128" s="3" t="s">
        <v>260</v>
      </c>
      <c r="B128" s="13">
        <v>309</v>
      </c>
      <c r="C128" s="13">
        <v>187</v>
      </c>
      <c r="D128" s="13">
        <v>170</v>
      </c>
      <c r="E128" s="13">
        <v>122</v>
      </c>
      <c r="F128" s="13">
        <v>305</v>
      </c>
      <c r="G128" s="13">
        <v>185</v>
      </c>
      <c r="H128" s="13">
        <v>168</v>
      </c>
      <c r="I128" s="13">
        <v>120</v>
      </c>
      <c r="J128" s="13">
        <v>295</v>
      </c>
      <c r="K128" s="13">
        <v>179</v>
      </c>
      <c r="L128" s="13">
        <v>163</v>
      </c>
      <c r="M128" s="13">
        <v>116</v>
      </c>
      <c r="N128" s="13">
        <v>290</v>
      </c>
      <c r="O128" s="13">
        <v>175</v>
      </c>
      <c r="P128" s="13">
        <v>159</v>
      </c>
      <c r="Q128" s="13">
        <v>115</v>
      </c>
      <c r="R128" s="13">
        <v>287</v>
      </c>
      <c r="S128" s="13">
        <v>173</v>
      </c>
      <c r="T128" s="13">
        <v>157</v>
      </c>
      <c r="U128" s="13">
        <v>114</v>
      </c>
      <c r="V128" s="13">
        <v>284</v>
      </c>
      <c r="W128" s="13">
        <v>172</v>
      </c>
      <c r="X128" s="13">
        <v>156</v>
      </c>
      <c r="Y128" s="13">
        <v>112</v>
      </c>
      <c r="Z128" s="80">
        <v>280</v>
      </c>
      <c r="AA128" s="80">
        <v>170</v>
      </c>
      <c r="AB128" s="80">
        <v>154</v>
      </c>
      <c r="AC128" s="80">
        <v>110</v>
      </c>
      <c r="AD128" s="80">
        <v>272</v>
      </c>
      <c r="AE128" s="80">
        <v>166</v>
      </c>
      <c r="AF128" s="80">
        <v>151</v>
      </c>
      <c r="AG128" s="80">
        <v>106</v>
      </c>
      <c r="AH128" s="80">
        <v>266</v>
      </c>
      <c r="AI128" s="80">
        <v>160</v>
      </c>
      <c r="AJ128" s="80">
        <v>145</v>
      </c>
      <c r="AK128" s="80">
        <v>106</v>
      </c>
      <c r="AL128" s="80">
        <v>263</v>
      </c>
      <c r="AM128" s="80">
        <v>158</v>
      </c>
      <c r="AN128" s="80">
        <v>144</v>
      </c>
      <c r="AO128" s="80">
        <v>105</v>
      </c>
      <c r="AP128" s="13"/>
      <c r="AQ128" s="84" t="s">
        <v>386</v>
      </c>
      <c r="AR128" s="84" t="s">
        <v>59</v>
      </c>
      <c r="AS128" s="84"/>
      <c r="AT128" s="84"/>
      <c r="AU128" s="84"/>
      <c r="AV128" s="12">
        <v>346</v>
      </c>
      <c r="AW128" s="12">
        <v>210</v>
      </c>
      <c r="AX128" s="12">
        <v>192</v>
      </c>
      <c r="AY128" s="12">
        <v>136</v>
      </c>
      <c r="AZ128" s="13">
        <v>342</v>
      </c>
      <c r="BA128" s="13">
        <v>208</v>
      </c>
      <c r="BB128" s="13">
        <v>190</v>
      </c>
      <c r="BC128" s="13">
        <v>134</v>
      </c>
      <c r="BD128" s="13">
        <v>336</v>
      </c>
      <c r="BE128" s="13">
        <v>204</v>
      </c>
      <c r="BF128" s="13">
        <v>186</v>
      </c>
      <c r="BG128" s="13">
        <v>132</v>
      </c>
      <c r="BH128" s="13">
        <v>324</v>
      </c>
      <c r="BI128" s="13">
        <v>199</v>
      </c>
      <c r="BJ128" s="13">
        <v>182</v>
      </c>
      <c r="BK128" s="13">
        <v>125</v>
      </c>
      <c r="BL128" s="13">
        <v>317</v>
      </c>
      <c r="BM128" s="13">
        <v>193</v>
      </c>
      <c r="BN128" s="13">
        <v>176</v>
      </c>
      <c r="BO128" s="13">
        <v>124</v>
      </c>
      <c r="BP128" s="13">
        <v>317</v>
      </c>
      <c r="BQ128" s="13">
        <v>193</v>
      </c>
      <c r="BR128" s="13">
        <v>176</v>
      </c>
      <c r="BS128" s="13">
        <v>124</v>
      </c>
      <c r="BT128" s="13">
        <v>315</v>
      </c>
      <c r="BU128" s="13">
        <v>192</v>
      </c>
      <c r="BV128" s="13">
        <v>175</v>
      </c>
      <c r="BW128" s="13">
        <v>123</v>
      </c>
      <c r="BX128" s="13">
        <v>315</v>
      </c>
      <c r="BY128" s="13">
        <v>192</v>
      </c>
      <c r="BZ128" s="13">
        <v>174</v>
      </c>
      <c r="CA128" s="13">
        <v>123</v>
      </c>
      <c r="CB128" s="13">
        <v>311</v>
      </c>
      <c r="CC128" s="13">
        <v>188</v>
      </c>
      <c r="CD128" s="13">
        <v>171</v>
      </c>
      <c r="CE128" s="13">
        <v>123</v>
      </c>
      <c r="CF128" s="3"/>
      <c r="CG128" s="3"/>
      <c r="CH128" s="3"/>
      <c r="CI128" s="3"/>
    </row>
    <row r="129" spans="1:87">
      <c r="A129" s="3" t="s">
        <v>261</v>
      </c>
      <c r="B129" s="13">
        <v>1290</v>
      </c>
      <c r="C129" s="13">
        <v>301</v>
      </c>
      <c r="D129" s="13">
        <v>275</v>
      </c>
      <c r="E129" s="13">
        <v>989</v>
      </c>
      <c r="F129" s="13">
        <v>1280</v>
      </c>
      <c r="G129" s="13">
        <v>299</v>
      </c>
      <c r="H129" s="13">
        <v>273</v>
      </c>
      <c r="I129" s="13">
        <v>985</v>
      </c>
      <c r="J129" s="13">
        <v>1250</v>
      </c>
      <c r="K129" s="13">
        <v>298</v>
      </c>
      <c r="L129" s="13">
        <v>272</v>
      </c>
      <c r="M129" s="13">
        <v>950</v>
      </c>
      <c r="N129" s="13">
        <v>1230</v>
      </c>
      <c r="O129" s="13">
        <v>295</v>
      </c>
      <c r="P129" s="13">
        <v>270</v>
      </c>
      <c r="Q129" s="13">
        <v>939</v>
      </c>
      <c r="R129" s="13">
        <v>1230</v>
      </c>
      <c r="S129" s="13">
        <v>292</v>
      </c>
      <c r="T129" s="13">
        <v>268</v>
      </c>
      <c r="U129" s="13">
        <v>936</v>
      </c>
      <c r="V129" s="13">
        <v>1220</v>
      </c>
      <c r="W129" s="13">
        <v>292</v>
      </c>
      <c r="X129" s="13">
        <v>268</v>
      </c>
      <c r="Y129" s="13">
        <v>932</v>
      </c>
      <c r="Z129" s="80">
        <v>1220</v>
      </c>
      <c r="AA129" s="80">
        <v>288</v>
      </c>
      <c r="AB129" s="80">
        <v>264</v>
      </c>
      <c r="AC129" s="80">
        <v>927</v>
      </c>
      <c r="AD129" s="80">
        <v>1200</v>
      </c>
      <c r="AE129" s="80">
        <v>280</v>
      </c>
      <c r="AF129" s="80">
        <v>256</v>
      </c>
      <c r="AG129" s="80">
        <v>919</v>
      </c>
      <c r="AH129" s="80">
        <v>1180</v>
      </c>
      <c r="AI129" s="80">
        <v>270</v>
      </c>
      <c r="AJ129" s="80">
        <v>247</v>
      </c>
      <c r="AK129" s="80">
        <v>914</v>
      </c>
      <c r="AL129" s="80">
        <v>1140</v>
      </c>
      <c r="AM129" s="80">
        <v>253</v>
      </c>
      <c r="AN129" s="80">
        <v>231</v>
      </c>
      <c r="AO129" s="80">
        <v>884</v>
      </c>
      <c r="AP129" s="13"/>
      <c r="AQ129" s="84" t="s">
        <v>387</v>
      </c>
      <c r="AR129" s="84" t="s">
        <v>56</v>
      </c>
      <c r="AS129" s="84"/>
      <c r="AT129" s="84"/>
      <c r="AU129" s="84"/>
      <c r="AV129" s="12">
        <v>1390</v>
      </c>
      <c r="AW129" s="12">
        <v>338</v>
      </c>
      <c r="AX129" s="12">
        <v>309</v>
      </c>
      <c r="AY129" s="12">
        <v>1050</v>
      </c>
      <c r="AZ129" s="13">
        <v>1380</v>
      </c>
      <c r="BA129" s="13">
        <v>328</v>
      </c>
      <c r="BB129" s="13">
        <v>300</v>
      </c>
      <c r="BC129" s="13">
        <v>1050</v>
      </c>
      <c r="BD129" s="13">
        <v>1350</v>
      </c>
      <c r="BE129" s="13">
        <v>316</v>
      </c>
      <c r="BF129" s="13">
        <v>289</v>
      </c>
      <c r="BG129" s="13">
        <v>1030</v>
      </c>
      <c r="BH129" s="13">
        <v>1320</v>
      </c>
      <c r="BI129" s="13">
        <v>313</v>
      </c>
      <c r="BJ129" s="13">
        <v>286</v>
      </c>
      <c r="BK129" s="13">
        <v>1000</v>
      </c>
      <c r="BL129" s="13">
        <v>1300</v>
      </c>
      <c r="BM129" s="13">
        <v>305</v>
      </c>
      <c r="BN129" s="13">
        <v>279</v>
      </c>
      <c r="BO129" s="13">
        <v>999</v>
      </c>
      <c r="BP129" s="13">
        <v>1300</v>
      </c>
      <c r="BQ129" s="13">
        <v>305</v>
      </c>
      <c r="BR129" s="13">
        <v>279</v>
      </c>
      <c r="BS129" s="13">
        <v>999</v>
      </c>
      <c r="BT129" s="13">
        <v>1300</v>
      </c>
      <c r="BU129" s="13">
        <v>300</v>
      </c>
      <c r="BV129" s="13">
        <v>275</v>
      </c>
      <c r="BW129" s="13">
        <v>998</v>
      </c>
      <c r="BX129" s="13">
        <v>1300</v>
      </c>
      <c r="BY129" s="13">
        <v>301</v>
      </c>
      <c r="BZ129" s="13">
        <v>275</v>
      </c>
      <c r="CA129" s="13">
        <v>996</v>
      </c>
      <c r="CB129" s="13">
        <v>1290</v>
      </c>
      <c r="CC129" s="13">
        <v>301</v>
      </c>
      <c r="CD129" s="13">
        <v>275</v>
      </c>
      <c r="CE129" s="13">
        <v>992</v>
      </c>
      <c r="CF129" s="3"/>
      <c r="CG129" s="3"/>
      <c r="CH129" s="3"/>
      <c r="CI129" s="3"/>
    </row>
    <row r="130" spans="1:87">
      <c r="A130" s="3" t="s">
        <v>262</v>
      </c>
      <c r="B130" s="13">
        <v>450</v>
      </c>
      <c r="C130" s="13">
        <v>300</v>
      </c>
      <c r="D130" s="13">
        <v>274</v>
      </c>
      <c r="E130" s="13">
        <v>150</v>
      </c>
      <c r="F130" s="13">
        <v>445</v>
      </c>
      <c r="G130" s="13">
        <v>297</v>
      </c>
      <c r="H130" s="13">
        <v>271</v>
      </c>
      <c r="I130" s="13">
        <v>148</v>
      </c>
      <c r="J130" s="13">
        <v>435</v>
      </c>
      <c r="K130" s="13">
        <v>290</v>
      </c>
      <c r="L130" s="13">
        <v>265</v>
      </c>
      <c r="M130" s="13">
        <v>145</v>
      </c>
      <c r="N130" s="13">
        <v>422</v>
      </c>
      <c r="O130" s="13">
        <v>277</v>
      </c>
      <c r="P130" s="13">
        <v>253</v>
      </c>
      <c r="Q130" s="13">
        <v>145</v>
      </c>
      <c r="R130" s="13">
        <v>422</v>
      </c>
      <c r="S130" s="13">
        <v>277</v>
      </c>
      <c r="T130" s="13">
        <v>253</v>
      </c>
      <c r="U130" s="13">
        <v>145</v>
      </c>
      <c r="V130" s="13">
        <v>419</v>
      </c>
      <c r="W130" s="13">
        <v>274</v>
      </c>
      <c r="X130" s="13">
        <v>250</v>
      </c>
      <c r="Y130" s="13">
        <v>145</v>
      </c>
      <c r="Z130" s="80">
        <v>418</v>
      </c>
      <c r="AA130" s="80">
        <v>273</v>
      </c>
      <c r="AB130" s="80">
        <v>249</v>
      </c>
      <c r="AC130" s="80">
        <v>145</v>
      </c>
      <c r="AD130" s="80">
        <v>411</v>
      </c>
      <c r="AE130" s="80">
        <v>266</v>
      </c>
      <c r="AF130" s="80">
        <v>243</v>
      </c>
      <c r="AG130" s="80">
        <v>145</v>
      </c>
      <c r="AH130" s="80">
        <v>402</v>
      </c>
      <c r="AI130" s="80">
        <v>257</v>
      </c>
      <c r="AJ130" s="80">
        <v>235</v>
      </c>
      <c r="AK130" s="80">
        <v>145</v>
      </c>
      <c r="AL130" s="80">
        <v>397</v>
      </c>
      <c r="AM130" s="80">
        <v>253</v>
      </c>
      <c r="AN130" s="80">
        <v>231</v>
      </c>
      <c r="AO130" s="80">
        <v>144</v>
      </c>
      <c r="AP130" s="13"/>
      <c r="AQ130" s="84" t="s">
        <v>388</v>
      </c>
      <c r="AR130" s="84" t="s">
        <v>53</v>
      </c>
      <c r="AS130" s="84"/>
      <c r="AT130" s="84"/>
      <c r="AU130" s="84"/>
      <c r="AV130" s="12">
        <v>480</v>
      </c>
      <c r="AW130" s="12">
        <v>313</v>
      </c>
      <c r="AX130" s="12">
        <v>285</v>
      </c>
      <c r="AY130" s="12">
        <v>167</v>
      </c>
      <c r="AZ130" s="13">
        <v>472</v>
      </c>
      <c r="BA130" s="13">
        <v>309</v>
      </c>
      <c r="BB130" s="13">
        <v>281</v>
      </c>
      <c r="BC130" s="13">
        <v>163</v>
      </c>
      <c r="BD130" s="13">
        <v>464</v>
      </c>
      <c r="BE130" s="13">
        <v>306</v>
      </c>
      <c r="BF130" s="13">
        <v>279</v>
      </c>
      <c r="BG130" s="13">
        <v>158</v>
      </c>
      <c r="BH130" s="13">
        <v>457</v>
      </c>
      <c r="BI130" s="13">
        <v>306</v>
      </c>
      <c r="BJ130" s="13">
        <v>279</v>
      </c>
      <c r="BK130" s="13">
        <v>151</v>
      </c>
      <c r="BL130" s="13">
        <v>458</v>
      </c>
      <c r="BM130" s="13">
        <v>304</v>
      </c>
      <c r="BN130" s="13">
        <v>277</v>
      </c>
      <c r="BO130" s="13">
        <v>154</v>
      </c>
      <c r="BP130" s="13">
        <v>458</v>
      </c>
      <c r="BQ130" s="13">
        <v>304</v>
      </c>
      <c r="BR130" s="13">
        <v>277</v>
      </c>
      <c r="BS130" s="13">
        <v>154</v>
      </c>
      <c r="BT130" s="13">
        <v>447</v>
      </c>
      <c r="BU130" s="13">
        <v>295</v>
      </c>
      <c r="BV130" s="13">
        <v>270</v>
      </c>
      <c r="BW130" s="13">
        <v>152</v>
      </c>
      <c r="BX130" s="13">
        <v>455</v>
      </c>
      <c r="BY130" s="13">
        <v>303</v>
      </c>
      <c r="BZ130" s="13">
        <v>277</v>
      </c>
      <c r="CA130" s="13">
        <v>152</v>
      </c>
      <c r="CB130" s="13">
        <v>451</v>
      </c>
      <c r="CC130" s="13">
        <v>300</v>
      </c>
      <c r="CD130" s="13">
        <v>274</v>
      </c>
      <c r="CE130" s="13">
        <v>151</v>
      </c>
      <c r="CF130" s="3"/>
      <c r="CG130" s="3"/>
      <c r="CH130" s="3"/>
      <c r="CI130" s="3"/>
    </row>
    <row r="131" spans="1:87"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3"/>
      <c r="AQ131" s="3"/>
      <c r="AR131" s="3"/>
      <c r="AS131" s="3"/>
      <c r="AT131" s="3"/>
      <c r="AU131" s="3"/>
      <c r="AV131" s="6"/>
      <c r="AW131" s="6"/>
      <c r="AX131" s="6"/>
      <c r="AY131" s="6"/>
      <c r="AZ131" s="3"/>
      <c r="BA131" s="3"/>
      <c r="BB131" s="3"/>
      <c r="BC131" s="3"/>
      <c r="BD131" s="6"/>
      <c r="BE131" s="6"/>
      <c r="BF131" s="6"/>
      <c r="BG131" s="6"/>
      <c r="BH131" s="6"/>
      <c r="BI131" s="6"/>
      <c r="BJ131" s="6"/>
      <c r="BK131" s="6"/>
      <c r="BL131" s="5"/>
      <c r="BM131" s="5"/>
      <c r="BN131" s="5"/>
      <c r="BO131" s="5"/>
      <c r="BP131" s="3"/>
      <c r="BQ131" s="3"/>
      <c r="BR131" s="3"/>
      <c r="BS131" s="3"/>
      <c r="BT131" s="6"/>
      <c r="BU131" s="6"/>
      <c r="BV131" s="6"/>
      <c r="BW131" s="6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</row>
    <row r="132" spans="1:87"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3"/>
      <c r="AQ132" s="3"/>
      <c r="AR132" s="3"/>
      <c r="AS132" s="3"/>
      <c r="AT132" s="3"/>
      <c r="AU132" s="3"/>
      <c r="AV132" s="6"/>
      <c r="AW132" s="6"/>
      <c r="AX132" s="6"/>
      <c r="AY132" s="6"/>
      <c r="AZ132" s="3"/>
      <c r="BA132" s="3"/>
      <c r="BB132" s="3"/>
      <c r="BC132" s="3"/>
      <c r="BD132" s="6"/>
      <c r="BE132" s="6"/>
      <c r="BF132" s="6"/>
      <c r="BG132" s="6"/>
      <c r="BH132" s="6"/>
      <c r="BI132" s="6"/>
      <c r="BJ132" s="6"/>
      <c r="BK132" s="6"/>
      <c r="BL132" s="5"/>
      <c r="BM132" s="5"/>
      <c r="BN132" s="5"/>
      <c r="BO132" s="5"/>
      <c r="BP132" s="3"/>
      <c r="BQ132" s="3"/>
      <c r="BR132" s="3"/>
      <c r="BS132" s="3"/>
      <c r="BT132" s="6"/>
      <c r="BU132" s="6"/>
      <c r="BV132" s="6"/>
      <c r="BW132" s="6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</row>
    <row r="133" spans="1:87"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3"/>
      <c r="AQ133" s="3"/>
      <c r="AR133" s="3"/>
      <c r="AS133" s="3"/>
      <c r="AT133" s="3"/>
      <c r="AU133" s="3"/>
      <c r="AV133" s="6"/>
      <c r="AW133" s="6"/>
      <c r="AX133" s="6"/>
      <c r="AY133" s="6"/>
      <c r="AZ133" s="3"/>
      <c r="BA133" s="3"/>
      <c r="BB133" s="3"/>
      <c r="BC133" s="3"/>
      <c r="BD133" s="6"/>
      <c r="BE133" s="6"/>
      <c r="BF133" s="6"/>
      <c r="BG133" s="6"/>
      <c r="BH133" s="6"/>
      <c r="BI133" s="6"/>
      <c r="BJ133" s="6"/>
      <c r="BK133" s="6"/>
      <c r="BL133" s="5"/>
      <c r="BM133" s="5"/>
      <c r="BN133" s="5"/>
      <c r="BO133" s="5"/>
      <c r="BP133" s="3"/>
      <c r="BQ133" s="3"/>
      <c r="BR133" s="3"/>
      <c r="BS133" s="3"/>
      <c r="BT133" s="6"/>
      <c r="BU133" s="6"/>
      <c r="BV133" s="6"/>
      <c r="BW133" s="6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</row>
    <row r="134" spans="1:87"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3"/>
      <c r="AQ134" s="3"/>
      <c r="AR134" s="3"/>
      <c r="AS134" s="3"/>
      <c r="AT134" s="3"/>
      <c r="AU134" s="3"/>
      <c r="AV134" s="6"/>
      <c r="AW134" s="6"/>
      <c r="AX134" s="6"/>
      <c r="AY134" s="6"/>
      <c r="AZ134" s="3"/>
      <c r="BA134" s="3"/>
      <c r="BB134" s="3"/>
      <c r="BC134" s="3"/>
      <c r="BD134" s="6"/>
      <c r="BE134" s="6"/>
      <c r="BF134" s="6"/>
      <c r="BG134" s="6"/>
      <c r="BH134" s="6"/>
      <c r="BI134" s="6"/>
      <c r="BJ134" s="6"/>
      <c r="BK134" s="6"/>
      <c r="BL134" s="5"/>
      <c r="BM134" s="5"/>
      <c r="BN134" s="5"/>
      <c r="BO134" s="5"/>
      <c r="BP134" s="3"/>
      <c r="BQ134" s="3"/>
      <c r="BR134" s="3"/>
      <c r="BS134" s="3"/>
      <c r="BT134" s="6"/>
      <c r="BU134" s="6"/>
      <c r="BV134" s="6"/>
      <c r="BW134" s="6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</row>
  </sheetData>
  <mergeCells count="61">
    <mergeCell ref="CB2:CE2"/>
    <mergeCell ref="CB3:CB4"/>
    <mergeCell ref="CC3:CC4"/>
    <mergeCell ref="CE3:CE4"/>
    <mergeCell ref="Q3:Q4"/>
    <mergeCell ref="S3:S4"/>
    <mergeCell ref="U3:U4"/>
    <mergeCell ref="V2:Y2"/>
    <mergeCell ref="R2:U2"/>
    <mergeCell ref="N2:Q2"/>
    <mergeCell ref="BO3:BO4"/>
    <mergeCell ref="AL2:AO2"/>
    <mergeCell ref="AL3:AL4"/>
    <mergeCell ref="AM3:AM4"/>
    <mergeCell ref="AO3:AO4"/>
    <mergeCell ref="BT2:BW2"/>
    <mergeCell ref="C3:C4"/>
    <mergeCell ref="AI3:AI4"/>
    <mergeCell ref="F3:F4"/>
    <mergeCell ref="O3:O4"/>
    <mergeCell ref="N3:N4"/>
    <mergeCell ref="K3:K4"/>
    <mergeCell ref="M3:M4"/>
    <mergeCell ref="W3:W4"/>
    <mergeCell ref="Y3:Y4"/>
    <mergeCell ref="V3:V4"/>
    <mergeCell ref="R3:R4"/>
    <mergeCell ref="A2:A4"/>
    <mergeCell ref="B2:E2"/>
    <mergeCell ref="BX2:CA2"/>
    <mergeCell ref="BL2:BO2"/>
    <mergeCell ref="CA3:CA4"/>
    <mergeCell ref="BX3:BX4"/>
    <mergeCell ref="B3:B4"/>
    <mergeCell ref="BL3:BL4"/>
    <mergeCell ref="E3:E4"/>
    <mergeCell ref="BY3:BY4"/>
    <mergeCell ref="AG3:AG4"/>
    <mergeCell ref="AH3:AH4"/>
    <mergeCell ref="G3:G4"/>
    <mergeCell ref="I3:I4"/>
    <mergeCell ref="J3:J4"/>
    <mergeCell ref="BM3:BM4"/>
    <mergeCell ref="J2:M2"/>
    <mergeCell ref="F2:I2"/>
    <mergeCell ref="AH2:AK2"/>
    <mergeCell ref="AD3:AD4"/>
    <mergeCell ref="AE3:AE4"/>
    <mergeCell ref="AK3:AK4"/>
    <mergeCell ref="Z2:AC2"/>
    <mergeCell ref="AA3:AA4"/>
    <mergeCell ref="AC3:AC4"/>
    <mergeCell ref="Z3:Z4"/>
    <mergeCell ref="AD2:AG2"/>
    <mergeCell ref="BT3:BT4"/>
    <mergeCell ref="BU3:BU4"/>
    <mergeCell ref="BW3:BW4"/>
    <mergeCell ref="BP2:BS2"/>
    <mergeCell ref="BP3:BP4"/>
    <mergeCell ref="BQ3:BQ4"/>
    <mergeCell ref="BS3:BS4"/>
  </mergeCells>
  <phoneticPr fontId="1"/>
  <pageMargins left="0.39370078740157483" right="0" top="0.59055118110236227" bottom="0" header="0.35433070866141736" footer="0.15748031496062992"/>
  <pageSetup paperSize="9" scale="83" pageOrder="overThenDown" orientation="portrait" horizontalDpi="300" verticalDpi="300" r:id="rId1"/>
  <rowBreaks count="2" manualBreakCount="2">
    <brk id="47" max="40" man="1"/>
    <brk id="101" max="40" man="1"/>
  </rowBreaks>
  <colBreaks count="4" manualBreakCount="4">
    <brk id="5" max="129" man="1"/>
    <brk id="13" max="129" man="1"/>
    <brk id="21" max="129" man="1"/>
    <brk id="29" max="129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CB134"/>
  <sheetViews>
    <sheetView view="pageBreakPreview" zoomScaleNormal="100" zoomScaleSheetLayoutView="100" workbookViewId="0">
      <pane xSplit="1" ySplit="6" topLeftCell="B7" activePane="bottomRight" state="frozen"/>
      <selection activeCell="J10" sqref="J10"/>
      <selection pane="topRight" activeCell="J10" sqref="J10"/>
      <selection pane="bottomLeft" activeCell="J10" sqref="J10"/>
      <selection pane="bottomRight" activeCell="J10" sqref="J10"/>
    </sheetView>
  </sheetViews>
  <sheetFormatPr defaultColWidth="7" defaultRowHeight="13.2"/>
  <cols>
    <col min="1" max="1" width="18.33203125" style="3" bestFit="1" customWidth="1"/>
    <col min="2" max="7" width="6.6640625" style="3" customWidth="1"/>
    <col min="8" max="10" width="6.77734375" style="3" customWidth="1"/>
    <col min="11" max="16" width="6.44140625" style="3" customWidth="1"/>
    <col min="17" max="22" width="6.6640625" style="3" customWidth="1"/>
    <col min="23" max="28" width="6.44140625" style="3" customWidth="1"/>
    <col min="29" max="31" width="6.77734375" style="3" customWidth="1"/>
    <col min="32" max="32" width="7.44140625" style="16" bestFit="1" customWidth="1"/>
    <col min="33" max="41" width="7" style="16"/>
    <col min="42" max="43" width="2.88671875" style="3" customWidth="1"/>
    <col min="44" max="44" width="7" style="3"/>
    <col min="45" max="45" width="11.109375" style="3" customWidth="1"/>
    <col min="46" max="48" width="7" style="3"/>
    <col min="49" max="49" width="8.21875" style="3" customWidth="1"/>
    <col min="50" max="51" width="6.6640625" style="3" customWidth="1"/>
    <col min="53" max="56" width="7" style="3"/>
    <col min="57" max="57" width="8.88671875" style="3" customWidth="1"/>
    <col min="58" max="59" width="6.6640625" style="3" customWidth="1"/>
    <col min="60" max="60" width="7.44140625" style="16" customWidth="1"/>
    <col min="61" max="63" width="6.6640625" style="3" customWidth="1"/>
    <col min="64" max="64" width="7.44140625" style="16" customWidth="1"/>
    <col min="65" max="67" width="6.6640625" style="3" customWidth="1"/>
    <col min="68" max="68" width="7.44140625" style="16" bestFit="1" customWidth="1"/>
    <col min="69" max="72" width="6.6640625" style="3" customWidth="1"/>
    <col min="73" max="16384" width="7" style="3"/>
  </cols>
  <sheetData>
    <row r="1" spans="1:80" ht="23.4">
      <c r="A1" s="86" t="s">
        <v>129</v>
      </c>
      <c r="AW1" s="3" t="s">
        <v>315</v>
      </c>
      <c r="AZ1" s="3"/>
    </row>
    <row r="2" spans="1:80">
      <c r="A2" s="138" t="s">
        <v>268</v>
      </c>
      <c r="B2" s="152">
        <v>27</v>
      </c>
      <c r="C2" s="153"/>
      <c r="D2" s="154"/>
      <c r="E2" s="152">
        <v>28</v>
      </c>
      <c r="F2" s="153"/>
      <c r="G2" s="154"/>
      <c r="H2" s="152">
        <v>29</v>
      </c>
      <c r="I2" s="153"/>
      <c r="J2" s="154"/>
      <c r="K2" s="152">
        <v>30</v>
      </c>
      <c r="L2" s="153"/>
      <c r="M2" s="154"/>
      <c r="N2" s="152" t="s">
        <v>445</v>
      </c>
      <c r="O2" s="153"/>
      <c r="P2" s="154"/>
      <c r="Q2" s="152" t="s">
        <v>454</v>
      </c>
      <c r="R2" s="153"/>
      <c r="S2" s="154"/>
      <c r="T2" s="152" t="s">
        <v>457</v>
      </c>
      <c r="U2" s="153"/>
      <c r="V2" s="154"/>
      <c r="W2" s="152">
        <v>4</v>
      </c>
      <c r="X2" s="153"/>
      <c r="Y2" s="154"/>
      <c r="Z2" s="152">
        <v>5</v>
      </c>
      <c r="AA2" s="153"/>
      <c r="AB2" s="154"/>
      <c r="AC2" s="152">
        <v>6</v>
      </c>
      <c r="AD2" s="153"/>
      <c r="AE2" s="154"/>
      <c r="AF2" s="142" t="s">
        <v>297</v>
      </c>
      <c r="AG2" s="143"/>
      <c r="AH2" s="143"/>
      <c r="AI2" s="143"/>
      <c r="AJ2" s="143"/>
      <c r="AK2" s="143"/>
      <c r="AL2" s="143"/>
      <c r="AM2" s="143"/>
      <c r="AN2" s="143"/>
      <c r="AO2" s="144"/>
      <c r="AW2" s="67">
        <v>18</v>
      </c>
      <c r="AX2" s="68"/>
      <c r="AY2" s="69"/>
      <c r="AZ2" s="3"/>
      <c r="BA2" s="149">
        <v>19</v>
      </c>
      <c r="BB2" s="150"/>
      <c r="BC2" s="151"/>
      <c r="BE2" s="67">
        <v>20</v>
      </c>
      <c r="BF2" s="68"/>
      <c r="BG2" s="69"/>
      <c r="BI2" s="141">
        <f>BE2+1</f>
        <v>21</v>
      </c>
      <c r="BJ2" s="141"/>
      <c r="BK2" s="141"/>
      <c r="BM2" s="141">
        <f>BI2+1</f>
        <v>22</v>
      </c>
      <c r="BN2" s="141"/>
      <c r="BO2" s="141"/>
      <c r="BQ2" s="141">
        <v>24</v>
      </c>
      <c r="BR2" s="141"/>
      <c r="BS2" s="141"/>
      <c r="BT2" s="64"/>
      <c r="BU2" s="141">
        <v>25</v>
      </c>
      <c r="BV2" s="141"/>
      <c r="BW2" s="141"/>
      <c r="BY2" s="141">
        <v>26</v>
      </c>
      <c r="BZ2" s="141"/>
      <c r="CA2" s="141"/>
    </row>
    <row r="3" spans="1:80" ht="18.75" customHeight="1">
      <c r="A3" s="139"/>
      <c r="B3" s="136" t="s">
        <v>134</v>
      </c>
      <c r="C3" s="137" t="s">
        <v>271</v>
      </c>
      <c r="D3" s="136" t="s">
        <v>132</v>
      </c>
      <c r="E3" s="136" t="s">
        <v>134</v>
      </c>
      <c r="F3" s="137" t="s">
        <v>271</v>
      </c>
      <c r="G3" s="136" t="s">
        <v>132</v>
      </c>
      <c r="H3" s="136" t="s">
        <v>134</v>
      </c>
      <c r="I3" s="137" t="s">
        <v>271</v>
      </c>
      <c r="J3" s="136" t="s">
        <v>132</v>
      </c>
      <c r="K3" s="136" t="s">
        <v>134</v>
      </c>
      <c r="L3" s="137" t="s">
        <v>271</v>
      </c>
      <c r="M3" s="136" t="s">
        <v>132</v>
      </c>
      <c r="N3" s="136" t="s">
        <v>134</v>
      </c>
      <c r="O3" s="137" t="s">
        <v>271</v>
      </c>
      <c r="P3" s="136" t="s">
        <v>132</v>
      </c>
      <c r="Q3" s="136" t="s">
        <v>134</v>
      </c>
      <c r="R3" s="137" t="s">
        <v>271</v>
      </c>
      <c r="S3" s="136" t="s">
        <v>132</v>
      </c>
      <c r="T3" s="136" t="s">
        <v>134</v>
      </c>
      <c r="U3" s="137" t="s">
        <v>271</v>
      </c>
      <c r="V3" s="136" t="s">
        <v>132</v>
      </c>
      <c r="W3" s="136" t="s">
        <v>134</v>
      </c>
      <c r="X3" s="137" t="s">
        <v>271</v>
      </c>
      <c r="Y3" s="136" t="s">
        <v>132</v>
      </c>
      <c r="Z3" s="136" t="s">
        <v>134</v>
      </c>
      <c r="AA3" s="137" t="s">
        <v>271</v>
      </c>
      <c r="AB3" s="136" t="s">
        <v>132</v>
      </c>
      <c r="AC3" s="136" t="s">
        <v>134</v>
      </c>
      <c r="AD3" s="137" t="s">
        <v>271</v>
      </c>
      <c r="AE3" s="136" t="s">
        <v>132</v>
      </c>
      <c r="AF3" s="147">
        <v>27</v>
      </c>
      <c r="AG3" s="147">
        <v>28</v>
      </c>
      <c r="AH3" s="147">
        <v>29</v>
      </c>
      <c r="AI3" s="147">
        <v>30</v>
      </c>
      <c r="AJ3" s="147" t="s">
        <v>461</v>
      </c>
      <c r="AK3" s="147">
        <v>2</v>
      </c>
      <c r="AL3" s="147">
        <v>3</v>
      </c>
      <c r="AM3" s="147">
        <v>4</v>
      </c>
      <c r="AN3" s="155">
        <v>5</v>
      </c>
      <c r="AO3" s="155">
        <v>6</v>
      </c>
      <c r="AW3" s="59" t="s">
        <v>134</v>
      </c>
      <c r="AX3" s="63" t="s">
        <v>271</v>
      </c>
      <c r="AY3" s="54" t="s">
        <v>132</v>
      </c>
      <c r="AZ3" s="70">
        <v>18</v>
      </c>
      <c r="BA3" s="59" t="s">
        <v>134</v>
      </c>
      <c r="BB3" s="59" t="s">
        <v>271</v>
      </c>
      <c r="BC3" s="54" t="s">
        <v>132</v>
      </c>
      <c r="BD3" s="70" t="s">
        <v>442</v>
      </c>
      <c r="BE3" s="59" t="s">
        <v>134</v>
      </c>
      <c r="BF3" s="63" t="s">
        <v>271</v>
      </c>
      <c r="BG3" s="54" t="s">
        <v>132</v>
      </c>
      <c r="BH3" s="70">
        <f>BE2</f>
        <v>20</v>
      </c>
      <c r="BI3" s="136" t="s">
        <v>134</v>
      </c>
      <c r="BJ3" s="137" t="s">
        <v>271</v>
      </c>
      <c r="BK3" s="136" t="s">
        <v>132</v>
      </c>
      <c r="BL3" s="145">
        <f>BI2</f>
        <v>21</v>
      </c>
      <c r="BM3" s="136" t="s">
        <v>272</v>
      </c>
      <c r="BN3" s="137" t="s">
        <v>271</v>
      </c>
      <c r="BO3" s="136" t="s">
        <v>270</v>
      </c>
      <c r="BP3" s="145">
        <f>BM2</f>
        <v>22</v>
      </c>
      <c r="BQ3" s="136" t="s">
        <v>134</v>
      </c>
      <c r="BR3" s="137" t="s">
        <v>271</v>
      </c>
      <c r="BS3" s="136" t="s">
        <v>132</v>
      </c>
      <c r="BT3" s="54"/>
      <c r="BU3" s="136" t="s">
        <v>134</v>
      </c>
      <c r="BV3" s="137" t="s">
        <v>271</v>
      </c>
      <c r="BW3" s="136" t="s">
        <v>132</v>
      </c>
      <c r="BX3" s="72">
        <v>25</v>
      </c>
      <c r="BY3" s="136" t="s">
        <v>134</v>
      </c>
      <c r="BZ3" s="137" t="s">
        <v>271</v>
      </c>
      <c r="CA3" s="136" t="s">
        <v>132</v>
      </c>
      <c r="CB3" s="147">
        <v>26</v>
      </c>
    </row>
    <row r="4" spans="1:80" ht="27" customHeight="1">
      <c r="A4" s="140"/>
      <c r="B4" s="136"/>
      <c r="C4" s="136" t="s">
        <v>263</v>
      </c>
      <c r="D4" s="136" t="s">
        <v>263</v>
      </c>
      <c r="E4" s="136"/>
      <c r="F4" s="136" t="s">
        <v>263</v>
      </c>
      <c r="G4" s="136" t="s">
        <v>263</v>
      </c>
      <c r="H4" s="136"/>
      <c r="I4" s="136" t="s">
        <v>263</v>
      </c>
      <c r="J4" s="136" t="s">
        <v>263</v>
      </c>
      <c r="K4" s="136"/>
      <c r="L4" s="136" t="s">
        <v>263</v>
      </c>
      <c r="M4" s="136" t="s">
        <v>263</v>
      </c>
      <c r="N4" s="136"/>
      <c r="O4" s="136" t="s">
        <v>263</v>
      </c>
      <c r="P4" s="136" t="s">
        <v>263</v>
      </c>
      <c r="Q4" s="136"/>
      <c r="R4" s="136" t="s">
        <v>263</v>
      </c>
      <c r="S4" s="136" t="s">
        <v>263</v>
      </c>
      <c r="T4" s="136"/>
      <c r="U4" s="136" t="s">
        <v>263</v>
      </c>
      <c r="V4" s="136" t="s">
        <v>263</v>
      </c>
      <c r="W4" s="136"/>
      <c r="X4" s="136" t="s">
        <v>263</v>
      </c>
      <c r="Y4" s="136" t="s">
        <v>263</v>
      </c>
      <c r="Z4" s="136"/>
      <c r="AA4" s="136" t="s">
        <v>263</v>
      </c>
      <c r="AB4" s="136" t="s">
        <v>263</v>
      </c>
      <c r="AC4" s="136"/>
      <c r="AD4" s="136" t="s">
        <v>263</v>
      </c>
      <c r="AE4" s="136" t="s">
        <v>263</v>
      </c>
      <c r="AF4" s="148"/>
      <c r="AG4" s="148"/>
      <c r="AH4" s="148"/>
      <c r="AI4" s="148"/>
      <c r="AJ4" s="148"/>
      <c r="AK4" s="148"/>
      <c r="AL4" s="148"/>
      <c r="AM4" s="148"/>
      <c r="AN4" s="155"/>
      <c r="AO4" s="155"/>
      <c r="AW4" s="60"/>
      <c r="AX4" s="54" t="s">
        <v>263</v>
      </c>
      <c r="AY4" s="54" t="s">
        <v>263</v>
      </c>
      <c r="AZ4" s="71"/>
      <c r="BA4" s="60"/>
      <c r="BB4" s="60" t="s">
        <v>263</v>
      </c>
      <c r="BC4" s="54" t="s">
        <v>263</v>
      </c>
      <c r="BD4" s="71"/>
      <c r="BE4" s="60"/>
      <c r="BF4" s="54" t="s">
        <v>263</v>
      </c>
      <c r="BG4" s="54" t="s">
        <v>263</v>
      </c>
      <c r="BH4" s="71"/>
      <c r="BI4" s="136"/>
      <c r="BJ4" s="136" t="s">
        <v>263</v>
      </c>
      <c r="BK4" s="136" t="s">
        <v>263</v>
      </c>
      <c r="BL4" s="146"/>
      <c r="BM4" s="136"/>
      <c r="BN4" s="136" t="s">
        <v>263</v>
      </c>
      <c r="BO4" s="136" t="s">
        <v>263</v>
      </c>
      <c r="BP4" s="146"/>
      <c r="BQ4" s="136"/>
      <c r="BR4" s="136" t="s">
        <v>263</v>
      </c>
      <c r="BS4" s="136" t="s">
        <v>263</v>
      </c>
      <c r="BT4" s="54"/>
      <c r="BU4" s="136"/>
      <c r="BV4" s="136" t="s">
        <v>263</v>
      </c>
      <c r="BW4" s="136" t="s">
        <v>263</v>
      </c>
      <c r="BX4" s="73"/>
      <c r="BY4" s="136"/>
      <c r="BZ4" s="136" t="s">
        <v>263</v>
      </c>
      <c r="CA4" s="136" t="s">
        <v>263</v>
      </c>
      <c r="CB4" s="148"/>
    </row>
    <row r="5" spans="1:80" ht="13.5" customHeight="1">
      <c r="A5" s="10">
        <v>1</v>
      </c>
      <c r="B5" s="10">
        <v>2</v>
      </c>
      <c r="C5" s="10">
        <v>3</v>
      </c>
      <c r="D5" s="10">
        <v>4</v>
      </c>
      <c r="E5" s="10">
        <v>5</v>
      </c>
      <c r="F5" s="10">
        <v>6</v>
      </c>
      <c r="G5" s="10">
        <v>7</v>
      </c>
      <c r="H5" s="10">
        <v>8</v>
      </c>
      <c r="I5" s="10">
        <v>9</v>
      </c>
      <c r="J5" s="10">
        <v>10</v>
      </c>
      <c r="K5" s="10">
        <v>11</v>
      </c>
      <c r="L5" s="10">
        <v>12</v>
      </c>
      <c r="M5" s="10">
        <v>13</v>
      </c>
      <c r="N5" s="10">
        <v>14</v>
      </c>
      <c r="O5" s="10">
        <v>15</v>
      </c>
      <c r="P5" s="10">
        <v>16</v>
      </c>
      <c r="Q5" s="10">
        <v>17</v>
      </c>
      <c r="R5" s="10">
        <v>18</v>
      </c>
      <c r="S5" s="10">
        <v>19</v>
      </c>
      <c r="T5" s="10">
        <v>20</v>
      </c>
      <c r="U5" s="10">
        <v>21</v>
      </c>
      <c r="V5" s="10">
        <v>22</v>
      </c>
      <c r="W5" s="10">
        <v>23</v>
      </c>
      <c r="X5" s="10">
        <v>24</v>
      </c>
      <c r="Y5" s="10">
        <v>25</v>
      </c>
      <c r="Z5" s="10">
        <v>26</v>
      </c>
      <c r="AA5" s="10">
        <v>27</v>
      </c>
      <c r="AB5" s="10">
        <v>28</v>
      </c>
      <c r="AC5" s="10">
        <v>29</v>
      </c>
      <c r="AD5" s="10">
        <v>30</v>
      </c>
      <c r="AE5" s="10">
        <v>31</v>
      </c>
      <c r="AF5" s="10">
        <v>32</v>
      </c>
      <c r="AG5" s="10">
        <v>33</v>
      </c>
      <c r="AH5" s="10">
        <v>34</v>
      </c>
      <c r="AI5" s="10">
        <v>35</v>
      </c>
      <c r="AJ5" s="10">
        <v>36</v>
      </c>
      <c r="AK5" s="10">
        <v>37</v>
      </c>
      <c r="AL5" s="10">
        <v>38</v>
      </c>
      <c r="AM5" s="10">
        <v>39</v>
      </c>
      <c r="AN5" s="10">
        <v>40</v>
      </c>
      <c r="AO5" s="10">
        <v>41</v>
      </c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</row>
    <row r="6" spans="1:80">
      <c r="A6" s="3" t="s">
        <v>140</v>
      </c>
      <c r="B6" s="12">
        <v>1580</v>
      </c>
      <c r="C6" s="12">
        <v>469</v>
      </c>
      <c r="D6" s="12">
        <v>7390</v>
      </c>
      <c r="E6" s="12">
        <v>1500</v>
      </c>
      <c r="F6" s="12">
        <v>475</v>
      </c>
      <c r="G6" s="12">
        <v>7130</v>
      </c>
      <c r="H6" s="12">
        <v>1470</v>
      </c>
      <c r="I6" s="12">
        <v>475</v>
      </c>
      <c r="J6" s="12">
        <v>7000</v>
      </c>
      <c r="K6" s="12">
        <v>1490</v>
      </c>
      <c r="L6" s="12">
        <v>461</v>
      </c>
      <c r="M6" s="12">
        <v>6870</v>
      </c>
      <c r="N6" s="12">
        <v>1550</v>
      </c>
      <c r="O6" s="12">
        <v>468</v>
      </c>
      <c r="P6" s="12">
        <v>7230</v>
      </c>
      <c r="Q6" s="12">
        <v>1550</v>
      </c>
      <c r="R6" s="12">
        <v>451</v>
      </c>
      <c r="S6" s="12">
        <v>6990</v>
      </c>
      <c r="T6" s="12">
        <v>1560</v>
      </c>
      <c r="U6" s="12">
        <v>467</v>
      </c>
      <c r="V6" s="12">
        <v>7300</v>
      </c>
      <c r="W6" s="80">
        <v>1460</v>
      </c>
      <c r="X6" s="80">
        <v>481</v>
      </c>
      <c r="Y6" s="80">
        <v>7010</v>
      </c>
      <c r="Z6" s="12">
        <v>1580</v>
      </c>
      <c r="AA6" s="12">
        <v>475</v>
      </c>
      <c r="AB6" s="12">
        <v>7490</v>
      </c>
      <c r="AC6" s="79">
        <v>1540</v>
      </c>
      <c r="AD6" s="79">
        <v>474</v>
      </c>
      <c r="AE6" s="79">
        <v>7300</v>
      </c>
      <c r="AF6" s="12">
        <v>490</v>
      </c>
      <c r="AG6" s="12">
        <v>460</v>
      </c>
      <c r="AH6" s="12">
        <v>475</v>
      </c>
      <c r="AI6" s="12">
        <v>485</v>
      </c>
      <c r="AJ6" s="12">
        <v>492</v>
      </c>
      <c r="AK6" s="12">
        <v>495</v>
      </c>
      <c r="AL6" s="12">
        <v>478</v>
      </c>
      <c r="AM6" s="12">
        <v>487</v>
      </c>
      <c r="AN6" s="12">
        <v>484</v>
      </c>
      <c r="AO6" s="87">
        <v>483</v>
      </c>
      <c r="AR6" s="3" t="s">
        <v>317</v>
      </c>
      <c r="AS6" s="3" t="s">
        <v>123</v>
      </c>
      <c r="AW6" s="12">
        <v>1850</v>
      </c>
      <c r="AX6" s="12">
        <v>458</v>
      </c>
      <c r="AY6" s="12">
        <v>8450</v>
      </c>
      <c r="AZ6" s="12">
        <v>471</v>
      </c>
      <c r="BA6" s="12">
        <v>1840</v>
      </c>
      <c r="BB6" s="12">
        <v>466</v>
      </c>
      <c r="BC6" s="12">
        <v>8570</v>
      </c>
      <c r="BD6" s="12">
        <v>473</v>
      </c>
      <c r="BE6" s="12">
        <v>1700</v>
      </c>
      <c r="BF6" s="12">
        <v>464</v>
      </c>
      <c r="BG6" s="12">
        <v>7890</v>
      </c>
      <c r="BH6" s="12">
        <v>490</v>
      </c>
      <c r="BI6" s="12">
        <v>1700</v>
      </c>
      <c r="BJ6" s="12">
        <v>446</v>
      </c>
      <c r="BK6" s="12">
        <v>7600</v>
      </c>
      <c r="BL6" s="12">
        <v>460</v>
      </c>
      <c r="BM6" s="12">
        <v>1740</v>
      </c>
      <c r="BN6" s="12">
        <v>459</v>
      </c>
      <c r="BO6" s="12">
        <v>7970</v>
      </c>
      <c r="BP6" s="12">
        <v>475</v>
      </c>
      <c r="BQ6" s="12">
        <v>1730</v>
      </c>
      <c r="BR6" s="12">
        <v>474</v>
      </c>
      <c r="BS6" s="12">
        <v>8200</v>
      </c>
      <c r="BT6" s="12"/>
      <c r="BU6" s="12">
        <v>1770</v>
      </c>
      <c r="BV6" s="12">
        <v>476</v>
      </c>
      <c r="BW6" s="12">
        <v>8410</v>
      </c>
      <c r="BX6" s="12">
        <v>471</v>
      </c>
      <c r="BY6" s="12">
        <v>1700</v>
      </c>
      <c r="BZ6" s="12">
        <v>465</v>
      </c>
      <c r="CA6" s="12">
        <v>7900</v>
      </c>
      <c r="CB6" s="12">
        <v>473</v>
      </c>
    </row>
    <row r="7" spans="1:80">
      <c r="A7" s="3" t="s">
        <v>141</v>
      </c>
      <c r="B7" s="13">
        <v>1530</v>
      </c>
      <c r="C7" s="13">
        <v>464</v>
      </c>
      <c r="D7" s="13">
        <v>7110</v>
      </c>
      <c r="E7" s="13">
        <v>1490</v>
      </c>
      <c r="F7" s="13">
        <v>469</v>
      </c>
      <c r="G7" s="13">
        <v>6970</v>
      </c>
      <c r="H7" s="13">
        <v>1460</v>
      </c>
      <c r="I7" s="13">
        <v>468</v>
      </c>
      <c r="J7" s="13">
        <v>6810</v>
      </c>
      <c r="K7" s="17">
        <v>1490</v>
      </c>
      <c r="L7" s="13">
        <v>454</v>
      </c>
      <c r="M7" s="13">
        <v>6760</v>
      </c>
      <c r="N7" s="17">
        <v>1540</v>
      </c>
      <c r="O7" s="13">
        <v>463</v>
      </c>
      <c r="P7" s="13">
        <v>7110</v>
      </c>
      <c r="Q7" s="17">
        <v>1560</v>
      </c>
      <c r="R7" s="13">
        <v>441</v>
      </c>
      <c r="S7" s="13">
        <v>6860</v>
      </c>
      <c r="T7" s="17">
        <v>1530</v>
      </c>
      <c r="U7" s="13">
        <v>461</v>
      </c>
      <c r="V7" s="13">
        <v>7040</v>
      </c>
      <c r="W7" s="80">
        <v>1470</v>
      </c>
      <c r="X7" s="80">
        <v>475</v>
      </c>
      <c r="Y7" s="80">
        <v>6990</v>
      </c>
      <c r="Z7" s="13">
        <v>1440</v>
      </c>
      <c r="AA7" s="13">
        <v>469</v>
      </c>
      <c r="AB7" s="13">
        <v>6750</v>
      </c>
      <c r="AC7" s="79">
        <v>1470</v>
      </c>
      <c r="AD7" s="79">
        <v>468</v>
      </c>
      <c r="AE7" s="79">
        <v>6890</v>
      </c>
      <c r="AF7" s="17">
        <v>490</v>
      </c>
      <c r="AG7" s="17">
        <v>460</v>
      </c>
      <c r="AH7" s="17">
        <v>475</v>
      </c>
      <c r="AI7" s="17">
        <v>485</v>
      </c>
      <c r="AJ7" s="17">
        <v>492</v>
      </c>
      <c r="AK7" s="17">
        <v>495</v>
      </c>
      <c r="AL7" s="17">
        <v>478</v>
      </c>
      <c r="AM7" s="17">
        <v>487</v>
      </c>
      <c r="AN7" s="17">
        <v>484</v>
      </c>
      <c r="AO7" s="16">
        <v>483</v>
      </c>
      <c r="AR7" s="3" t="s">
        <v>318</v>
      </c>
      <c r="AS7" s="3" t="s">
        <v>121</v>
      </c>
      <c r="AW7" s="13">
        <v>1720</v>
      </c>
      <c r="AX7" s="13">
        <v>448</v>
      </c>
      <c r="AY7" s="13">
        <v>7700</v>
      </c>
      <c r="AZ7" s="17">
        <v>471</v>
      </c>
      <c r="BA7" s="13">
        <v>1700</v>
      </c>
      <c r="BB7" s="13">
        <v>450</v>
      </c>
      <c r="BC7" s="13">
        <v>7660</v>
      </c>
      <c r="BD7" s="17">
        <v>473</v>
      </c>
      <c r="BE7" s="13">
        <v>1710</v>
      </c>
      <c r="BF7" s="13">
        <v>458</v>
      </c>
      <c r="BG7" s="13">
        <v>7810</v>
      </c>
      <c r="BH7" s="17">
        <v>490</v>
      </c>
      <c r="BI7" s="13">
        <v>1700</v>
      </c>
      <c r="BJ7" s="13">
        <v>439</v>
      </c>
      <c r="BK7" s="13">
        <v>7460</v>
      </c>
      <c r="BL7" s="17">
        <v>460</v>
      </c>
      <c r="BM7" s="13">
        <v>1700</v>
      </c>
      <c r="BN7" s="13">
        <v>453</v>
      </c>
      <c r="BO7" s="13">
        <v>7720</v>
      </c>
      <c r="BP7" s="17">
        <v>475</v>
      </c>
      <c r="BQ7" s="13">
        <v>1680</v>
      </c>
      <c r="BR7" s="13">
        <v>468</v>
      </c>
      <c r="BS7" s="13">
        <v>7860</v>
      </c>
      <c r="BT7" s="13"/>
      <c r="BU7" s="13">
        <v>1660</v>
      </c>
      <c r="BV7" s="13">
        <v>469</v>
      </c>
      <c r="BW7" s="13">
        <v>7800</v>
      </c>
      <c r="BX7" s="17">
        <v>471</v>
      </c>
      <c r="BY7" s="13">
        <v>1620</v>
      </c>
      <c r="BZ7" s="13">
        <v>460</v>
      </c>
      <c r="CA7" s="13">
        <v>7460</v>
      </c>
      <c r="CB7" s="17">
        <v>473</v>
      </c>
    </row>
    <row r="8" spans="1:80">
      <c r="A8" s="3" t="s">
        <v>142</v>
      </c>
      <c r="B8" s="13">
        <v>1690</v>
      </c>
      <c r="C8" s="13">
        <v>518</v>
      </c>
      <c r="D8" s="13">
        <v>8730</v>
      </c>
      <c r="E8" s="13">
        <v>1670</v>
      </c>
      <c r="F8" s="13">
        <v>523</v>
      </c>
      <c r="G8" s="13">
        <v>8720</v>
      </c>
      <c r="H8" s="13">
        <v>1670</v>
      </c>
      <c r="I8" s="13">
        <v>540</v>
      </c>
      <c r="J8" s="13">
        <v>9040</v>
      </c>
      <c r="K8" s="17">
        <v>1690</v>
      </c>
      <c r="L8" s="13">
        <v>533</v>
      </c>
      <c r="M8" s="13">
        <v>9020</v>
      </c>
      <c r="N8" s="17">
        <v>1740</v>
      </c>
      <c r="O8" s="13">
        <v>537</v>
      </c>
      <c r="P8" s="13">
        <v>9360</v>
      </c>
      <c r="Q8" s="17">
        <v>1740</v>
      </c>
      <c r="R8" s="13">
        <v>531</v>
      </c>
      <c r="S8" s="13">
        <v>9220</v>
      </c>
      <c r="T8" s="17">
        <v>1650</v>
      </c>
      <c r="U8" s="13">
        <v>526</v>
      </c>
      <c r="V8" s="13">
        <v>8700</v>
      </c>
      <c r="W8" s="80">
        <v>1650</v>
      </c>
      <c r="X8" s="80">
        <v>519</v>
      </c>
      <c r="Y8" s="80">
        <v>8580</v>
      </c>
      <c r="Z8" s="13">
        <v>1650</v>
      </c>
      <c r="AA8" s="13">
        <v>517</v>
      </c>
      <c r="AB8" s="13">
        <v>8530</v>
      </c>
      <c r="AC8" s="79">
        <v>1670</v>
      </c>
      <c r="AD8" s="79">
        <v>535</v>
      </c>
      <c r="AE8" s="79">
        <v>8920</v>
      </c>
      <c r="AF8" s="17">
        <v>490</v>
      </c>
      <c r="AG8" s="17">
        <v>460</v>
      </c>
      <c r="AH8" s="17">
        <v>475</v>
      </c>
      <c r="AI8" s="17">
        <v>485</v>
      </c>
      <c r="AJ8" s="17">
        <v>492</v>
      </c>
      <c r="AK8" s="17">
        <v>495</v>
      </c>
      <c r="AL8" s="17">
        <v>478</v>
      </c>
      <c r="AM8" s="17">
        <v>487</v>
      </c>
      <c r="AN8" s="17">
        <v>484</v>
      </c>
      <c r="AO8" s="16">
        <v>483</v>
      </c>
      <c r="AR8" s="3" t="s">
        <v>319</v>
      </c>
      <c r="AS8" s="3" t="s">
        <v>119</v>
      </c>
      <c r="AW8" s="13">
        <v>1870</v>
      </c>
      <c r="AX8" s="13">
        <v>499</v>
      </c>
      <c r="AY8" s="13">
        <v>9330</v>
      </c>
      <c r="AZ8" s="17">
        <v>471</v>
      </c>
      <c r="BA8" s="13">
        <v>1850</v>
      </c>
      <c r="BB8" s="13">
        <v>505</v>
      </c>
      <c r="BC8" s="13">
        <v>9350</v>
      </c>
      <c r="BD8" s="17">
        <v>473</v>
      </c>
      <c r="BE8" s="13">
        <v>1840</v>
      </c>
      <c r="BF8" s="13">
        <v>543</v>
      </c>
      <c r="BG8" s="13">
        <v>9990</v>
      </c>
      <c r="BH8" s="17">
        <v>490</v>
      </c>
      <c r="BI8" s="13">
        <v>1840</v>
      </c>
      <c r="BJ8" s="13">
        <v>500</v>
      </c>
      <c r="BK8" s="13">
        <v>9200</v>
      </c>
      <c r="BL8" s="17">
        <v>460</v>
      </c>
      <c r="BM8" s="13">
        <v>1860</v>
      </c>
      <c r="BN8" s="13">
        <v>537</v>
      </c>
      <c r="BO8" s="13">
        <v>9980</v>
      </c>
      <c r="BP8" s="17">
        <v>475</v>
      </c>
      <c r="BQ8" s="13">
        <v>1830</v>
      </c>
      <c r="BR8" s="13">
        <v>550</v>
      </c>
      <c r="BS8" s="13">
        <v>10100</v>
      </c>
      <c r="BT8" s="13"/>
      <c r="BU8" s="13">
        <v>1820</v>
      </c>
      <c r="BV8" s="13">
        <v>566</v>
      </c>
      <c r="BW8" s="13">
        <v>10300</v>
      </c>
      <c r="BX8" s="17">
        <v>471</v>
      </c>
      <c r="BY8" s="13">
        <v>1760</v>
      </c>
      <c r="BZ8" s="13">
        <v>536</v>
      </c>
      <c r="CA8" s="13">
        <v>9430</v>
      </c>
      <c r="CB8" s="17">
        <v>473</v>
      </c>
    </row>
    <row r="9" spans="1:80">
      <c r="A9" s="3" t="s">
        <v>143</v>
      </c>
      <c r="B9" s="13">
        <v>77</v>
      </c>
      <c r="C9" s="13">
        <v>479</v>
      </c>
      <c r="D9" s="13">
        <v>369</v>
      </c>
      <c r="E9" s="13">
        <v>74</v>
      </c>
      <c r="F9" s="13">
        <v>481</v>
      </c>
      <c r="G9" s="13">
        <v>356</v>
      </c>
      <c r="H9" s="13">
        <v>74</v>
      </c>
      <c r="I9" s="13">
        <v>488</v>
      </c>
      <c r="J9" s="13">
        <v>361</v>
      </c>
      <c r="K9" s="17">
        <v>73</v>
      </c>
      <c r="L9" s="13">
        <v>477</v>
      </c>
      <c r="M9" s="13">
        <v>348</v>
      </c>
      <c r="N9" s="17">
        <v>70</v>
      </c>
      <c r="O9" s="13">
        <v>476</v>
      </c>
      <c r="P9" s="13">
        <v>333</v>
      </c>
      <c r="Q9" s="17">
        <v>69</v>
      </c>
      <c r="R9" s="13">
        <v>476</v>
      </c>
      <c r="S9" s="13">
        <v>328</v>
      </c>
      <c r="T9" s="17">
        <v>69</v>
      </c>
      <c r="U9" s="13">
        <v>473</v>
      </c>
      <c r="V9" s="13">
        <v>326</v>
      </c>
      <c r="W9" s="80">
        <v>64</v>
      </c>
      <c r="X9" s="80">
        <v>465</v>
      </c>
      <c r="Y9" s="80">
        <v>298</v>
      </c>
      <c r="Z9" s="13">
        <v>61</v>
      </c>
      <c r="AA9" s="13">
        <v>475</v>
      </c>
      <c r="AB9" s="13">
        <v>290</v>
      </c>
      <c r="AC9" s="79">
        <v>58</v>
      </c>
      <c r="AD9" s="79">
        <v>466</v>
      </c>
      <c r="AE9" s="79">
        <v>270</v>
      </c>
      <c r="AF9" s="17">
        <v>490</v>
      </c>
      <c r="AG9" s="17">
        <v>460</v>
      </c>
      <c r="AH9" s="17">
        <v>475</v>
      </c>
      <c r="AI9" s="17">
        <v>485</v>
      </c>
      <c r="AJ9" s="17">
        <v>492</v>
      </c>
      <c r="AK9" s="17">
        <v>495</v>
      </c>
      <c r="AL9" s="17">
        <v>478</v>
      </c>
      <c r="AM9" s="17">
        <v>487</v>
      </c>
      <c r="AN9" s="17">
        <v>484</v>
      </c>
      <c r="AO9" s="16">
        <v>483</v>
      </c>
      <c r="AR9" s="3" t="s">
        <v>320</v>
      </c>
      <c r="AS9" s="3" t="s">
        <v>117</v>
      </c>
      <c r="AW9" s="13">
        <v>99</v>
      </c>
      <c r="AX9" s="13">
        <v>458</v>
      </c>
      <c r="AY9" s="13">
        <v>453</v>
      </c>
      <c r="AZ9" s="17">
        <v>471</v>
      </c>
      <c r="BA9" s="13">
        <v>95</v>
      </c>
      <c r="BB9" s="13">
        <v>472</v>
      </c>
      <c r="BC9" s="13">
        <v>448</v>
      </c>
      <c r="BD9" s="17">
        <v>473</v>
      </c>
      <c r="BE9" s="13">
        <v>93</v>
      </c>
      <c r="BF9" s="13">
        <v>485</v>
      </c>
      <c r="BG9" s="13">
        <v>451</v>
      </c>
      <c r="BH9" s="17">
        <v>490</v>
      </c>
      <c r="BI9" s="13">
        <v>92</v>
      </c>
      <c r="BJ9" s="13">
        <v>477</v>
      </c>
      <c r="BK9" s="13">
        <v>439</v>
      </c>
      <c r="BL9" s="17">
        <v>460</v>
      </c>
      <c r="BM9" s="13">
        <v>88</v>
      </c>
      <c r="BN9" s="13">
        <v>483</v>
      </c>
      <c r="BO9" s="13">
        <v>425</v>
      </c>
      <c r="BP9" s="17">
        <v>475</v>
      </c>
      <c r="BQ9" s="13">
        <v>88</v>
      </c>
      <c r="BR9" s="13">
        <v>492</v>
      </c>
      <c r="BS9" s="13">
        <v>433</v>
      </c>
      <c r="BT9" s="13"/>
      <c r="BU9" s="13">
        <v>84</v>
      </c>
      <c r="BV9" s="13">
        <v>492</v>
      </c>
      <c r="BW9" s="13">
        <v>413</v>
      </c>
      <c r="BX9" s="17">
        <v>471</v>
      </c>
      <c r="BY9" s="13">
        <v>81</v>
      </c>
      <c r="BZ9" s="13">
        <v>485</v>
      </c>
      <c r="CA9" s="13">
        <v>393</v>
      </c>
      <c r="CB9" s="17">
        <v>473</v>
      </c>
    </row>
    <row r="10" spans="1:80">
      <c r="A10" s="3" t="s">
        <v>144</v>
      </c>
      <c r="B10" s="13">
        <v>921</v>
      </c>
      <c r="C10" s="13">
        <v>486</v>
      </c>
      <c r="D10" s="13">
        <v>4480</v>
      </c>
      <c r="E10" s="13">
        <v>905</v>
      </c>
      <c r="F10" s="13">
        <v>489</v>
      </c>
      <c r="G10" s="13">
        <v>4430</v>
      </c>
      <c r="H10" s="13">
        <v>939</v>
      </c>
      <c r="I10" s="13">
        <v>490</v>
      </c>
      <c r="J10" s="13">
        <v>4600</v>
      </c>
      <c r="K10" s="17">
        <v>1030</v>
      </c>
      <c r="L10" s="13">
        <v>487</v>
      </c>
      <c r="M10" s="13">
        <v>5020</v>
      </c>
      <c r="N10" s="17">
        <v>1030</v>
      </c>
      <c r="O10" s="13">
        <v>487</v>
      </c>
      <c r="P10" s="13">
        <v>4990</v>
      </c>
      <c r="Q10" s="17">
        <v>1020</v>
      </c>
      <c r="R10" s="13">
        <v>469</v>
      </c>
      <c r="S10" s="13">
        <v>4770</v>
      </c>
      <c r="T10" s="17">
        <v>1010</v>
      </c>
      <c r="U10" s="13">
        <v>481</v>
      </c>
      <c r="V10" s="13">
        <v>4830</v>
      </c>
      <c r="W10" s="80">
        <v>980</v>
      </c>
      <c r="X10" s="80">
        <v>495</v>
      </c>
      <c r="Y10" s="80">
        <v>4850</v>
      </c>
      <c r="Z10" s="13">
        <v>812</v>
      </c>
      <c r="AA10" s="13">
        <v>489</v>
      </c>
      <c r="AB10" s="13">
        <v>3970</v>
      </c>
      <c r="AC10" s="79">
        <v>885</v>
      </c>
      <c r="AD10" s="79">
        <v>481</v>
      </c>
      <c r="AE10" s="79">
        <v>4260</v>
      </c>
      <c r="AF10" s="17">
        <v>490</v>
      </c>
      <c r="AG10" s="17">
        <v>460</v>
      </c>
      <c r="AH10" s="17">
        <v>475</v>
      </c>
      <c r="AI10" s="17">
        <v>485</v>
      </c>
      <c r="AJ10" s="17">
        <v>492</v>
      </c>
      <c r="AK10" s="17">
        <v>495</v>
      </c>
      <c r="AL10" s="17">
        <v>478</v>
      </c>
      <c r="AM10" s="17">
        <v>487</v>
      </c>
      <c r="AN10" s="17">
        <v>484</v>
      </c>
      <c r="AO10" s="16">
        <v>483</v>
      </c>
      <c r="AR10" s="3" t="s">
        <v>321</v>
      </c>
      <c r="AS10" s="3" t="s">
        <v>115</v>
      </c>
      <c r="AW10" s="13">
        <v>1160</v>
      </c>
      <c r="AX10" s="13">
        <v>488</v>
      </c>
      <c r="AY10" s="13">
        <v>5640</v>
      </c>
      <c r="AZ10" s="17">
        <v>471</v>
      </c>
      <c r="BA10" s="13">
        <v>1110</v>
      </c>
      <c r="BB10" s="13">
        <v>489</v>
      </c>
      <c r="BC10" s="13">
        <v>5400</v>
      </c>
      <c r="BD10" s="17">
        <v>473</v>
      </c>
      <c r="BE10" s="13">
        <v>1100</v>
      </c>
      <c r="BF10" s="13">
        <v>500</v>
      </c>
      <c r="BG10" s="13">
        <v>5510</v>
      </c>
      <c r="BH10" s="17">
        <v>490</v>
      </c>
      <c r="BI10" s="13">
        <v>1100</v>
      </c>
      <c r="BJ10" s="13">
        <v>456</v>
      </c>
      <c r="BK10" s="13">
        <v>5030</v>
      </c>
      <c r="BL10" s="17">
        <v>460</v>
      </c>
      <c r="BM10" s="13">
        <v>1070</v>
      </c>
      <c r="BN10" s="13">
        <v>472</v>
      </c>
      <c r="BO10" s="13">
        <v>5040</v>
      </c>
      <c r="BP10" s="17">
        <v>475</v>
      </c>
      <c r="BQ10" s="13">
        <v>1030</v>
      </c>
      <c r="BR10" s="13">
        <v>500</v>
      </c>
      <c r="BS10" s="13">
        <v>5150</v>
      </c>
      <c r="BT10" s="13"/>
      <c r="BU10" s="13">
        <v>1050</v>
      </c>
      <c r="BV10" s="13">
        <v>502</v>
      </c>
      <c r="BW10" s="13">
        <v>5280</v>
      </c>
      <c r="BX10" s="17">
        <v>471</v>
      </c>
      <c r="BY10" s="13">
        <v>994</v>
      </c>
      <c r="BZ10" s="13">
        <v>488</v>
      </c>
      <c r="CA10" s="13">
        <v>4850</v>
      </c>
      <c r="CB10" s="17">
        <v>473</v>
      </c>
    </row>
    <row r="11" spans="1:80">
      <c r="A11" s="3" t="s">
        <v>145</v>
      </c>
      <c r="B11" s="13">
        <v>1440</v>
      </c>
      <c r="C11" s="13">
        <v>510</v>
      </c>
      <c r="D11" s="13">
        <v>7330</v>
      </c>
      <c r="E11" s="13">
        <v>1410</v>
      </c>
      <c r="F11" s="13">
        <v>515</v>
      </c>
      <c r="G11" s="13">
        <v>7280</v>
      </c>
      <c r="H11" s="13">
        <v>1400</v>
      </c>
      <c r="I11" s="13">
        <v>521</v>
      </c>
      <c r="J11" s="13">
        <v>7290</v>
      </c>
      <c r="K11" s="17">
        <v>1390</v>
      </c>
      <c r="L11" s="13">
        <v>512</v>
      </c>
      <c r="M11" s="13">
        <v>7140</v>
      </c>
      <c r="N11" s="17">
        <v>1410</v>
      </c>
      <c r="O11" s="13">
        <v>511</v>
      </c>
      <c r="P11" s="13">
        <v>7220</v>
      </c>
      <c r="Q11" s="17">
        <v>1410</v>
      </c>
      <c r="R11" s="13">
        <v>511</v>
      </c>
      <c r="S11" s="13">
        <v>7190</v>
      </c>
      <c r="T11" s="17">
        <v>1290</v>
      </c>
      <c r="U11" s="13">
        <v>506</v>
      </c>
      <c r="V11" s="13">
        <v>6520</v>
      </c>
      <c r="W11" s="80">
        <v>1250</v>
      </c>
      <c r="X11" s="80">
        <v>498</v>
      </c>
      <c r="Y11" s="80">
        <v>6200</v>
      </c>
      <c r="Z11" s="13">
        <v>1270</v>
      </c>
      <c r="AA11" s="13">
        <v>509</v>
      </c>
      <c r="AB11" s="13">
        <v>6460</v>
      </c>
      <c r="AC11" s="79">
        <v>1260</v>
      </c>
      <c r="AD11" s="79">
        <v>502</v>
      </c>
      <c r="AE11" s="79">
        <v>6320</v>
      </c>
      <c r="AF11" s="17">
        <v>490</v>
      </c>
      <c r="AG11" s="17">
        <v>460</v>
      </c>
      <c r="AH11" s="17">
        <v>475</v>
      </c>
      <c r="AI11" s="17">
        <v>485</v>
      </c>
      <c r="AJ11" s="17">
        <v>492</v>
      </c>
      <c r="AK11" s="17">
        <v>495</v>
      </c>
      <c r="AL11" s="17">
        <v>478</v>
      </c>
      <c r="AM11" s="17">
        <v>487</v>
      </c>
      <c r="AN11" s="17">
        <v>484</v>
      </c>
      <c r="AO11" s="16">
        <v>483</v>
      </c>
      <c r="AR11" s="3" t="s">
        <v>322</v>
      </c>
      <c r="AS11" s="3" t="s">
        <v>113</v>
      </c>
      <c r="AW11" s="13">
        <v>1630</v>
      </c>
      <c r="AX11" s="13">
        <v>500</v>
      </c>
      <c r="AY11" s="13">
        <v>8130</v>
      </c>
      <c r="AZ11" s="17">
        <v>471</v>
      </c>
      <c r="BA11" s="13">
        <v>1620</v>
      </c>
      <c r="BB11" s="13">
        <v>504</v>
      </c>
      <c r="BC11" s="13">
        <v>8180</v>
      </c>
      <c r="BD11" s="17">
        <v>473</v>
      </c>
      <c r="BE11" s="13">
        <v>1600</v>
      </c>
      <c r="BF11" s="13">
        <v>536</v>
      </c>
      <c r="BG11" s="13">
        <v>8560</v>
      </c>
      <c r="BH11" s="17">
        <v>490</v>
      </c>
      <c r="BI11" s="13">
        <v>1600</v>
      </c>
      <c r="BJ11" s="13">
        <v>496</v>
      </c>
      <c r="BK11" s="13">
        <v>7920</v>
      </c>
      <c r="BL11" s="17">
        <v>460</v>
      </c>
      <c r="BM11" s="13">
        <v>1580</v>
      </c>
      <c r="BN11" s="13">
        <v>517</v>
      </c>
      <c r="BO11" s="13">
        <v>8160</v>
      </c>
      <c r="BP11" s="17">
        <v>475</v>
      </c>
      <c r="BQ11" s="13">
        <v>1560</v>
      </c>
      <c r="BR11" s="13">
        <v>528</v>
      </c>
      <c r="BS11" s="13">
        <v>8250</v>
      </c>
      <c r="BT11" s="13"/>
      <c r="BU11" s="13">
        <v>1570</v>
      </c>
      <c r="BV11" s="13">
        <v>529</v>
      </c>
      <c r="BW11" s="13">
        <v>8300</v>
      </c>
      <c r="BX11" s="17">
        <v>471</v>
      </c>
      <c r="BY11" s="13">
        <v>1540</v>
      </c>
      <c r="BZ11" s="13">
        <v>515</v>
      </c>
      <c r="CA11" s="13">
        <v>7920</v>
      </c>
      <c r="CB11" s="17">
        <v>473</v>
      </c>
    </row>
    <row r="12" spans="1:80">
      <c r="A12" s="3" t="s">
        <v>146</v>
      </c>
      <c r="B12" s="13">
        <v>152</v>
      </c>
      <c r="C12" s="13">
        <v>484</v>
      </c>
      <c r="D12" s="13">
        <v>736</v>
      </c>
      <c r="E12" s="13">
        <v>151</v>
      </c>
      <c r="F12" s="13">
        <v>487</v>
      </c>
      <c r="G12" s="13">
        <v>735</v>
      </c>
      <c r="H12" s="13">
        <v>143</v>
      </c>
      <c r="I12" s="13">
        <v>487</v>
      </c>
      <c r="J12" s="13">
        <v>696</v>
      </c>
      <c r="K12" s="17">
        <v>138</v>
      </c>
      <c r="L12" s="13">
        <v>482</v>
      </c>
      <c r="M12" s="13">
        <v>665</v>
      </c>
      <c r="N12" s="17">
        <v>124</v>
      </c>
      <c r="O12" s="13">
        <v>483</v>
      </c>
      <c r="P12" s="13">
        <v>599</v>
      </c>
      <c r="Q12" s="17">
        <v>123</v>
      </c>
      <c r="R12" s="13">
        <v>466</v>
      </c>
      <c r="S12" s="13">
        <v>573</v>
      </c>
      <c r="T12" s="17">
        <v>119</v>
      </c>
      <c r="U12" s="13">
        <v>478</v>
      </c>
      <c r="V12" s="13">
        <v>569</v>
      </c>
      <c r="W12" s="80">
        <v>123</v>
      </c>
      <c r="X12" s="80">
        <v>492</v>
      </c>
      <c r="Y12" s="80">
        <v>605</v>
      </c>
      <c r="Z12" s="13">
        <v>130</v>
      </c>
      <c r="AA12" s="13">
        <v>485</v>
      </c>
      <c r="AB12" s="13">
        <v>631</v>
      </c>
      <c r="AC12" s="79">
        <v>101</v>
      </c>
      <c r="AD12" s="79">
        <v>476</v>
      </c>
      <c r="AE12" s="79">
        <v>481</v>
      </c>
      <c r="AF12" s="17">
        <v>490</v>
      </c>
      <c r="AG12" s="17">
        <v>460</v>
      </c>
      <c r="AH12" s="17">
        <v>475</v>
      </c>
      <c r="AI12" s="17">
        <v>485</v>
      </c>
      <c r="AJ12" s="17">
        <v>492</v>
      </c>
      <c r="AK12" s="17">
        <v>495</v>
      </c>
      <c r="AL12" s="17">
        <v>478</v>
      </c>
      <c r="AM12" s="17">
        <v>487</v>
      </c>
      <c r="AN12" s="17">
        <v>484</v>
      </c>
      <c r="AO12" s="16">
        <v>483</v>
      </c>
      <c r="AR12" s="3" t="s">
        <v>323</v>
      </c>
      <c r="AS12" s="3" t="s">
        <v>111</v>
      </c>
      <c r="AW12" s="13">
        <v>175</v>
      </c>
      <c r="AX12" s="13">
        <v>480</v>
      </c>
      <c r="AY12" s="13">
        <v>840</v>
      </c>
      <c r="AZ12" s="17">
        <v>471</v>
      </c>
      <c r="BA12" s="13">
        <v>167</v>
      </c>
      <c r="BB12" s="13">
        <v>478</v>
      </c>
      <c r="BC12" s="13">
        <v>798</v>
      </c>
      <c r="BD12" s="17">
        <v>473</v>
      </c>
      <c r="BE12" s="13">
        <v>166</v>
      </c>
      <c r="BF12" s="13">
        <v>486</v>
      </c>
      <c r="BG12" s="13">
        <v>807</v>
      </c>
      <c r="BH12" s="17">
        <v>490</v>
      </c>
      <c r="BI12" s="13">
        <v>162</v>
      </c>
      <c r="BJ12" s="13">
        <v>468</v>
      </c>
      <c r="BK12" s="13">
        <v>758</v>
      </c>
      <c r="BL12" s="17">
        <v>460</v>
      </c>
      <c r="BM12" s="13">
        <v>168</v>
      </c>
      <c r="BN12" s="13">
        <v>465</v>
      </c>
      <c r="BO12" s="13">
        <v>781</v>
      </c>
      <c r="BP12" s="17">
        <v>475</v>
      </c>
      <c r="BQ12" s="13">
        <v>157</v>
      </c>
      <c r="BR12" s="13">
        <v>495</v>
      </c>
      <c r="BS12" s="13">
        <v>777</v>
      </c>
      <c r="BT12" s="13"/>
      <c r="BU12" s="13">
        <v>167</v>
      </c>
      <c r="BV12" s="13">
        <v>497</v>
      </c>
      <c r="BW12" s="13">
        <v>830</v>
      </c>
      <c r="BX12" s="17">
        <v>471</v>
      </c>
      <c r="BY12" s="13">
        <v>153</v>
      </c>
      <c r="BZ12" s="13">
        <v>482</v>
      </c>
      <c r="CA12" s="13">
        <v>737</v>
      </c>
      <c r="CB12" s="17">
        <v>473</v>
      </c>
    </row>
    <row r="13" spans="1:80">
      <c r="A13" s="3" t="s">
        <v>147</v>
      </c>
      <c r="B13" s="13">
        <v>350</v>
      </c>
      <c r="C13" s="13">
        <v>512</v>
      </c>
      <c r="D13" s="13">
        <v>1790</v>
      </c>
      <c r="E13" s="13">
        <v>349</v>
      </c>
      <c r="F13" s="13">
        <v>516</v>
      </c>
      <c r="G13" s="13">
        <v>1800</v>
      </c>
      <c r="H13" s="13">
        <v>340</v>
      </c>
      <c r="I13" s="13">
        <v>522</v>
      </c>
      <c r="J13" s="13">
        <v>1780</v>
      </c>
      <c r="K13" s="17">
        <v>337</v>
      </c>
      <c r="L13" s="13">
        <v>513</v>
      </c>
      <c r="M13" s="13">
        <v>1730</v>
      </c>
      <c r="N13" s="17">
        <v>338</v>
      </c>
      <c r="O13" s="13">
        <v>512</v>
      </c>
      <c r="P13" s="13">
        <v>1730</v>
      </c>
      <c r="Q13" s="17">
        <v>336</v>
      </c>
      <c r="R13" s="13">
        <v>512</v>
      </c>
      <c r="S13" s="13">
        <v>1720</v>
      </c>
      <c r="T13" s="17">
        <v>332</v>
      </c>
      <c r="U13" s="13">
        <v>507</v>
      </c>
      <c r="V13" s="13">
        <v>1680</v>
      </c>
      <c r="W13" s="80">
        <v>330</v>
      </c>
      <c r="X13" s="80">
        <v>498</v>
      </c>
      <c r="Y13" s="80">
        <v>1640</v>
      </c>
      <c r="Z13" s="13">
        <v>297</v>
      </c>
      <c r="AA13" s="13">
        <v>510</v>
      </c>
      <c r="AB13" s="13">
        <v>1520</v>
      </c>
      <c r="AC13" s="79">
        <v>309</v>
      </c>
      <c r="AD13" s="79">
        <v>501</v>
      </c>
      <c r="AE13" s="79">
        <v>1550</v>
      </c>
      <c r="AF13" s="17">
        <v>490</v>
      </c>
      <c r="AG13" s="17">
        <v>460</v>
      </c>
      <c r="AH13" s="17">
        <v>475</v>
      </c>
      <c r="AI13" s="17">
        <v>485</v>
      </c>
      <c r="AJ13" s="17">
        <v>492</v>
      </c>
      <c r="AK13" s="17">
        <v>495</v>
      </c>
      <c r="AL13" s="17">
        <v>478</v>
      </c>
      <c r="AM13" s="17">
        <v>487</v>
      </c>
      <c r="AN13" s="17">
        <v>484</v>
      </c>
      <c r="AO13" s="16">
        <v>483</v>
      </c>
      <c r="AR13" s="3" t="s">
        <v>324</v>
      </c>
      <c r="AS13" s="3" t="s">
        <v>109</v>
      </c>
      <c r="AW13" s="13">
        <v>405</v>
      </c>
      <c r="AX13" s="13">
        <v>510</v>
      </c>
      <c r="AY13" s="13">
        <v>2070</v>
      </c>
      <c r="AZ13" s="17">
        <v>471</v>
      </c>
      <c r="BA13" s="13">
        <v>394</v>
      </c>
      <c r="BB13" s="13">
        <v>504</v>
      </c>
      <c r="BC13" s="13">
        <v>1990</v>
      </c>
      <c r="BD13" s="17">
        <v>473</v>
      </c>
      <c r="BE13" s="13">
        <v>390</v>
      </c>
      <c r="BF13" s="13">
        <v>532</v>
      </c>
      <c r="BG13" s="13">
        <v>2080</v>
      </c>
      <c r="BH13" s="17">
        <v>490</v>
      </c>
      <c r="BI13" s="13">
        <v>384</v>
      </c>
      <c r="BJ13" s="13">
        <v>504</v>
      </c>
      <c r="BK13" s="13">
        <v>1940</v>
      </c>
      <c r="BL13" s="17">
        <v>460</v>
      </c>
      <c r="BM13" s="13">
        <v>379</v>
      </c>
      <c r="BN13" s="13">
        <v>517</v>
      </c>
      <c r="BO13" s="13">
        <v>1960</v>
      </c>
      <c r="BP13" s="17">
        <v>475</v>
      </c>
      <c r="BQ13" s="13">
        <v>383</v>
      </c>
      <c r="BR13" s="13">
        <v>530</v>
      </c>
      <c r="BS13" s="13">
        <v>2030</v>
      </c>
      <c r="BT13" s="13"/>
      <c r="BU13" s="13">
        <v>377</v>
      </c>
      <c r="BV13" s="13">
        <v>535</v>
      </c>
      <c r="BW13" s="13">
        <v>2020</v>
      </c>
      <c r="BX13" s="17">
        <v>471</v>
      </c>
      <c r="BY13" s="13">
        <v>371</v>
      </c>
      <c r="BZ13" s="13">
        <v>518</v>
      </c>
      <c r="CA13" s="13">
        <v>1920</v>
      </c>
      <c r="CB13" s="17">
        <v>473</v>
      </c>
    </row>
    <row r="14" spans="1:80">
      <c r="A14" s="3" t="s">
        <v>148</v>
      </c>
      <c r="B14" s="13">
        <v>986</v>
      </c>
      <c r="C14" s="13">
        <v>463</v>
      </c>
      <c r="D14" s="13">
        <v>4570</v>
      </c>
      <c r="E14" s="13">
        <v>1010</v>
      </c>
      <c r="F14" s="13">
        <v>469</v>
      </c>
      <c r="G14" s="13">
        <v>4720</v>
      </c>
      <c r="H14" s="13">
        <v>1010</v>
      </c>
      <c r="I14" s="13">
        <v>467</v>
      </c>
      <c r="J14" s="13">
        <v>4730</v>
      </c>
      <c r="K14" s="17">
        <v>1050</v>
      </c>
      <c r="L14" s="13">
        <v>453</v>
      </c>
      <c r="M14" s="13">
        <v>4760</v>
      </c>
      <c r="N14" s="17">
        <v>1060</v>
      </c>
      <c r="O14" s="13">
        <v>462</v>
      </c>
      <c r="P14" s="13">
        <v>4910</v>
      </c>
      <c r="Q14" s="17">
        <v>1090</v>
      </c>
      <c r="R14" s="13">
        <v>447</v>
      </c>
      <c r="S14" s="13">
        <v>4870</v>
      </c>
      <c r="T14" s="17">
        <v>1050</v>
      </c>
      <c r="U14" s="13">
        <v>461</v>
      </c>
      <c r="V14" s="13">
        <v>4830</v>
      </c>
      <c r="W14" s="80">
        <v>1050</v>
      </c>
      <c r="X14" s="80">
        <v>474</v>
      </c>
      <c r="Y14" s="80">
        <v>4970</v>
      </c>
      <c r="Z14" s="13">
        <v>1040</v>
      </c>
      <c r="AA14" s="13">
        <v>468</v>
      </c>
      <c r="AB14" s="13">
        <v>4880</v>
      </c>
      <c r="AC14" s="79">
        <v>1090</v>
      </c>
      <c r="AD14" s="79">
        <v>466</v>
      </c>
      <c r="AE14" s="79">
        <v>5090</v>
      </c>
      <c r="AF14" s="17">
        <v>490</v>
      </c>
      <c r="AG14" s="17">
        <v>460</v>
      </c>
      <c r="AH14" s="17">
        <v>475</v>
      </c>
      <c r="AI14" s="17">
        <v>485</v>
      </c>
      <c r="AJ14" s="17">
        <v>492</v>
      </c>
      <c r="AK14" s="17">
        <v>495</v>
      </c>
      <c r="AL14" s="17">
        <v>478</v>
      </c>
      <c r="AM14" s="17">
        <v>487</v>
      </c>
      <c r="AN14" s="17">
        <v>484</v>
      </c>
      <c r="AO14" s="16">
        <v>483</v>
      </c>
      <c r="AR14" s="3" t="s">
        <v>325</v>
      </c>
      <c r="AS14" s="3" t="s">
        <v>107</v>
      </c>
      <c r="AW14" s="13">
        <v>956</v>
      </c>
      <c r="AX14" s="13">
        <v>446</v>
      </c>
      <c r="AY14" s="13">
        <v>4260</v>
      </c>
      <c r="AZ14" s="17">
        <v>471</v>
      </c>
      <c r="BA14" s="13">
        <v>945</v>
      </c>
      <c r="BB14" s="13">
        <v>446</v>
      </c>
      <c r="BC14" s="13">
        <v>4220</v>
      </c>
      <c r="BD14" s="17">
        <v>473</v>
      </c>
      <c r="BE14" s="13">
        <v>943</v>
      </c>
      <c r="BF14" s="13">
        <v>454</v>
      </c>
      <c r="BG14" s="13">
        <v>4280</v>
      </c>
      <c r="BH14" s="17">
        <v>490</v>
      </c>
      <c r="BI14" s="13">
        <v>942</v>
      </c>
      <c r="BJ14" s="13">
        <v>441</v>
      </c>
      <c r="BK14" s="13">
        <v>4150</v>
      </c>
      <c r="BL14" s="17">
        <v>460</v>
      </c>
      <c r="BM14" s="13">
        <v>961</v>
      </c>
      <c r="BN14" s="13">
        <v>455</v>
      </c>
      <c r="BO14" s="13">
        <v>4370</v>
      </c>
      <c r="BP14" s="17">
        <v>475</v>
      </c>
      <c r="BQ14" s="13">
        <v>945</v>
      </c>
      <c r="BR14" s="13">
        <v>467</v>
      </c>
      <c r="BS14" s="13">
        <v>4410</v>
      </c>
      <c r="BT14" s="13"/>
      <c r="BU14" s="13">
        <v>1030</v>
      </c>
      <c r="BV14" s="13">
        <v>468</v>
      </c>
      <c r="BW14" s="13">
        <v>4830</v>
      </c>
      <c r="BX14" s="17">
        <v>471</v>
      </c>
      <c r="BY14" s="13">
        <v>1030</v>
      </c>
      <c r="BZ14" s="13">
        <v>461</v>
      </c>
      <c r="CA14" s="13">
        <v>4730</v>
      </c>
      <c r="CB14" s="17">
        <v>473</v>
      </c>
    </row>
    <row r="15" spans="1:80">
      <c r="A15" s="3" t="s">
        <v>149</v>
      </c>
      <c r="B15" s="13">
        <v>1310</v>
      </c>
      <c r="C15" s="13">
        <v>510</v>
      </c>
      <c r="D15" s="13">
        <v>6660</v>
      </c>
      <c r="E15" s="13">
        <v>1300</v>
      </c>
      <c r="F15" s="13">
        <v>513</v>
      </c>
      <c r="G15" s="13">
        <v>6660</v>
      </c>
      <c r="H15" s="13">
        <v>1280</v>
      </c>
      <c r="I15" s="13">
        <v>519</v>
      </c>
      <c r="J15" s="13">
        <v>6630</v>
      </c>
      <c r="K15" s="17">
        <v>1290</v>
      </c>
      <c r="L15" s="13">
        <v>510</v>
      </c>
      <c r="M15" s="13">
        <v>6570</v>
      </c>
      <c r="N15" s="17">
        <v>1290</v>
      </c>
      <c r="O15" s="13">
        <v>509</v>
      </c>
      <c r="P15" s="13">
        <v>6590</v>
      </c>
      <c r="Q15" s="17">
        <v>1290</v>
      </c>
      <c r="R15" s="13">
        <v>509</v>
      </c>
      <c r="S15" s="13">
        <v>6570</v>
      </c>
      <c r="T15" s="17">
        <v>1230</v>
      </c>
      <c r="U15" s="13">
        <v>504</v>
      </c>
      <c r="V15" s="13">
        <v>6190</v>
      </c>
      <c r="W15" s="80">
        <v>1170</v>
      </c>
      <c r="X15" s="80">
        <v>496</v>
      </c>
      <c r="Y15" s="80">
        <v>5780</v>
      </c>
      <c r="Z15" s="13">
        <v>1130</v>
      </c>
      <c r="AA15" s="13">
        <v>507</v>
      </c>
      <c r="AB15" s="13">
        <v>5720</v>
      </c>
      <c r="AC15" s="79">
        <v>1130</v>
      </c>
      <c r="AD15" s="79">
        <v>499</v>
      </c>
      <c r="AE15" s="79">
        <v>5630</v>
      </c>
      <c r="AF15" s="17">
        <v>490</v>
      </c>
      <c r="AG15" s="17">
        <v>460</v>
      </c>
      <c r="AH15" s="17">
        <v>475</v>
      </c>
      <c r="AI15" s="17">
        <v>485</v>
      </c>
      <c r="AJ15" s="17">
        <v>492</v>
      </c>
      <c r="AK15" s="17">
        <v>495</v>
      </c>
      <c r="AL15" s="17">
        <v>478</v>
      </c>
      <c r="AM15" s="17">
        <v>487</v>
      </c>
      <c r="AN15" s="17">
        <v>484</v>
      </c>
      <c r="AO15" s="16">
        <v>483</v>
      </c>
      <c r="AR15" s="3" t="s">
        <v>326</v>
      </c>
      <c r="AS15" s="3" t="s">
        <v>105</v>
      </c>
      <c r="AW15" s="13">
        <v>1460</v>
      </c>
      <c r="AX15" s="13">
        <v>499</v>
      </c>
      <c r="AY15" s="13">
        <v>7280</v>
      </c>
      <c r="AZ15" s="17">
        <v>471</v>
      </c>
      <c r="BA15" s="13">
        <v>1410</v>
      </c>
      <c r="BB15" s="13">
        <v>503</v>
      </c>
      <c r="BC15" s="13">
        <v>7090</v>
      </c>
      <c r="BD15" s="17">
        <v>473</v>
      </c>
      <c r="BE15" s="13">
        <v>1380</v>
      </c>
      <c r="BF15" s="13">
        <v>533</v>
      </c>
      <c r="BG15" s="13">
        <v>7360</v>
      </c>
      <c r="BH15" s="17">
        <v>490</v>
      </c>
      <c r="BI15" s="13">
        <v>1380</v>
      </c>
      <c r="BJ15" s="13">
        <v>495</v>
      </c>
      <c r="BK15" s="13">
        <v>6820</v>
      </c>
      <c r="BL15" s="17">
        <v>460</v>
      </c>
      <c r="BM15" s="13">
        <v>1390</v>
      </c>
      <c r="BN15" s="13">
        <v>513</v>
      </c>
      <c r="BO15" s="13">
        <v>7120</v>
      </c>
      <c r="BP15" s="17">
        <v>475</v>
      </c>
      <c r="BQ15" s="13">
        <v>1380</v>
      </c>
      <c r="BR15" s="13">
        <v>526</v>
      </c>
      <c r="BS15" s="13">
        <v>7250</v>
      </c>
      <c r="BT15" s="13"/>
      <c r="BU15" s="13">
        <v>1400</v>
      </c>
      <c r="BV15" s="13">
        <v>526</v>
      </c>
      <c r="BW15" s="13">
        <v>7340</v>
      </c>
      <c r="BX15" s="17">
        <v>471</v>
      </c>
      <c r="BY15" s="13">
        <v>1380</v>
      </c>
      <c r="BZ15" s="13">
        <v>512</v>
      </c>
      <c r="CA15" s="13">
        <v>7050</v>
      </c>
      <c r="CB15" s="17">
        <v>473</v>
      </c>
    </row>
    <row r="16" spans="1:80">
      <c r="A16" s="3" t="s">
        <v>150</v>
      </c>
      <c r="B16" s="13">
        <v>500</v>
      </c>
      <c r="C16" s="13">
        <v>482</v>
      </c>
      <c r="D16" s="13">
        <v>2410</v>
      </c>
      <c r="E16" s="13">
        <v>507</v>
      </c>
      <c r="F16" s="13">
        <v>485</v>
      </c>
      <c r="G16" s="13">
        <v>2460</v>
      </c>
      <c r="H16" s="13">
        <v>480</v>
      </c>
      <c r="I16" s="13">
        <v>485</v>
      </c>
      <c r="J16" s="13">
        <v>2330</v>
      </c>
      <c r="K16" s="17">
        <v>497</v>
      </c>
      <c r="L16" s="13">
        <v>481</v>
      </c>
      <c r="M16" s="13">
        <v>2390</v>
      </c>
      <c r="N16" s="17">
        <v>493</v>
      </c>
      <c r="O16" s="13">
        <v>481</v>
      </c>
      <c r="P16" s="13">
        <v>2370</v>
      </c>
      <c r="Q16" s="17">
        <v>495</v>
      </c>
      <c r="R16" s="13">
        <v>465</v>
      </c>
      <c r="S16" s="13">
        <v>2300</v>
      </c>
      <c r="T16" s="17">
        <v>456</v>
      </c>
      <c r="U16" s="13">
        <v>476</v>
      </c>
      <c r="V16" s="13">
        <v>2170</v>
      </c>
      <c r="W16" s="80">
        <v>476</v>
      </c>
      <c r="X16" s="80">
        <v>489</v>
      </c>
      <c r="Y16" s="80">
        <v>2330</v>
      </c>
      <c r="Z16" s="13">
        <v>464</v>
      </c>
      <c r="AA16" s="13">
        <v>484</v>
      </c>
      <c r="AB16" s="13">
        <v>2250</v>
      </c>
      <c r="AC16" s="79">
        <v>460</v>
      </c>
      <c r="AD16" s="79">
        <v>475</v>
      </c>
      <c r="AE16" s="79">
        <v>2190</v>
      </c>
      <c r="AF16" s="17">
        <v>490</v>
      </c>
      <c r="AG16" s="17">
        <v>460</v>
      </c>
      <c r="AH16" s="17">
        <v>475</v>
      </c>
      <c r="AI16" s="17">
        <v>485</v>
      </c>
      <c r="AJ16" s="17">
        <v>492</v>
      </c>
      <c r="AK16" s="17">
        <v>495</v>
      </c>
      <c r="AL16" s="17">
        <v>478</v>
      </c>
      <c r="AM16" s="17">
        <v>487</v>
      </c>
      <c r="AN16" s="17">
        <v>484</v>
      </c>
      <c r="AO16" s="16">
        <v>483</v>
      </c>
      <c r="AR16" s="3" t="s">
        <v>327</v>
      </c>
      <c r="AS16" s="3" t="s">
        <v>103</v>
      </c>
      <c r="AW16" s="13">
        <v>504</v>
      </c>
      <c r="AX16" s="13">
        <v>485</v>
      </c>
      <c r="AY16" s="13">
        <v>2440</v>
      </c>
      <c r="AZ16" s="17">
        <v>471</v>
      </c>
      <c r="BA16" s="13">
        <v>494</v>
      </c>
      <c r="BB16" s="13">
        <v>484</v>
      </c>
      <c r="BC16" s="13">
        <v>2390</v>
      </c>
      <c r="BD16" s="17">
        <v>473</v>
      </c>
      <c r="BE16" s="13">
        <v>480</v>
      </c>
      <c r="BF16" s="13">
        <v>493</v>
      </c>
      <c r="BG16" s="13">
        <v>2370</v>
      </c>
      <c r="BH16" s="17">
        <v>490</v>
      </c>
      <c r="BI16" s="13">
        <v>482</v>
      </c>
      <c r="BJ16" s="13">
        <v>462</v>
      </c>
      <c r="BK16" s="13">
        <v>2230</v>
      </c>
      <c r="BL16" s="17">
        <v>460</v>
      </c>
      <c r="BM16" s="13">
        <v>514</v>
      </c>
      <c r="BN16" s="13">
        <v>466</v>
      </c>
      <c r="BO16" s="13">
        <v>2400</v>
      </c>
      <c r="BP16" s="17">
        <v>475</v>
      </c>
      <c r="BQ16" s="13">
        <v>525</v>
      </c>
      <c r="BR16" s="13">
        <v>493</v>
      </c>
      <c r="BS16" s="13">
        <v>2590</v>
      </c>
      <c r="BT16" s="13"/>
      <c r="BU16" s="13">
        <v>530</v>
      </c>
      <c r="BV16" s="13">
        <v>496</v>
      </c>
      <c r="BW16" s="13">
        <v>2630</v>
      </c>
      <c r="BX16" s="17">
        <v>471</v>
      </c>
      <c r="BY16" s="13">
        <v>516</v>
      </c>
      <c r="BZ16" s="13">
        <v>481</v>
      </c>
      <c r="CA16" s="13">
        <v>2480</v>
      </c>
      <c r="CB16" s="17">
        <v>473</v>
      </c>
    </row>
    <row r="17" spans="1:80">
      <c r="A17" s="3" t="s">
        <v>151</v>
      </c>
      <c r="B17" s="13">
        <v>123</v>
      </c>
      <c r="C17" s="13">
        <v>496</v>
      </c>
      <c r="D17" s="13">
        <v>610</v>
      </c>
      <c r="E17" s="13">
        <v>109</v>
      </c>
      <c r="F17" s="13">
        <v>499</v>
      </c>
      <c r="G17" s="13">
        <v>544</v>
      </c>
      <c r="H17" s="13">
        <v>106</v>
      </c>
      <c r="I17" s="13">
        <v>505</v>
      </c>
      <c r="J17" s="13">
        <v>535</v>
      </c>
      <c r="K17" s="17">
        <v>101</v>
      </c>
      <c r="L17" s="13">
        <v>496</v>
      </c>
      <c r="M17" s="13">
        <v>501</v>
      </c>
      <c r="N17" s="17">
        <v>101</v>
      </c>
      <c r="O17" s="13">
        <v>494</v>
      </c>
      <c r="P17" s="13">
        <v>499</v>
      </c>
      <c r="Q17" s="17">
        <v>99</v>
      </c>
      <c r="R17" s="13">
        <v>494</v>
      </c>
      <c r="S17" s="13">
        <v>489</v>
      </c>
      <c r="T17" s="17">
        <v>97</v>
      </c>
      <c r="U17" s="13">
        <v>491</v>
      </c>
      <c r="V17" s="13">
        <v>476</v>
      </c>
      <c r="W17" s="80">
        <v>92</v>
      </c>
      <c r="X17" s="80">
        <v>482</v>
      </c>
      <c r="Y17" s="80">
        <v>443</v>
      </c>
      <c r="Z17" s="13">
        <v>84</v>
      </c>
      <c r="AA17" s="13">
        <v>493</v>
      </c>
      <c r="AB17" s="13">
        <v>414</v>
      </c>
      <c r="AC17" s="79">
        <v>79</v>
      </c>
      <c r="AD17" s="79">
        <v>484</v>
      </c>
      <c r="AE17" s="79">
        <v>382</v>
      </c>
      <c r="AF17" s="17">
        <v>490</v>
      </c>
      <c r="AG17" s="17">
        <v>460</v>
      </c>
      <c r="AH17" s="17">
        <v>475</v>
      </c>
      <c r="AI17" s="17">
        <v>485</v>
      </c>
      <c r="AJ17" s="17">
        <v>492</v>
      </c>
      <c r="AK17" s="17">
        <v>495</v>
      </c>
      <c r="AL17" s="17">
        <v>478</v>
      </c>
      <c r="AM17" s="17">
        <v>487</v>
      </c>
      <c r="AN17" s="17">
        <v>484</v>
      </c>
      <c r="AO17" s="16">
        <v>483</v>
      </c>
      <c r="AR17" s="3" t="s">
        <v>328</v>
      </c>
      <c r="AS17" s="3" t="s">
        <v>101</v>
      </c>
      <c r="AW17" s="13">
        <v>147</v>
      </c>
      <c r="AX17" s="13">
        <v>486</v>
      </c>
      <c r="AY17" s="13">
        <v>714</v>
      </c>
      <c r="AZ17" s="17">
        <v>471</v>
      </c>
      <c r="BA17" s="13">
        <v>145</v>
      </c>
      <c r="BB17" s="13">
        <v>484</v>
      </c>
      <c r="BC17" s="13">
        <v>702</v>
      </c>
      <c r="BD17" s="17">
        <v>473</v>
      </c>
      <c r="BE17" s="13">
        <v>142</v>
      </c>
      <c r="BF17" s="13">
        <v>512</v>
      </c>
      <c r="BG17" s="13">
        <v>727</v>
      </c>
      <c r="BH17" s="17">
        <v>490</v>
      </c>
      <c r="BI17" s="13">
        <v>139</v>
      </c>
      <c r="BJ17" s="13">
        <v>492</v>
      </c>
      <c r="BK17" s="13">
        <v>684</v>
      </c>
      <c r="BL17" s="17">
        <v>460</v>
      </c>
      <c r="BM17" s="13">
        <v>136</v>
      </c>
      <c r="BN17" s="13">
        <v>500</v>
      </c>
      <c r="BO17" s="13">
        <v>680</v>
      </c>
      <c r="BP17" s="17">
        <v>475</v>
      </c>
      <c r="BQ17" s="13">
        <v>128</v>
      </c>
      <c r="BR17" s="13">
        <v>512</v>
      </c>
      <c r="BS17" s="13">
        <v>655</v>
      </c>
      <c r="BT17" s="13"/>
      <c r="BU17" s="13">
        <v>125</v>
      </c>
      <c r="BV17" s="13">
        <v>513</v>
      </c>
      <c r="BW17" s="13">
        <v>641</v>
      </c>
      <c r="BX17" s="17">
        <v>471</v>
      </c>
      <c r="BY17" s="13">
        <v>121</v>
      </c>
      <c r="BZ17" s="13">
        <v>502</v>
      </c>
      <c r="CA17" s="13">
        <v>607</v>
      </c>
      <c r="CB17" s="17">
        <v>473</v>
      </c>
    </row>
    <row r="18" spans="1:80">
      <c r="A18" s="3" t="s">
        <v>152</v>
      </c>
      <c r="B18" s="13">
        <v>356</v>
      </c>
      <c r="C18" s="13">
        <v>465</v>
      </c>
      <c r="D18" s="13">
        <v>1660</v>
      </c>
      <c r="E18" s="13">
        <v>340</v>
      </c>
      <c r="F18" s="13">
        <v>471</v>
      </c>
      <c r="G18" s="13">
        <v>1600</v>
      </c>
      <c r="H18" s="13">
        <v>335</v>
      </c>
      <c r="I18" s="13">
        <v>468</v>
      </c>
      <c r="J18" s="13">
        <v>1570</v>
      </c>
      <c r="K18" s="17">
        <v>335</v>
      </c>
      <c r="L18" s="13">
        <v>455</v>
      </c>
      <c r="M18" s="13">
        <v>1520</v>
      </c>
      <c r="N18" s="17">
        <v>352</v>
      </c>
      <c r="O18" s="13">
        <v>463</v>
      </c>
      <c r="P18" s="13">
        <v>1630</v>
      </c>
      <c r="Q18" s="17">
        <v>355</v>
      </c>
      <c r="R18" s="13">
        <v>447</v>
      </c>
      <c r="S18" s="13">
        <v>1590</v>
      </c>
      <c r="T18" s="17">
        <v>366</v>
      </c>
      <c r="U18" s="13">
        <v>462</v>
      </c>
      <c r="V18" s="13">
        <v>1690</v>
      </c>
      <c r="W18" s="80">
        <v>341</v>
      </c>
      <c r="X18" s="80">
        <v>476</v>
      </c>
      <c r="Y18" s="80">
        <v>1620</v>
      </c>
      <c r="Z18" s="13">
        <v>349</v>
      </c>
      <c r="AA18" s="13">
        <v>470</v>
      </c>
      <c r="AB18" s="13">
        <v>1640</v>
      </c>
      <c r="AC18" s="79">
        <v>321</v>
      </c>
      <c r="AD18" s="79">
        <v>468</v>
      </c>
      <c r="AE18" s="79">
        <v>1500</v>
      </c>
      <c r="AF18" s="17">
        <v>490</v>
      </c>
      <c r="AG18" s="17">
        <v>460</v>
      </c>
      <c r="AH18" s="17">
        <v>475</v>
      </c>
      <c r="AI18" s="17">
        <v>485</v>
      </c>
      <c r="AJ18" s="17">
        <v>492</v>
      </c>
      <c r="AK18" s="17">
        <v>495</v>
      </c>
      <c r="AL18" s="17">
        <v>478</v>
      </c>
      <c r="AM18" s="17">
        <v>487</v>
      </c>
      <c r="AN18" s="17">
        <v>484</v>
      </c>
      <c r="AO18" s="16">
        <v>483</v>
      </c>
      <c r="AR18" s="3" t="s">
        <v>329</v>
      </c>
      <c r="AS18" s="3" t="s">
        <v>99</v>
      </c>
      <c r="AW18" s="13">
        <v>393</v>
      </c>
      <c r="AX18" s="13">
        <v>449</v>
      </c>
      <c r="AY18" s="13">
        <v>1770</v>
      </c>
      <c r="AZ18" s="17">
        <v>471</v>
      </c>
      <c r="BA18" s="13">
        <v>378</v>
      </c>
      <c r="BB18" s="13">
        <v>451</v>
      </c>
      <c r="BC18" s="13">
        <v>1710</v>
      </c>
      <c r="BD18" s="17">
        <v>473</v>
      </c>
      <c r="BE18" s="13">
        <v>369</v>
      </c>
      <c r="BF18" s="13">
        <v>459</v>
      </c>
      <c r="BG18" s="13">
        <v>1690</v>
      </c>
      <c r="BH18" s="17">
        <v>490</v>
      </c>
      <c r="BI18" s="13">
        <v>371</v>
      </c>
      <c r="BJ18" s="13">
        <v>446</v>
      </c>
      <c r="BK18" s="13">
        <v>1660</v>
      </c>
      <c r="BL18" s="17">
        <v>460</v>
      </c>
      <c r="BM18" s="13">
        <v>375</v>
      </c>
      <c r="BN18" s="13">
        <v>458</v>
      </c>
      <c r="BO18" s="13">
        <v>1720</v>
      </c>
      <c r="BP18" s="17">
        <v>475</v>
      </c>
      <c r="BQ18" s="13">
        <v>355</v>
      </c>
      <c r="BR18" s="13">
        <v>468</v>
      </c>
      <c r="BS18" s="13">
        <v>1660</v>
      </c>
      <c r="BT18" s="13"/>
      <c r="BU18" s="13">
        <v>368</v>
      </c>
      <c r="BV18" s="13">
        <v>470</v>
      </c>
      <c r="BW18" s="13">
        <v>1730</v>
      </c>
      <c r="BX18" s="17">
        <v>471</v>
      </c>
      <c r="BY18" s="13">
        <v>355</v>
      </c>
      <c r="BZ18" s="13">
        <v>462</v>
      </c>
      <c r="CA18" s="13">
        <v>1640</v>
      </c>
      <c r="CB18" s="17">
        <v>473</v>
      </c>
    </row>
    <row r="19" spans="1:80">
      <c r="A19" s="3" t="s">
        <v>153</v>
      </c>
      <c r="B19" s="13">
        <v>415</v>
      </c>
      <c r="C19" s="13">
        <v>491</v>
      </c>
      <c r="D19" s="13">
        <v>2040</v>
      </c>
      <c r="E19" s="13">
        <v>429</v>
      </c>
      <c r="F19" s="13">
        <v>494</v>
      </c>
      <c r="G19" s="13">
        <v>2120</v>
      </c>
      <c r="H19" s="13">
        <v>411</v>
      </c>
      <c r="I19" s="13">
        <v>494</v>
      </c>
      <c r="J19" s="13">
        <v>2030</v>
      </c>
      <c r="K19" s="17">
        <v>404</v>
      </c>
      <c r="L19" s="13">
        <v>491</v>
      </c>
      <c r="M19" s="13">
        <v>1980</v>
      </c>
      <c r="N19" s="17">
        <v>385</v>
      </c>
      <c r="O19" s="13">
        <v>492</v>
      </c>
      <c r="P19" s="13">
        <v>1890</v>
      </c>
      <c r="Q19" s="17">
        <v>381</v>
      </c>
      <c r="R19" s="13">
        <v>475</v>
      </c>
      <c r="S19" s="13">
        <v>1810</v>
      </c>
      <c r="T19" s="17">
        <v>354</v>
      </c>
      <c r="U19" s="13">
        <v>487</v>
      </c>
      <c r="V19" s="13">
        <v>1720</v>
      </c>
      <c r="W19" s="80">
        <v>356</v>
      </c>
      <c r="X19" s="80">
        <v>500</v>
      </c>
      <c r="Y19" s="80">
        <v>1780</v>
      </c>
      <c r="Z19" s="13">
        <v>338</v>
      </c>
      <c r="AA19" s="13">
        <v>494</v>
      </c>
      <c r="AB19" s="13">
        <v>1670</v>
      </c>
      <c r="AC19" s="79">
        <v>308</v>
      </c>
      <c r="AD19" s="79">
        <v>485</v>
      </c>
      <c r="AE19" s="79">
        <v>1490</v>
      </c>
      <c r="AF19" s="17">
        <v>490</v>
      </c>
      <c r="AG19" s="17">
        <v>460</v>
      </c>
      <c r="AH19" s="17">
        <v>475</v>
      </c>
      <c r="AI19" s="17">
        <v>485</v>
      </c>
      <c r="AJ19" s="17">
        <v>492</v>
      </c>
      <c r="AK19" s="17">
        <v>495</v>
      </c>
      <c r="AL19" s="17">
        <v>478</v>
      </c>
      <c r="AM19" s="17">
        <v>487</v>
      </c>
      <c r="AN19" s="17">
        <v>484</v>
      </c>
      <c r="AO19" s="16">
        <v>483</v>
      </c>
      <c r="AR19" s="3" t="s">
        <v>330</v>
      </c>
      <c r="AS19" s="3" t="s">
        <v>97</v>
      </c>
      <c r="AW19" s="13">
        <v>446</v>
      </c>
      <c r="AX19" s="13">
        <v>497</v>
      </c>
      <c r="AY19" s="13">
        <v>2220</v>
      </c>
      <c r="AZ19" s="17">
        <v>471</v>
      </c>
      <c r="BA19" s="13">
        <v>430</v>
      </c>
      <c r="BB19" s="13">
        <v>495</v>
      </c>
      <c r="BC19" s="13">
        <v>2130</v>
      </c>
      <c r="BD19" s="17">
        <v>473</v>
      </c>
      <c r="BE19" s="13">
        <v>425</v>
      </c>
      <c r="BF19" s="13">
        <v>506</v>
      </c>
      <c r="BG19" s="13">
        <v>2150</v>
      </c>
      <c r="BH19" s="17">
        <v>490</v>
      </c>
      <c r="BI19" s="13">
        <v>434</v>
      </c>
      <c r="BJ19" s="13">
        <v>480</v>
      </c>
      <c r="BK19" s="13">
        <v>2080</v>
      </c>
      <c r="BL19" s="17">
        <v>460</v>
      </c>
      <c r="BM19" s="13">
        <v>430</v>
      </c>
      <c r="BN19" s="13">
        <v>475</v>
      </c>
      <c r="BO19" s="13">
        <v>2040</v>
      </c>
      <c r="BP19" s="17">
        <v>475</v>
      </c>
      <c r="BQ19" s="13">
        <v>457</v>
      </c>
      <c r="BR19" s="13">
        <v>505</v>
      </c>
      <c r="BS19" s="13">
        <v>2310</v>
      </c>
      <c r="BT19" s="13"/>
      <c r="BU19" s="13">
        <v>465</v>
      </c>
      <c r="BV19" s="13">
        <v>506</v>
      </c>
      <c r="BW19" s="13">
        <v>2350</v>
      </c>
      <c r="BX19" s="17">
        <v>471</v>
      </c>
      <c r="BY19" s="13">
        <v>436</v>
      </c>
      <c r="BZ19" s="13">
        <v>497</v>
      </c>
      <c r="CA19" s="13">
        <v>2170</v>
      </c>
      <c r="CB19" s="17">
        <v>473</v>
      </c>
    </row>
    <row r="20" spans="1:80">
      <c r="A20" s="3" t="s">
        <v>154</v>
      </c>
      <c r="B20" s="13">
        <v>387</v>
      </c>
      <c r="C20" s="13">
        <v>444</v>
      </c>
      <c r="D20" s="13">
        <v>1720</v>
      </c>
      <c r="E20" s="13">
        <v>389</v>
      </c>
      <c r="F20" s="13">
        <v>449</v>
      </c>
      <c r="G20" s="13">
        <v>1750</v>
      </c>
      <c r="H20" s="13">
        <v>382</v>
      </c>
      <c r="I20" s="13">
        <v>448</v>
      </c>
      <c r="J20" s="13">
        <v>1710</v>
      </c>
      <c r="K20" s="17">
        <v>343</v>
      </c>
      <c r="L20" s="13">
        <v>436</v>
      </c>
      <c r="M20" s="13">
        <v>1500</v>
      </c>
      <c r="N20" s="17">
        <v>402</v>
      </c>
      <c r="O20" s="13">
        <v>442</v>
      </c>
      <c r="P20" s="13">
        <v>1780</v>
      </c>
      <c r="Q20" s="17">
        <v>403</v>
      </c>
      <c r="R20" s="13">
        <v>439</v>
      </c>
      <c r="S20" s="13">
        <v>1770</v>
      </c>
      <c r="T20" s="17">
        <v>404</v>
      </c>
      <c r="U20" s="13">
        <v>442</v>
      </c>
      <c r="V20" s="13">
        <v>1790</v>
      </c>
      <c r="W20" s="80">
        <v>343</v>
      </c>
      <c r="X20" s="80">
        <v>456</v>
      </c>
      <c r="Y20" s="80">
        <v>1560</v>
      </c>
      <c r="Z20" s="13">
        <v>348</v>
      </c>
      <c r="AA20" s="13">
        <v>449</v>
      </c>
      <c r="AB20" s="13">
        <v>1560</v>
      </c>
      <c r="AC20" s="79">
        <v>322</v>
      </c>
      <c r="AD20" s="79">
        <v>448</v>
      </c>
      <c r="AE20" s="79">
        <v>1440</v>
      </c>
      <c r="AF20" s="17">
        <v>490</v>
      </c>
      <c r="AG20" s="17">
        <v>460</v>
      </c>
      <c r="AH20" s="17">
        <v>475</v>
      </c>
      <c r="AI20" s="17">
        <v>485</v>
      </c>
      <c r="AJ20" s="17">
        <v>492</v>
      </c>
      <c r="AK20" s="17">
        <v>495</v>
      </c>
      <c r="AL20" s="17">
        <v>478</v>
      </c>
      <c r="AM20" s="17">
        <v>487</v>
      </c>
      <c r="AN20" s="17">
        <v>484</v>
      </c>
      <c r="AO20" s="16">
        <v>483</v>
      </c>
      <c r="AR20" s="3" t="s">
        <v>331</v>
      </c>
      <c r="AS20" s="3" t="s">
        <v>95</v>
      </c>
      <c r="AW20" s="13">
        <v>470</v>
      </c>
      <c r="AX20" s="13">
        <v>436</v>
      </c>
      <c r="AY20" s="13">
        <v>2050</v>
      </c>
      <c r="AZ20" s="17">
        <v>471</v>
      </c>
      <c r="BA20" s="13">
        <v>457</v>
      </c>
      <c r="BB20" s="13">
        <v>445</v>
      </c>
      <c r="BC20" s="13">
        <v>2030</v>
      </c>
      <c r="BD20" s="17">
        <v>473</v>
      </c>
      <c r="BE20" s="13">
        <v>437</v>
      </c>
      <c r="BF20" s="13">
        <v>460</v>
      </c>
      <c r="BG20" s="13">
        <v>2010</v>
      </c>
      <c r="BH20" s="17">
        <v>490</v>
      </c>
      <c r="BI20" s="13">
        <v>432</v>
      </c>
      <c r="BJ20" s="13">
        <v>425</v>
      </c>
      <c r="BK20" s="13">
        <v>1840</v>
      </c>
      <c r="BL20" s="17">
        <v>460</v>
      </c>
      <c r="BM20" s="13">
        <v>439</v>
      </c>
      <c r="BN20" s="13">
        <v>430</v>
      </c>
      <c r="BO20" s="13">
        <v>1890</v>
      </c>
      <c r="BP20" s="17">
        <v>475</v>
      </c>
      <c r="BQ20" s="13">
        <v>435</v>
      </c>
      <c r="BR20" s="13">
        <v>449</v>
      </c>
      <c r="BS20" s="13">
        <v>1950</v>
      </c>
      <c r="BT20" s="13"/>
      <c r="BU20" s="13">
        <v>433</v>
      </c>
      <c r="BV20" s="13">
        <v>452</v>
      </c>
      <c r="BW20" s="13">
        <v>1960</v>
      </c>
      <c r="BX20" s="17">
        <v>471</v>
      </c>
      <c r="BY20" s="13">
        <v>415</v>
      </c>
      <c r="BZ20" s="13">
        <v>437</v>
      </c>
      <c r="CA20" s="13">
        <v>1810</v>
      </c>
      <c r="CB20" s="17">
        <v>473</v>
      </c>
    </row>
    <row r="21" spans="1:80">
      <c r="A21" s="3" t="s">
        <v>155</v>
      </c>
      <c r="B21" s="13">
        <v>402</v>
      </c>
      <c r="C21" s="13">
        <v>464</v>
      </c>
      <c r="D21" s="13">
        <v>1870</v>
      </c>
      <c r="E21" s="13">
        <v>409</v>
      </c>
      <c r="F21" s="13">
        <v>470</v>
      </c>
      <c r="G21" s="13">
        <v>1920</v>
      </c>
      <c r="H21" s="13">
        <v>389</v>
      </c>
      <c r="I21" s="13">
        <v>468</v>
      </c>
      <c r="J21" s="13">
        <v>1820</v>
      </c>
      <c r="K21" s="17">
        <v>407</v>
      </c>
      <c r="L21" s="13">
        <v>455</v>
      </c>
      <c r="M21" s="13">
        <v>1850</v>
      </c>
      <c r="N21" s="17">
        <v>409</v>
      </c>
      <c r="O21" s="13">
        <v>463</v>
      </c>
      <c r="P21" s="13">
        <v>1890</v>
      </c>
      <c r="Q21" s="17">
        <v>411</v>
      </c>
      <c r="R21" s="13">
        <v>446</v>
      </c>
      <c r="S21" s="13">
        <v>1830</v>
      </c>
      <c r="T21" s="17">
        <v>399</v>
      </c>
      <c r="U21" s="13">
        <v>462</v>
      </c>
      <c r="V21" s="13">
        <v>1840</v>
      </c>
      <c r="W21" s="80">
        <v>356</v>
      </c>
      <c r="X21" s="80">
        <v>475</v>
      </c>
      <c r="Y21" s="80">
        <v>1690</v>
      </c>
      <c r="Z21" s="13">
        <v>331</v>
      </c>
      <c r="AA21" s="13">
        <v>470</v>
      </c>
      <c r="AB21" s="13">
        <v>1560</v>
      </c>
      <c r="AC21" s="79">
        <v>359</v>
      </c>
      <c r="AD21" s="79">
        <v>468</v>
      </c>
      <c r="AE21" s="79">
        <v>1680</v>
      </c>
      <c r="AF21" s="17">
        <v>490</v>
      </c>
      <c r="AG21" s="17">
        <v>460</v>
      </c>
      <c r="AH21" s="17">
        <v>475</v>
      </c>
      <c r="AI21" s="17">
        <v>485</v>
      </c>
      <c r="AJ21" s="17">
        <v>492</v>
      </c>
      <c r="AK21" s="17">
        <v>495</v>
      </c>
      <c r="AL21" s="17">
        <v>478</v>
      </c>
      <c r="AM21" s="17">
        <v>487</v>
      </c>
      <c r="AN21" s="17">
        <v>484</v>
      </c>
      <c r="AO21" s="16">
        <v>483</v>
      </c>
      <c r="AR21" s="3" t="s">
        <v>332</v>
      </c>
      <c r="AS21" s="3" t="s">
        <v>93</v>
      </c>
      <c r="AW21" s="13">
        <v>484</v>
      </c>
      <c r="AX21" s="13">
        <v>449</v>
      </c>
      <c r="AY21" s="13">
        <v>2170</v>
      </c>
      <c r="AZ21" s="17">
        <v>471</v>
      </c>
      <c r="BA21" s="13">
        <v>471</v>
      </c>
      <c r="BB21" s="13">
        <v>453</v>
      </c>
      <c r="BC21" s="13">
        <v>2130</v>
      </c>
      <c r="BD21" s="17">
        <v>473</v>
      </c>
      <c r="BE21" s="13">
        <v>488</v>
      </c>
      <c r="BF21" s="13">
        <v>459</v>
      </c>
      <c r="BG21" s="13">
        <v>2240</v>
      </c>
      <c r="BH21" s="17">
        <v>490</v>
      </c>
      <c r="BI21" s="13">
        <v>481</v>
      </c>
      <c r="BJ21" s="13">
        <v>444</v>
      </c>
      <c r="BK21" s="13">
        <v>2140</v>
      </c>
      <c r="BL21" s="17">
        <v>460</v>
      </c>
      <c r="BM21" s="13">
        <v>488</v>
      </c>
      <c r="BN21" s="13">
        <v>455</v>
      </c>
      <c r="BO21" s="13">
        <v>2220</v>
      </c>
      <c r="BP21" s="17">
        <v>475</v>
      </c>
      <c r="BQ21" s="13">
        <v>470</v>
      </c>
      <c r="BR21" s="13">
        <v>469</v>
      </c>
      <c r="BS21" s="13">
        <v>2200</v>
      </c>
      <c r="BT21" s="13"/>
      <c r="BU21" s="13">
        <v>488</v>
      </c>
      <c r="BV21" s="13">
        <v>470</v>
      </c>
      <c r="BW21" s="13">
        <v>2290</v>
      </c>
      <c r="BX21" s="17">
        <v>471</v>
      </c>
      <c r="BY21" s="13">
        <v>463</v>
      </c>
      <c r="BZ21" s="13">
        <v>461</v>
      </c>
      <c r="CA21" s="13">
        <v>2130</v>
      </c>
      <c r="CB21" s="17">
        <v>473</v>
      </c>
    </row>
    <row r="22" spans="1:80">
      <c r="A22" s="3" t="s">
        <v>156</v>
      </c>
      <c r="B22" s="13">
        <v>560</v>
      </c>
      <c r="C22" s="13">
        <v>505</v>
      </c>
      <c r="D22" s="13">
        <v>2830</v>
      </c>
      <c r="E22" s="13">
        <v>571</v>
      </c>
      <c r="F22" s="13">
        <v>510</v>
      </c>
      <c r="G22" s="13">
        <v>2910</v>
      </c>
      <c r="H22" s="13">
        <v>573</v>
      </c>
      <c r="I22" s="13">
        <v>532</v>
      </c>
      <c r="J22" s="13">
        <v>3050</v>
      </c>
      <c r="K22" s="17">
        <v>562</v>
      </c>
      <c r="L22" s="13">
        <v>524</v>
      </c>
      <c r="M22" s="13">
        <v>2950</v>
      </c>
      <c r="N22" s="17">
        <v>545</v>
      </c>
      <c r="O22" s="13">
        <v>525</v>
      </c>
      <c r="P22" s="13">
        <v>2860</v>
      </c>
      <c r="Q22" s="17">
        <v>545</v>
      </c>
      <c r="R22" s="13">
        <v>521</v>
      </c>
      <c r="S22" s="13">
        <v>2840</v>
      </c>
      <c r="T22" s="17">
        <v>517</v>
      </c>
      <c r="U22" s="13">
        <v>516</v>
      </c>
      <c r="V22" s="13">
        <v>2670</v>
      </c>
      <c r="W22" s="80">
        <v>486</v>
      </c>
      <c r="X22" s="80">
        <v>508</v>
      </c>
      <c r="Y22" s="80">
        <v>2470</v>
      </c>
      <c r="Z22" s="13">
        <v>482</v>
      </c>
      <c r="AA22" s="13">
        <v>506</v>
      </c>
      <c r="AB22" s="13">
        <v>2440</v>
      </c>
      <c r="AC22" s="79">
        <v>467</v>
      </c>
      <c r="AD22" s="79">
        <v>524</v>
      </c>
      <c r="AE22" s="79">
        <v>2450</v>
      </c>
      <c r="AF22" s="17">
        <v>490</v>
      </c>
      <c r="AG22" s="17">
        <v>460</v>
      </c>
      <c r="AH22" s="17">
        <v>475</v>
      </c>
      <c r="AI22" s="17">
        <v>485</v>
      </c>
      <c r="AJ22" s="17">
        <v>492</v>
      </c>
      <c r="AK22" s="17">
        <v>495</v>
      </c>
      <c r="AL22" s="17">
        <v>478</v>
      </c>
      <c r="AM22" s="17">
        <v>487</v>
      </c>
      <c r="AN22" s="17">
        <v>484</v>
      </c>
      <c r="AO22" s="16">
        <v>483</v>
      </c>
      <c r="AR22" s="3" t="s">
        <v>333</v>
      </c>
      <c r="AS22" s="3" t="s">
        <v>91</v>
      </c>
      <c r="AW22" s="13">
        <v>646</v>
      </c>
      <c r="AX22" s="13">
        <v>491</v>
      </c>
      <c r="AY22" s="13">
        <v>3170</v>
      </c>
      <c r="AZ22" s="17">
        <v>471</v>
      </c>
      <c r="BA22" s="13">
        <v>639</v>
      </c>
      <c r="BB22" s="13">
        <v>490</v>
      </c>
      <c r="BC22" s="13">
        <v>3130</v>
      </c>
      <c r="BD22" s="17">
        <v>473</v>
      </c>
      <c r="BE22" s="13">
        <v>632</v>
      </c>
      <c r="BF22" s="13">
        <v>534</v>
      </c>
      <c r="BG22" s="13">
        <v>3380</v>
      </c>
      <c r="BH22" s="17">
        <v>490</v>
      </c>
      <c r="BI22" s="13">
        <v>620</v>
      </c>
      <c r="BJ22" s="13">
        <v>496</v>
      </c>
      <c r="BK22" s="13">
        <v>3080</v>
      </c>
      <c r="BL22" s="17">
        <v>460</v>
      </c>
      <c r="BM22" s="13">
        <v>621</v>
      </c>
      <c r="BN22" s="13">
        <v>533</v>
      </c>
      <c r="BO22" s="13">
        <v>3310</v>
      </c>
      <c r="BP22" s="17">
        <v>475</v>
      </c>
      <c r="BQ22" s="13">
        <v>606</v>
      </c>
      <c r="BR22" s="13">
        <v>548</v>
      </c>
      <c r="BS22" s="13">
        <v>3320</v>
      </c>
      <c r="BT22" s="13"/>
      <c r="BU22" s="13">
        <v>603</v>
      </c>
      <c r="BV22" s="13">
        <v>550</v>
      </c>
      <c r="BW22" s="13">
        <v>3320</v>
      </c>
      <c r="BX22" s="17">
        <v>471</v>
      </c>
      <c r="BY22" s="13">
        <v>584</v>
      </c>
      <c r="BZ22" s="13">
        <v>525</v>
      </c>
      <c r="CA22" s="13">
        <v>3070</v>
      </c>
      <c r="CB22" s="17">
        <v>473</v>
      </c>
    </row>
    <row r="23" spans="1:80">
      <c r="A23" s="3" t="s">
        <v>157</v>
      </c>
      <c r="B23" s="13">
        <v>735</v>
      </c>
      <c r="C23" s="13">
        <v>464</v>
      </c>
      <c r="D23" s="13">
        <v>3410</v>
      </c>
      <c r="E23" s="13">
        <v>736</v>
      </c>
      <c r="F23" s="13">
        <v>470</v>
      </c>
      <c r="G23" s="13">
        <v>3460</v>
      </c>
      <c r="H23" s="13">
        <v>724</v>
      </c>
      <c r="I23" s="13">
        <v>469</v>
      </c>
      <c r="J23" s="13">
        <v>3400</v>
      </c>
      <c r="K23" s="17">
        <v>723</v>
      </c>
      <c r="L23" s="13">
        <v>456</v>
      </c>
      <c r="M23" s="13">
        <v>3300</v>
      </c>
      <c r="N23" s="17">
        <v>755</v>
      </c>
      <c r="O23" s="13">
        <v>462</v>
      </c>
      <c r="P23" s="13">
        <v>3490</v>
      </c>
      <c r="Q23" s="17">
        <v>748</v>
      </c>
      <c r="R23" s="13">
        <v>449</v>
      </c>
      <c r="S23" s="13">
        <v>3360</v>
      </c>
      <c r="T23" s="17">
        <v>741</v>
      </c>
      <c r="U23" s="13">
        <v>461</v>
      </c>
      <c r="V23" s="13">
        <v>3420</v>
      </c>
      <c r="W23" s="80">
        <v>692</v>
      </c>
      <c r="X23" s="80">
        <v>475</v>
      </c>
      <c r="Y23" s="80">
        <v>3290</v>
      </c>
      <c r="Z23" s="13">
        <v>664</v>
      </c>
      <c r="AA23" s="13">
        <v>470</v>
      </c>
      <c r="AB23" s="13">
        <v>3120</v>
      </c>
      <c r="AC23" s="79">
        <v>726</v>
      </c>
      <c r="AD23" s="79">
        <v>468</v>
      </c>
      <c r="AE23" s="79">
        <v>3400</v>
      </c>
      <c r="AF23" s="17">
        <v>490</v>
      </c>
      <c r="AG23" s="17">
        <v>460</v>
      </c>
      <c r="AH23" s="17">
        <v>475</v>
      </c>
      <c r="AI23" s="17">
        <v>485</v>
      </c>
      <c r="AJ23" s="17">
        <v>492</v>
      </c>
      <c r="AK23" s="17">
        <v>495</v>
      </c>
      <c r="AL23" s="17">
        <v>478</v>
      </c>
      <c r="AM23" s="17">
        <v>487</v>
      </c>
      <c r="AN23" s="17">
        <v>484</v>
      </c>
      <c r="AO23" s="16">
        <v>483</v>
      </c>
      <c r="AR23" s="3" t="s">
        <v>334</v>
      </c>
      <c r="AS23" s="3" t="s">
        <v>88</v>
      </c>
      <c r="AW23" s="13">
        <v>844</v>
      </c>
      <c r="AX23" s="13">
        <v>453</v>
      </c>
      <c r="AY23" s="13">
        <v>3820</v>
      </c>
      <c r="AZ23" s="17">
        <v>471</v>
      </c>
      <c r="BA23" s="13">
        <v>826</v>
      </c>
      <c r="BB23" s="13">
        <v>456</v>
      </c>
      <c r="BC23" s="13">
        <v>3770</v>
      </c>
      <c r="BD23" s="17">
        <v>473</v>
      </c>
      <c r="BE23" s="13">
        <v>820</v>
      </c>
      <c r="BF23" s="13">
        <v>463</v>
      </c>
      <c r="BG23" s="13">
        <v>3800</v>
      </c>
      <c r="BH23" s="17">
        <v>490</v>
      </c>
      <c r="BI23" s="13">
        <v>805</v>
      </c>
      <c r="BJ23" s="13">
        <v>444</v>
      </c>
      <c r="BK23" s="13">
        <v>3570</v>
      </c>
      <c r="BL23" s="17">
        <v>460</v>
      </c>
      <c r="BM23" s="13">
        <v>807</v>
      </c>
      <c r="BN23" s="13">
        <v>451</v>
      </c>
      <c r="BO23" s="13">
        <v>3640</v>
      </c>
      <c r="BP23" s="17">
        <v>475</v>
      </c>
      <c r="BQ23" s="13">
        <v>803</v>
      </c>
      <c r="BR23" s="13">
        <v>469</v>
      </c>
      <c r="BS23" s="13">
        <v>3770</v>
      </c>
      <c r="BT23" s="13"/>
      <c r="BU23" s="13">
        <v>815</v>
      </c>
      <c r="BV23" s="13">
        <v>471</v>
      </c>
      <c r="BW23" s="13">
        <v>3840</v>
      </c>
      <c r="BX23" s="17">
        <v>471</v>
      </c>
      <c r="BY23" s="13">
        <v>805</v>
      </c>
      <c r="BZ23" s="13">
        <v>459</v>
      </c>
      <c r="CA23" s="13">
        <v>3700</v>
      </c>
      <c r="CB23" s="17">
        <v>473</v>
      </c>
    </row>
    <row r="24" spans="1:80">
      <c r="A24" s="3" t="s">
        <v>158</v>
      </c>
      <c r="B24" s="13">
        <v>1150</v>
      </c>
      <c r="C24" s="13">
        <v>487</v>
      </c>
      <c r="D24" s="13">
        <v>5620</v>
      </c>
      <c r="E24" s="13">
        <v>1150</v>
      </c>
      <c r="F24" s="13">
        <v>494</v>
      </c>
      <c r="G24" s="13">
        <v>5700</v>
      </c>
      <c r="H24" s="13">
        <v>1150</v>
      </c>
      <c r="I24" s="13">
        <v>493</v>
      </c>
      <c r="J24" s="13">
        <v>5650</v>
      </c>
      <c r="K24" s="17">
        <v>1120</v>
      </c>
      <c r="L24" s="13">
        <v>491</v>
      </c>
      <c r="M24" s="13">
        <v>5490</v>
      </c>
      <c r="N24" s="17">
        <v>1100</v>
      </c>
      <c r="O24" s="13">
        <v>491</v>
      </c>
      <c r="P24" s="13">
        <v>5390</v>
      </c>
      <c r="Q24" s="17">
        <v>1100</v>
      </c>
      <c r="R24" s="13">
        <v>474</v>
      </c>
      <c r="S24" s="13">
        <v>5210</v>
      </c>
      <c r="T24" s="17">
        <v>1070</v>
      </c>
      <c r="U24" s="13">
        <v>486</v>
      </c>
      <c r="V24" s="13">
        <v>5200</v>
      </c>
      <c r="W24" s="80">
        <v>1070</v>
      </c>
      <c r="X24" s="80">
        <v>499</v>
      </c>
      <c r="Y24" s="80">
        <v>5320</v>
      </c>
      <c r="Z24" s="13">
        <v>1030</v>
      </c>
      <c r="AA24" s="13">
        <v>493</v>
      </c>
      <c r="AB24" s="13">
        <v>5080</v>
      </c>
      <c r="AC24" s="79">
        <v>988</v>
      </c>
      <c r="AD24" s="79">
        <v>486</v>
      </c>
      <c r="AE24" s="79">
        <v>4800</v>
      </c>
      <c r="AF24" s="17">
        <v>490</v>
      </c>
      <c r="AG24" s="17">
        <v>460</v>
      </c>
      <c r="AH24" s="17">
        <v>475</v>
      </c>
      <c r="AI24" s="17">
        <v>485</v>
      </c>
      <c r="AJ24" s="17">
        <v>492</v>
      </c>
      <c r="AK24" s="17">
        <v>495</v>
      </c>
      <c r="AL24" s="17">
        <v>478</v>
      </c>
      <c r="AM24" s="17">
        <v>487</v>
      </c>
      <c r="AN24" s="17">
        <v>484</v>
      </c>
      <c r="AO24" s="16">
        <v>483</v>
      </c>
      <c r="AR24" s="3" t="s">
        <v>335</v>
      </c>
      <c r="AS24" s="3" t="s">
        <v>85</v>
      </c>
      <c r="AW24" s="13">
        <v>1240</v>
      </c>
      <c r="AX24" s="13">
        <v>485</v>
      </c>
      <c r="AY24" s="13">
        <v>6000</v>
      </c>
      <c r="AZ24" s="17">
        <v>471</v>
      </c>
      <c r="BA24" s="13">
        <v>1220</v>
      </c>
      <c r="BB24" s="13">
        <v>482</v>
      </c>
      <c r="BC24" s="13">
        <v>5860</v>
      </c>
      <c r="BD24" s="17">
        <v>473</v>
      </c>
      <c r="BE24" s="13">
        <v>1200</v>
      </c>
      <c r="BF24" s="13">
        <v>512</v>
      </c>
      <c r="BG24" s="13">
        <v>6120</v>
      </c>
      <c r="BH24" s="17">
        <v>490</v>
      </c>
      <c r="BI24" s="13">
        <v>1200</v>
      </c>
      <c r="BJ24" s="13">
        <v>452</v>
      </c>
      <c r="BK24" s="13">
        <v>5440</v>
      </c>
      <c r="BL24" s="17">
        <v>460</v>
      </c>
      <c r="BM24" s="13">
        <v>1210</v>
      </c>
      <c r="BN24" s="13">
        <v>491</v>
      </c>
      <c r="BO24" s="13">
        <v>5950</v>
      </c>
      <c r="BP24" s="17">
        <v>475</v>
      </c>
      <c r="BQ24" s="13">
        <v>1220</v>
      </c>
      <c r="BR24" s="13">
        <v>506</v>
      </c>
      <c r="BS24" s="13">
        <v>6150</v>
      </c>
      <c r="BT24" s="13"/>
      <c r="BU24" s="13">
        <v>1210</v>
      </c>
      <c r="BV24" s="13">
        <v>512</v>
      </c>
      <c r="BW24" s="13">
        <v>6220</v>
      </c>
      <c r="BX24" s="17">
        <v>471</v>
      </c>
      <c r="BY24" s="13">
        <v>1190</v>
      </c>
      <c r="BZ24" s="13">
        <v>495</v>
      </c>
      <c r="CA24" s="13">
        <v>5880</v>
      </c>
      <c r="CB24" s="17">
        <v>473</v>
      </c>
    </row>
    <row r="25" spans="1:80">
      <c r="A25" s="3" t="s">
        <v>159</v>
      </c>
      <c r="B25" s="13">
        <v>449</v>
      </c>
      <c r="C25" s="13">
        <v>477</v>
      </c>
      <c r="D25" s="13">
        <v>2140</v>
      </c>
      <c r="E25" s="13">
        <v>451</v>
      </c>
      <c r="F25" s="13">
        <v>477</v>
      </c>
      <c r="G25" s="13">
        <v>2150</v>
      </c>
      <c r="H25" s="13">
        <v>452</v>
      </c>
      <c r="I25" s="13">
        <v>488</v>
      </c>
      <c r="J25" s="13">
        <v>2210</v>
      </c>
      <c r="K25" s="17">
        <v>439</v>
      </c>
      <c r="L25" s="13">
        <v>481</v>
      </c>
      <c r="M25" s="13">
        <v>2110</v>
      </c>
      <c r="N25" s="17">
        <v>439</v>
      </c>
      <c r="O25" s="13">
        <v>475</v>
      </c>
      <c r="P25" s="13">
        <v>2090</v>
      </c>
      <c r="Q25" s="17">
        <v>439</v>
      </c>
      <c r="R25" s="13">
        <v>474</v>
      </c>
      <c r="S25" s="13">
        <v>2080</v>
      </c>
      <c r="T25" s="17">
        <v>415</v>
      </c>
      <c r="U25" s="13">
        <v>474</v>
      </c>
      <c r="V25" s="13">
        <v>1970</v>
      </c>
      <c r="W25" s="80">
        <v>419</v>
      </c>
      <c r="X25" s="80">
        <v>468</v>
      </c>
      <c r="Y25" s="80">
        <v>1960</v>
      </c>
      <c r="Z25" s="13">
        <v>416</v>
      </c>
      <c r="AA25" s="13">
        <v>465</v>
      </c>
      <c r="AB25" s="13">
        <v>1930</v>
      </c>
      <c r="AC25" s="79">
        <v>394</v>
      </c>
      <c r="AD25" s="79">
        <v>478</v>
      </c>
      <c r="AE25" s="79">
        <v>1880</v>
      </c>
      <c r="AF25" s="17">
        <v>490</v>
      </c>
      <c r="AG25" s="17">
        <v>460</v>
      </c>
      <c r="AH25" s="17">
        <v>475</v>
      </c>
      <c r="AI25" s="17">
        <v>485</v>
      </c>
      <c r="AJ25" s="17">
        <v>492</v>
      </c>
      <c r="AK25" s="17">
        <v>495</v>
      </c>
      <c r="AL25" s="17">
        <v>478</v>
      </c>
      <c r="AM25" s="17">
        <v>487</v>
      </c>
      <c r="AN25" s="17">
        <v>484</v>
      </c>
      <c r="AO25" s="16">
        <v>483</v>
      </c>
      <c r="AR25" s="3" t="s">
        <v>336</v>
      </c>
      <c r="AS25" s="3" t="s">
        <v>82</v>
      </c>
      <c r="AW25" s="13">
        <v>506</v>
      </c>
      <c r="AX25" s="13">
        <v>470</v>
      </c>
      <c r="AY25" s="13">
        <v>2380</v>
      </c>
      <c r="AZ25" s="17">
        <v>471</v>
      </c>
      <c r="BA25" s="13">
        <v>505</v>
      </c>
      <c r="BB25" s="13">
        <v>467</v>
      </c>
      <c r="BC25" s="13">
        <v>2360</v>
      </c>
      <c r="BD25" s="17">
        <v>473</v>
      </c>
      <c r="BE25" s="13">
        <v>501</v>
      </c>
      <c r="BF25" s="13">
        <v>498</v>
      </c>
      <c r="BG25" s="13">
        <v>2500</v>
      </c>
      <c r="BH25" s="17">
        <v>490</v>
      </c>
      <c r="BI25" s="13">
        <v>499</v>
      </c>
      <c r="BJ25" s="13">
        <v>467</v>
      </c>
      <c r="BK25" s="13">
        <v>2330</v>
      </c>
      <c r="BL25" s="17">
        <v>460</v>
      </c>
      <c r="BM25" s="13">
        <v>504</v>
      </c>
      <c r="BN25" s="13">
        <v>492</v>
      </c>
      <c r="BO25" s="13">
        <v>2480</v>
      </c>
      <c r="BP25" s="17">
        <v>475</v>
      </c>
      <c r="BQ25" s="13">
        <v>486</v>
      </c>
      <c r="BR25" s="13">
        <v>484</v>
      </c>
      <c r="BS25" s="13">
        <v>2350</v>
      </c>
      <c r="BT25" s="13"/>
      <c r="BU25" s="13">
        <v>480</v>
      </c>
      <c r="BV25" s="13">
        <v>518</v>
      </c>
      <c r="BW25" s="13">
        <v>2490</v>
      </c>
      <c r="BX25" s="17">
        <v>471</v>
      </c>
      <c r="BY25" s="13">
        <v>468</v>
      </c>
      <c r="BZ25" s="13">
        <v>488</v>
      </c>
      <c r="CA25" s="13">
        <v>2280</v>
      </c>
      <c r="CB25" s="17">
        <v>473</v>
      </c>
    </row>
    <row r="26" spans="1:80">
      <c r="A26" s="3" t="s">
        <v>160</v>
      </c>
      <c r="B26" s="13">
        <v>1650</v>
      </c>
      <c r="C26" s="13">
        <v>493</v>
      </c>
      <c r="D26" s="13">
        <v>8120</v>
      </c>
      <c r="E26" s="13">
        <v>1560</v>
      </c>
      <c r="F26" s="13">
        <v>497</v>
      </c>
      <c r="G26" s="13">
        <v>7750</v>
      </c>
      <c r="H26" s="13">
        <v>1520</v>
      </c>
      <c r="I26" s="13">
        <v>497</v>
      </c>
      <c r="J26" s="13">
        <v>7560</v>
      </c>
      <c r="K26" s="17">
        <v>1700</v>
      </c>
      <c r="L26" s="13">
        <v>483</v>
      </c>
      <c r="M26" s="13">
        <v>8220</v>
      </c>
      <c r="N26" s="17">
        <v>1600</v>
      </c>
      <c r="O26" s="13">
        <v>490</v>
      </c>
      <c r="P26" s="13">
        <v>7830</v>
      </c>
      <c r="Q26" s="17">
        <v>1530</v>
      </c>
      <c r="R26" s="13">
        <v>478</v>
      </c>
      <c r="S26" s="13">
        <v>7320</v>
      </c>
      <c r="T26" s="17">
        <v>1500</v>
      </c>
      <c r="U26" s="13">
        <v>491</v>
      </c>
      <c r="V26" s="13">
        <v>7390</v>
      </c>
      <c r="W26" s="80">
        <v>1430</v>
      </c>
      <c r="X26" s="80">
        <v>505</v>
      </c>
      <c r="Y26" s="80">
        <v>7240</v>
      </c>
      <c r="Z26" s="13">
        <v>1630</v>
      </c>
      <c r="AA26" s="13">
        <v>499</v>
      </c>
      <c r="AB26" s="13">
        <v>8140</v>
      </c>
      <c r="AC26" s="79">
        <v>1810</v>
      </c>
      <c r="AD26" s="79">
        <v>497</v>
      </c>
      <c r="AE26" s="79">
        <v>8980</v>
      </c>
      <c r="AF26" s="17">
        <v>490</v>
      </c>
      <c r="AG26" s="17">
        <v>460</v>
      </c>
      <c r="AH26" s="17">
        <v>475</v>
      </c>
      <c r="AI26" s="17">
        <v>485</v>
      </c>
      <c r="AJ26" s="17">
        <v>492</v>
      </c>
      <c r="AK26" s="17">
        <v>495</v>
      </c>
      <c r="AL26" s="17">
        <v>478</v>
      </c>
      <c r="AM26" s="17">
        <v>487</v>
      </c>
      <c r="AN26" s="17">
        <v>484</v>
      </c>
      <c r="AO26" s="16">
        <v>483</v>
      </c>
      <c r="AR26" s="3" t="s">
        <v>337</v>
      </c>
      <c r="AS26" s="3" t="s">
        <v>79</v>
      </c>
      <c r="AW26" s="13">
        <v>2020</v>
      </c>
      <c r="AX26" s="13">
        <v>473</v>
      </c>
      <c r="AY26" s="13">
        <v>9540</v>
      </c>
      <c r="AZ26" s="17">
        <v>471</v>
      </c>
      <c r="BA26" s="13">
        <v>1950</v>
      </c>
      <c r="BB26" s="13">
        <v>482</v>
      </c>
      <c r="BC26" s="13">
        <v>9420</v>
      </c>
      <c r="BD26" s="17">
        <v>473</v>
      </c>
      <c r="BE26" s="13">
        <v>1950</v>
      </c>
      <c r="BF26" s="13">
        <v>496</v>
      </c>
      <c r="BG26" s="13">
        <v>9650</v>
      </c>
      <c r="BH26" s="17">
        <v>490</v>
      </c>
      <c r="BI26" s="13">
        <v>1900</v>
      </c>
      <c r="BJ26" s="13">
        <v>476</v>
      </c>
      <c r="BK26" s="13">
        <v>9050</v>
      </c>
      <c r="BL26" s="17">
        <v>460</v>
      </c>
      <c r="BM26" s="13">
        <v>1970</v>
      </c>
      <c r="BN26" s="13">
        <v>471</v>
      </c>
      <c r="BO26" s="13">
        <v>9260</v>
      </c>
      <c r="BP26" s="17">
        <v>475</v>
      </c>
      <c r="BQ26" s="13">
        <v>1900</v>
      </c>
      <c r="BR26" s="13">
        <v>493</v>
      </c>
      <c r="BS26" s="13">
        <v>9340</v>
      </c>
      <c r="BT26" s="13"/>
      <c r="BU26" s="13">
        <v>1860</v>
      </c>
      <c r="BV26" s="13">
        <v>497</v>
      </c>
      <c r="BW26" s="13">
        <v>9220</v>
      </c>
      <c r="BX26" s="17">
        <v>471</v>
      </c>
      <c r="BY26" s="13">
        <v>1890</v>
      </c>
      <c r="BZ26" s="13">
        <v>490</v>
      </c>
      <c r="CA26" s="13">
        <v>9240</v>
      </c>
      <c r="CB26" s="17">
        <v>473</v>
      </c>
    </row>
    <row r="27" spans="1:80">
      <c r="A27" s="3" t="s">
        <v>161</v>
      </c>
      <c r="B27" s="13">
        <v>60</v>
      </c>
      <c r="C27" s="13">
        <v>462</v>
      </c>
      <c r="D27" s="13">
        <v>277</v>
      </c>
      <c r="E27" s="13">
        <v>57</v>
      </c>
      <c r="F27" s="13">
        <v>468</v>
      </c>
      <c r="G27" s="13">
        <v>267</v>
      </c>
      <c r="H27" s="13">
        <v>51</v>
      </c>
      <c r="I27" s="13">
        <v>466</v>
      </c>
      <c r="J27" s="13">
        <v>238</v>
      </c>
      <c r="K27" s="17">
        <v>56</v>
      </c>
      <c r="L27" s="13">
        <v>452</v>
      </c>
      <c r="M27" s="13">
        <v>253</v>
      </c>
      <c r="N27" s="17">
        <v>54</v>
      </c>
      <c r="O27" s="13">
        <v>461</v>
      </c>
      <c r="P27" s="13">
        <v>249</v>
      </c>
      <c r="Q27" s="17">
        <v>54</v>
      </c>
      <c r="R27" s="13">
        <v>446</v>
      </c>
      <c r="S27" s="13">
        <v>241</v>
      </c>
      <c r="T27" s="17">
        <v>60</v>
      </c>
      <c r="U27" s="13">
        <v>459</v>
      </c>
      <c r="V27" s="13">
        <v>275</v>
      </c>
      <c r="W27" s="80">
        <v>56</v>
      </c>
      <c r="X27" s="80">
        <v>473</v>
      </c>
      <c r="Y27" s="80">
        <v>265</v>
      </c>
      <c r="Z27" s="13">
        <v>56</v>
      </c>
      <c r="AA27" s="13">
        <v>467</v>
      </c>
      <c r="AB27" s="13">
        <v>262</v>
      </c>
      <c r="AC27" s="79">
        <v>54</v>
      </c>
      <c r="AD27" s="79">
        <v>465</v>
      </c>
      <c r="AE27" s="79">
        <v>251</v>
      </c>
      <c r="AF27" s="17">
        <v>490</v>
      </c>
      <c r="AG27" s="17">
        <v>460</v>
      </c>
      <c r="AH27" s="17">
        <v>475</v>
      </c>
      <c r="AI27" s="17">
        <v>485</v>
      </c>
      <c r="AJ27" s="17">
        <v>492</v>
      </c>
      <c r="AK27" s="17">
        <v>495</v>
      </c>
      <c r="AL27" s="17">
        <v>478</v>
      </c>
      <c r="AM27" s="17">
        <v>487</v>
      </c>
      <c r="AN27" s="17">
        <v>484</v>
      </c>
      <c r="AO27" s="16">
        <v>483</v>
      </c>
      <c r="AR27" s="3" t="s">
        <v>338</v>
      </c>
      <c r="AS27" s="3" t="s">
        <v>76</v>
      </c>
      <c r="AW27" s="13">
        <v>79</v>
      </c>
      <c r="AX27" s="13">
        <v>444</v>
      </c>
      <c r="AY27" s="13">
        <v>351</v>
      </c>
      <c r="AZ27" s="17">
        <v>471</v>
      </c>
      <c r="BA27" s="13">
        <v>76</v>
      </c>
      <c r="BB27" s="13">
        <v>450</v>
      </c>
      <c r="BC27" s="13">
        <v>342</v>
      </c>
      <c r="BD27" s="17">
        <v>473</v>
      </c>
      <c r="BE27" s="13">
        <v>64</v>
      </c>
      <c r="BF27" s="13">
        <v>456</v>
      </c>
      <c r="BG27" s="13">
        <v>292</v>
      </c>
      <c r="BH27" s="17">
        <v>490</v>
      </c>
      <c r="BI27" s="13">
        <v>64</v>
      </c>
      <c r="BJ27" s="13">
        <v>440</v>
      </c>
      <c r="BK27" s="13">
        <v>282</v>
      </c>
      <c r="BL27" s="17">
        <v>460</v>
      </c>
      <c r="BM27" s="13">
        <v>65</v>
      </c>
      <c r="BN27" s="13">
        <v>455</v>
      </c>
      <c r="BO27" s="13">
        <v>296</v>
      </c>
      <c r="BP27" s="17">
        <v>475</v>
      </c>
      <c r="BQ27" s="13">
        <v>63</v>
      </c>
      <c r="BR27" s="13">
        <v>467</v>
      </c>
      <c r="BS27" s="13">
        <v>294</v>
      </c>
      <c r="BT27" s="13"/>
      <c r="BU27" s="13">
        <v>62</v>
      </c>
      <c r="BV27" s="13">
        <v>468</v>
      </c>
      <c r="BW27" s="13">
        <v>290</v>
      </c>
      <c r="BX27" s="17">
        <v>471</v>
      </c>
      <c r="BY27" s="13">
        <v>59</v>
      </c>
      <c r="BZ27" s="13">
        <v>460</v>
      </c>
      <c r="CA27" s="13">
        <v>271</v>
      </c>
      <c r="CB27" s="17">
        <v>473</v>
      </c>
    </row>
    <row r="28" spans="1:80">
      <c r="A28" s="3" t="s">
        <v>162</v>
      </c>
      <c r="B28" s="13">
        <v>82</v>
      </c>
      <c r="C28" s="13">
        <v>463</v>
      </c>
      <c r="D28" s="13">
        <v>380</v>
      </c>
      <c r="E28" s="13">
        <v>78</v>
      </c>
      <c r="F28" s="13">
        <v>469</v>
      </c>
      <c r="G28" s="13">
        <v>366</v>
      </c>
      <c r="H28" s="13">
        <v>73</v>
      </c>
      <c r="I28" s="13">
        <v>467</v>
      </c>
      <c r="J28" s="13">
        <v>341</v>
      </c>
      <c r="K28" s="17">
        <v>78</v>
      </c>
      <c r="L28" s="13">
        <v>453</v>
      </c>
      <c r="M28" s="13">
        <v>353</v>
      </c>
      <c r="N28" s="17">
        <v>77</v>
      </c>
      <c r="O28" s="13">
        <v>461</v>
      </c>
      <c r="P28" s="13">
        <v>355</v>
      </c>
      <c r="Q28" s="17">
        <v>76</v>
      </c>
      <c r="R28" s="13">
        <v>447</v>
      </c>
      <c r="S28" s="13">
        <v>340</v>
      </c>
      <c r="T28" s="17">
        <v>79</v>
      </c>
      <c r="U28" s="13">
        <v>460</v>
      </c>
      <c r="V28" s="13">
        <v>363</v>
      </c>
      <c r="W28" s="80">
        <v>66</v>
      </c>
      <c r="X28" s="80">
        <v>474</v>
      </c>
      <c r="Y28" s="80">
        <v>313</v>
      </c>
      <c r="Z28" s="13">
        <v>60</v>
      </c>
      <c r="AA28" s="13">
        <v>468</v>
      </c>
      <c r="AB28" s="13">
        <v>281</v>
      </c>
      <c r="AC28" s="79">
        <v>56</v>
      </c>
      <c r="AD28" s="79">
        <v>466</v>
      </c>
      <c r="AE28" s="79">
        <v>261</v>
      </c>
      <c r="AF28" s="17">
        <v>490</v>
      </c>
      <c r="AG28" s="17">
        <v>460</v>
      </c>
      <c r="AH28" s="17">
        <v>475</v>
      </c>
      <c r="AI28" s="17">
        <v>485</v>
      </c>
      <c r="AJ28" s="17">
        <v>492</v>
      </c>
      <c r="AK28" s="17">
        <v>495</v>
      </c>
      <c r="AL28" s="17">
        <v>478</v>
      </c>
      <c r="AM28" s="17">
        <v>487</v>
      </c>
      <c r="AN28" s="17">
        <v>484</v>
      </c>
      <c r="AO28" s="16">
        <v>483</v>
      </c>
      <c r="AR28" s="3" t="s">
        <v>339</v>
      </c>
      <c r="AS28" s="3" t="s">
        <v>73</v>
      </c>
      <c r="AW28" s="13">
        <v>93</v>
      </c>
      <c r="AX28" s="13">
        <v>444</v>
      </c>
      <c r="AY28" s="13">
        <v>413</v>
      </c>
      <c r="AZ28" s="17">
        <v>471</v>
      </c>
      <c r="BA28" s="13">
        <v>93</v>
      </c>
      <c r="BB28" s="13">
        <v>450</v>
      </c>
      <c r="BC28" s="13">
        <v>419</v>
      </c>
      <c r="BD28" s="17">
        <v>473</v>
      </c>
      <c r="BE28" s="13">
        <v>91</v>
      </c>
      <c r="BF28" s="13">
        <v>456</v>
      </c>
      <c r="BG28" s="13">
        <v>415</v>
      </c>
      <c r="BH28" s="17">
        <v>490</v>
      </c>
      <c r="BI28" s="13">
        <v>92</v>
      </c>
      <c r="BJ28" s="13">
        <v>441</v>
      </c>
      <c r="BK28" s="13">
        <v>406</v>
      </c>
      <c r="BL28" s="17">
        <v>460</v>
      </c>
      <c r="BM28" s="13">
        <v>91</v>
      </c>
      <c r="BN28" s="13">
        <v>455</v>
      </c>
      <c r="BO28" s="13">
        <v>414</v>
      </c>
      <c r="BP28" s="17">
        <v>475</v>
      </c>
      <c r="BQ28" s="13">
        <v>88</v>
      </c>
      <c r="BR28" s="13">
        <v>467</v>
      </c>
      <c r="BS28" s="13">
        <v>411</v>
      </c>
      <c r="BT28" s="13"/>
      <c r="BU28" s="13">
        <v>84</v>
      </c>
      <c r="BV28" s="13">
        <v>468</v>
      </c>
      <c r="BW28" s="13">
        <v>393</v>
      </c>
      <c r="BX28" s="17">
        <v>471</v>
      </c>
      <c r="BY28" s="13">
        <v>85</v>
      </c>
      <c r="BZ28" s="13">
        <v>461</v>
      </c>
      <c r="CA28" s="13">
        <v>392</v>
      </c>
      <c r="CB28" s="17">
        <v>473</v>
      </c>
    </row>
    <row r="29" spans="1:80">
      <c r="A29" s="3" t="s">
        <v>163</v>
      </c>
      <c r="B29" s="13">
        <v>1300</v>
      </c>
      <c r="C29" s="13">
        <v>461</v>
      </c>
      <c r="D29" s="13">
        <v>5980</v>
      </c>
      <c r="E29" s="13">
        <v>1310</v>
      </c>
      <c r="F29" s="13">
        <v>464</v>
      </c>
      <c r="G29" s="13">
        <v>6080</v>
      </c>
      <c r="H29" s="13">
        <v>1300</v>
      </c>
      <c r="I29" s="13">
        <v>463</v>
      </c>
      <c r="J29" s="13">
        <v>6010</v>
      </c>
      <c r="K29" s="17">
        <v>1400</v>
      </c>
      <c r="L29" s="13">
        <v>450</v>
      </c>
      <c r="M29" s="13">
        <v>6310</v>
      </c>
      <c r="N29" s="17">
        <v>1370</v>
      </c>
      <c r="O29" s="13">
        <v>457</v>
      </c>
      <c r="P29" s="13">
        <v>6250</v>
      </c>
      <c r="Q29" s="17">
        <v>1350</v>
      </c>
      <c r="R29" s="13">
        <v>445</v>
      </c>
      <c r="S29" s="13">
        <v>6000</v>
      </c>
      <c r="T29" s="17">
        <v>1160</v>
      </c>
      <c r="U29" s="13">
        <v>456</v>
      </c>
      <c r="V29" s="13">
        <v>5290</v>
      </c>
      <c r="W29" s="80">
        <v>1100</v>
      </c>
      <c r="X29" s="80">
        <v>470</v>
      </c>
      <c r="Y29" s="80">
        <v>5150</v>
      </c>
      <c r="Z29" s="13">
        <v>1100</v>
      </c>
      <c r="AA29" s="13">
        <v>464</v>
      </c>
      <c r="AB29" s="13">
        <v>5120</v>
      </c>
      <c r="AC29" s="79">
        <v>1190</v>
      </c>
      <c r="AD29" s="79">
        <v>462</v>
      </c>
      <c r="AE29" s="79">
        <v>5480</v>
      </c>
      <c r="AF29" s="17">
        <v>490</v>
      </c>
      <c r="AG29" s="17">
        <v>460</v>
      </c>
      <c r="AH29" s="17">
        <v>475</v>
      </c>
      <c r="AI29" s="17">
        <v>485</v>
      </c>
      <c r="AJ29" s="17">
        <v>492</v>
      </c>
      <c r="AK29" s="17">
        <v>495</v>
      </c>
      <c r="AL29" s="17">
        <v>478</v>
      </c>
      <c r="AM29" s="17">
        <v>487</v>
      </c>
      <c r="AN29" s="17">
        <v>484</v>
      </c>
      <c r="AO29" s="16">
        <v>483</v>
      </c>
      <c r="AR29" s="3" t="s">
        <v>340</v>
      </c>
      <c r="AS29" s="3" t="s">
        <v>70</v>
      </c>
      <c r="AW29" s="13">
        <v>1430</v>
      </c>
      <c r="AX29" s="13">
        <v>449</v>
      </c>
      <c r="AY29" s="13">
        <v>6420</v>
      </c>
      <c r="AZ29" s="17">
        <v>471</v>
      </c>
      <c r="BA29" s="13">
        <v>1400</v>
      </c>
      <c r="BB29" s="13">
        <v>449</v>
      </c>
      <c r="BC29" s="13">
        <v>6290</v>
      </c>
      <c r="BD29" s="17">
        <v>473</v>
      </c>
      <c r="BE29" s="13">
        <v>1480</v>
      </c>
      <c r="BF29" s="13">
        <v>461</v>
      </c>
      <c r="BG29" s="13">
        <v>6810</v>
      </c>
      <c r="BH29" s="17">
        <v>490</v>
      </c>
      <c r="BI29" s="13">
        <v>1450</v>
      </c>
      <c r="BJ29" s="13">
        <v>437</v>
      </c>
      <c r="BK29" s="13">
        <v>6330</v>
      </c>
      <c r="BL29" s="17">
        <v>460</v>
      </c>
      <c r="BM29" s="13">
        <v>1450</v>
      </c>
      <c r="BN29" s="13">
        <v>443</v>
      </c>
      <c r="BO29" s="13">
        <v>6410</v>
      </c>
      <c r="BP29" s="17">
        <v>475</v>
      </c>
      <c r="BQ29" s="13">
        <v>1390</v>
      </c>
      <c r="BR29" s="13">
        <v>464</v>
      </c>
      <c r="BS29" s="13">
        <v>6450</v>
      </c>
      <c r="BT29" s="13"/>
      <c r="BU29" s="13">
        <v>1440</v>
      </c>
      <c r="BV29" s="13">
        <v>465</v>
      </c>
      <c r="BW29" s="13">
        <v>6710</v>
      </c>
      <c r="BX29" s="17">
        <v>471</v>
      </c>
      <c r="BY29" s="13">
        <v>1400</v>
      </c>
      <c r="BZ29" s="13">
        <v>455</v>
      </c>
      <c r="CA29" s="13">
        <v>6360</v>
      </c>
      <c r="CB29" s="17">
        <v>473</v>
      </c>
    </row>
    <row r="30" spans="1:80">
      <c r="A30" s="3" t="s">
        <v>164</v>
      </c>
      <c r="B30" s="13">
        <v>388</v>
      </c>
      <c r="C30" s="13">
        <v>453</v>
      </c>
      <c r="D30" s="13">
        <v>1760</v>
      </c>
      <c r="E30" s="13">
        <v>369</v>
      </c>
      <c r="F30" s="13">
        <v>458</v>
      </c>
      <c r="G30" s="13">
        <v>1690</v>
      </c>
      <c r="H30" s="13">
        <v>341</v>
      </c>
      <c r="I30" s="13">
        <v>458</v>
      </c>
      <c r="J30" s="13">
        <v>1560</v>
      </c>
      <c r="K30" s="17">
        <v>346</v>
      </c>
      <c r="L30" s="13">
        <v>446</v>
      </c>
      <c r="M30" s="13">
        <v>1540</v>
      </c>
      <c r="N30" s="17">
        <v>358</v>
      </c>
      <c r="O30" s="13">
        <v>451</v>
      </c>
      <c r="P30" s="13">
        <v>1620</v>
      </c>
      <c r="Q30" s="17">
        <v>388</v>
      </c>
      <c r="R30" s="13">
        <v>439</v>
      </c>
      <c r="S30" s="13">
        <v>1700</v>
      </c>
      <c r="T30" s="17">
        <v>391</v>
      </c>
      <c r="U30" s="13">
        <v>450</v>
      </c>
      <c r="V30" s="13">
        <v>1760</v>
      </c>
      <c r="W30" s="80">
        <v>329</v>
      </c>
      <c r="X30" s="80">
        <v>465</v>
      </c>
      <c r="Y30" s="80">
        <v>1530</v>
      </c>
      <c r="Z30" s="13">
        <v>333</v>
      </c>
      <c r="AA30" s="13">
        <v>459</v>
      </c>
      <c r="AB30" s="13">
        <v>1530</v>
      </c>
      <c r="AC30" s="79">
        <v>361</v>
      </c>
      <c r="AD30" s="79">
        <v>457</v>
      </c>
      <c r="AE30" s="79">
        <v>1650</v>
      </c>
      <c r="AF30" s="17">
        <v>490</v>
      </c>
      <c r="AG30" s="17">
        <v>460</v>
      </c>
      <c r="AH30" s="17">
        <v>475</v>
      </c>
      <c r="AI30" s="17">
        <v>485</v>
      </c>
      <c r="AJ30" s="17">
        <v>492</v>
      </c>
      <c r="AK30" s="17">
        <v>495</v>
      </c>
      <c r="AL30" s="17">
        <v>478</v>
      </c>
      <c r="AM30" s="17">
        <v>487</v>
      </c>
      <c r="AN30" s="17">
        <v>484</v>
      </c>
      <c r="AO30" s="16">
        <v>483</v>
      </c>
      <c r="AR30" s="3" t="s">
        <v>341</v>
      </c>
      <c r="AS30" s="3" t="s">
        <v>67</v>
      </c>
      <c r="AW30" s="13">
        <v>465</v>
      </c>
      <c r="AX30" s="13">
        <v>449</v>
      </c>
      <c r="AY30" s="13">
        <v>2090</v>
      </c>
      <c r="AZ30" s="17">
        <v>471</v>
      </c>
      <c r="BA30" s="13">
        <v>472</v>
      </c>
      <c r="BB30" s="13">
        <v>452</v>
      </c>
      <c r="BC30" s="13">
        <v>2130</v>
      </c>
      <c r="BD30" s="17">
        <v>473</v>
      </c>
      <c r="BE30" s="13">
        <v>447</v>
      </c>
      <c r="BF30" s="13">
        <v>466</v>
      </c>
      <c r="BG30" s="13">
        <v>2080</v>
      </c>
      <c r="BH30" s="17">
        <v>490</v>
      </c>
      <c r="BI30" s="13">
        <v>455</v>
      </c>
      <c r="BJ30" s="13">
        <v>416</v>
      </c>
      <c r="BK30" s="13">
        <v>1890</v>
      </c>
      <c r="BL30" s="17">
        <v>460</v>
      </c>
      <c r="BM30" s="13">
        <v>439</v>
      </c>
      <c r="BN30" s="13">
        <v>434</v>
      </c>
      <c r="BO30" s="13">
        <v>1910</v>
      </c>
      <c r="BP30" s="17">
        <v>475</v>
      </c>
      <c r="BQ30" s="13">
        <v>422</v>
      </c>
      <c r="BR30" s="13">
        <v>459</v>
      </c>
      <c r="BS30" s="13">
        <v>1940</v>
      </c>
      <c r="BT30" s="13"/>
      <c r="BU30" s="13">
        <v>433</v>
      </c>
      <c r="BV30" s="13">
        <v>462</v>
      </c>
      <c r="BW30" s="13">
        <v>2000</v>
      </c>
      <c r="BX30" s="17">
        <v>471</v>
      </c>
      <c r="BY30" s="13">
        <v>419</v>
      </c>
      <c r="BZ30" s="13">
        <v>443</v>
      </c>
      <c r="CA30" s="13">
        <v>1860</v>
      </c>
      <c r="CB30" s="17">
        <v>473</v>
      </c>
    </row>
    <row r="31" spans="1:80">
      <c r="A31" s="3" t="s">
        <v>165</v>
      </c>
      <c r="B31" s="13">
        <v>100</v>
      </c>
      <c r="C31" s="13">
        <v>445</v>
      </c>
      <c r="D31" s="13">
        <v>445</v>
      </c>
      <c r="E31" s="13">
        <v>100</v>
      </c>
      <c r="F31" s="13">
        <v>448</v>
      </c>
      <c r="G31" s="13">
        <v>448</v>
      </c>
      <c r="H31" s="13">
        <v>102</v>
      </c>
      <c r="I31" s="13">
        <v>447</v>
      </c>
      <c r="J31" s="13">
        <v>456</v>
      </c>
      <c r="K31" s="17">
        <v>96</v>
      </c>
      <c r="L31" s="13">
        <v>436</v>
      </c>
      <c r="M31" s="13">
        <v>419</v>
      </c>
      <c r="N31" s="17">
        <v>107</v>
      </c>
      <c r="O31" s="13">
        <v>442</v>
      </c>
      <c r="P31" s="13">
        <v>473</v>
      </c>
      <c r="Q31" s="17">
        <v>100</v>
      </c>
      <c r="R31" s="13">
        <v>429</v>
      </c>
      <c r="S31" s="13">
        <v>429</v>
      </c>
      <c r="T31" s="17">
        <v>102</v>
      </c>
      <c r="U31" s="13">
        <v>440</v>
      </c>
      <c r="V31" s="13">
        <v>449</v>
      </c>
      <c r="W31" s="80">
        <v>85</v>
      </c>
      <c r="X31" s="80">
        <v>455</v>
      </c>
      <c r="Y31" s="80">
        <v>387</v>
      </c>
      <c r="Z31" s="13">
        <v>87</v>
      </c>
      <c r="AA31" s="13">
        <v>448</v>
      </c>
      <c r="AB31" s="13">
        <v>390</v>
      </c>
      <c r="AC31" s="79">
        <v>88</v>
      </c>
      <c r="AD31" s="79">
        <v>447</v>
      </c>
      <c r="AE31" s="79">
        <v>393</v>
      </c>
      <c r="AF31" s="17">
        <v>490</v>
      </c>
      <c r="AG31" s="17">
        <v>460</v>
      </c>
      <c r="AH31" s="17">
        <v>475</v>
      </c>
      <c r="AI31" s="17">
        <v>485</v>
      </c>
      <c r="AJ31" s="17">
        <v>492</v>
      </c>
      <c r="AK31" s="17">
        <v>495</v>
      </c>
      <c r="AL31" s="17">
        <v>478</v>
      </c>
      <c r="AM31" s="17">
        <v>487</v>
      </c>
      <c r="AN31" s="17">
        <v>484</v>
      </c>
      <c r="AO31" s="16">
        <v>483</v>
      </c>
      <c r="AR31" s="3" t="s">
        <v>342</v>
      </c>
      <c r="AS31" s="3" t="s">
        <v>64</v>
      </c>
      <c r="AW31" s="13">
        <v>126</v>
      </c>
      <c r="AX31" s="13">
        <v>433</v>
      </c>
      <c r="AY31" s="13">
        <v>546</v>
      </c>
      <c r="AZ31" s="17">
        <v>471</v>
      </c>
      <c r="BA31" s="13">
        <v>119</v>
      </c>
      <c r="BB31" s="13">
        <v>440</v>
      </c>
      <c r="BC31" s="13">
        <v>524</v>
      </c>
      <c r="BD31" s="17">
        <v>473</v>
      </c>
      <c r="BE31" s="13">
        <v>114</v>
      </c>
      <c r="BF31" s="13">
        <v>456</v>
      </c>
      <c r="BG31" s="13">
        <v>520</v>
      </c>
      <c r="BH31" s="17">
        <v>490</v>
      </c>
      <c r="BI31" s="13">
        <v>104</v>
      </c>
      <c r="BJ31" s="13">
        <v>410</v>
      </c>
      <c r="BK31" s="13">
        <v>426</v>
      </c>
      <c r="BL31" s="17">
        <v>460</v>
      </c>
      <c r="BM31" s="13">
        <v>88</v>
      </c>
      <c r="BN31" s="13">
        <v>426</v>
      </c>
      <c r="BO31" s="13">
        <v>375</v>
      </c>
      <c r="BP31" s="17">
        <v>475</v>
      </c>
      <c r="BQ31" s="13">
        <v>114</v>
      </c>
      <c r="BR31" s="13">
        <v>449</v>
      </c>
      <c r="BS31" s="13">
        <v>512</v>
      </c>
      <c r="BT31" s="13"/>
      <c r="BU31" s="13">
        <v>96</v>
      </c>
      <c r="BV31" s="13">
        <v>451</v>
      </c>
      <c r="BW31" s="13">
        <v>433</v>
      </c>
      <c r="BX31" s="17">
        <v>471</v>
      </c>
      <c r="BY31" s="13">
        <v>102</v>
      </c>
      <c r="BZ31" s="13">
        <v>433</v>
      </c>
      <c r="CA31" s="13">
        <v>442</v>
      </c>
      <c r="CB31" s="17">
        <v>473</v>
      </c>
    </row>
    <row r="32" spans="1:80">
      <c r="A32" s="3" t="s">
        <v>166</v>
      </c>
      <c r="B32" s="13">
        <v>296</v>
      </c>
      <c r="C32" s="13">
        <v>464</v>
      </c>
      <c r="D32" s="13">
        <v>1370</v>
      </c>
      <c r="E32" s="13">
        <v>285</v>
      </c>
      <c r="F32" s="13">
        <v>471</v>
      </c>
      <c r="G32" s="13">
        <v>1340</v>
      </c>
      <c r="H32" s="13">
        <v>288</v>
      </c>
      <c r="I32" s="13">
        <v>469</v>
      </c>
      <c r="J32" s="13">
        <v>1350</v>
      </c>
      <c r="K32" s="17">
        <v>298</v>
      </c>
      <c r="L32" s="13">
        <v>457</v>
      </c>
      <c r="M32" s="13">
        <v>1360</v>
      </c>
      <c r="N32" s="17">
        <v>303</v>
      </c>
      <c r="O32" s="13">
        <v>462</v>
      </c>
      <c r="P32" s="13">
        <v>1400</v>
      </c>
      <c r="Q32" s="17">
        <v>295</v>
      </c>
      <c r="R32" s="13">
        <v>447</v>
      </c>
      <c r="S32" s="13">
        <v>1320</v>
      </c>
      <c r="T32" s="17">
        <v>293</v>
      </c>
      <c r="U32" s="13">
        <v>461</v>
      </c>
      <c r="V32" s="13">
        <v>1350</v>
      </c>
      <c r="W32" s="80">
        <v>255</v>
      </c>
      <c r="X32" s="80">
        <v>476</v>
      </c>
      <c r="Y32" s="80">
        <v>1210</v>
      </c>
      <c r="Z32" s="13">
        <v>263</v>
      </c>
      <c r="AA32" s="13">
        <v>470</v>
      </c>
      <c r="AB32" s="13">
        <v>1240</v>
      </c>
      <c r="AC32" s="79">
        <v>295</v>
      </c>
      <c r="AD32" s="79">
        <v>468</v>
      </c>
      <c r="AE32" s="79">
        <v>1380</v>
      </c>
      <c r="AF32" s="17">
        <v>490</v>
      </c>
      <c r="AG32" s="17">
        <v>460</v>
      </c>
      <c r="AH32" s="17">
        <v>475</v>
      </c>
      <c r="AI32" s="17">
        <v>485</v>
      </c>
      <c r="AJ32" s="17">
        <v>492</v>
      </c>
      <c r="AK32" s="17">
        <v>495</v>
      </c>
      <c r="AL32" s="17">
        <v>478</v>
      </c>
      <c r="AM32" s="17">
        <v>487</v>
      </c>
      <c r="AN32" s="17">
        <v>484</v>
      </c>
      <c r="AO32" s="16">
        <v>483</v>
      </c>
      <c r="AR32" s="3" t="s">
        <v>343</v>
      </c>
      <c r="AS32" s="3" t="s">
        <v>61</v>
      </c>
      <c r="AW32" s="13">
        <v>390</v>
      </c>
      <c r="AX32" s="13">
        <v>456</v>
      </c>
      <c r="AY32" s="13">
        <v>1780</v>
      </c>
      <c r="AZ32" s="17">
        <v>471</v>
      </c>
      <c r="BA32" s="13">
        <v>366</v>
      </c>
      <c r="BB32" s="13">
        <v>455</v>
      </c>
      <c r="BC32" s="13">
        <v>1670</v>
      </c>
      <c r="BD32" s="17">
        <v>473</v>
      </c>
      <c r="BE32" s="13">
        <v>369</v>
      </c>
      <c r="BF32" s="13">
        <v>468</v>
      </c>
      <c r="BG32" s="13">
        <v>1730</v>
      </c>
      <c r="BH32" s="17">
        <v>490</v>
      </c>
      <c r="BI32" s="13">
        <v>376</v>
      </c>
      <c r="BJ32" s="13">
        <v>443</v>
      </c>
      <c r="BK32" s="13">
        <v>1670</v>
      </c>
      <c r="BL32" s="17">
        <v>460</v>
      </c>
      <c r="BM32" s="13">
        <v>355</v>
      </c>
      <c r="BN32" s="13">
        <v>454</v>
      </c>
      <c r="BO32" s="13">
        <v>1610</v>
      </c>
      <c r="BP32" s="17">
        <v>475</v>
      </c>
      <c r="BQ32" s="13">
        <v>365</v>
      </c>
      <c r="BR32" s="13">
        <v>470</v>
      </c>
      <c r="BS32" s="13">
        <v>1720</v>
      </c>
      <c r="BT32" s="13"/>
      <c r="BU32" s="13">
        <v>363</v>
      </c>
      <c r="BV32" s="13">
        <v>473</v>
      </c>
      <c r="BW32" s="13">
        <v>1720</v>
      </c>
      <c r="BX32" s="17">
        <v>471</v>
      </c>
      <c r="BY32" s="13">
        <v>360</v>
      </c>
      <c r="BZ32" s="13">
        <v>458</v>
      </c>
      <c r="CA32" s="13">
        <v>1650</v>
      </c>
      <c r="CB32" s="17">
        <v>473</v>
      </c>
    </row>
    <row r="33" spans="1:80">
      <c r="A33" s="3" t="s">
        <v>167</v>
      </c>
      <c r="B33" s="13">
        <v>548</v>
      </c>
      <c r="C33" s="13">
        <v>469</v>
      </c>
      <c r="D33" s="13">
        <v>2570</v>
      </c>
      <c r="E33" s="13">
        <v>513</v>
      </c>
      <c r="F33" s="13">
        <v>475</v>
      </c>
      <c r="G33" s="13">
        <v>2440</v>
      </c>
      <c r="H33" s="13">
        <v>544</v>
      </c>
      <c r="I33" s="13">
        <v>473</v>
      </c>
      <c r="J33" s="13">
        <v>2570</v>
      </c>
      <c r="K33" s="17">
        <v>653</v>
      </c>
      <c r="L33" s="13">
        <v>460</v>
      </c>
      <c r="M33" s="13">
        <v>3000</v>
      </c>
      <c r="N33" s="17">
        <v>572</v>
      </c>
      <c r="O33" s="13">
        <v>469</v>
      </c>
      <c r="P33" s="13">
        <v>2680</v>
      </c>
      <c r="Q33" s="17">
        <v>579</v>
      </c>
      <c r="R33" s="13">
        <v>453</v>
      </c>
      <c r="S33" s="13">
        <v>2620</v>
      </c>
      <c r="T33" s="17">
        <v>476</v>
      </c>
      <c r="U33" s="13">
        <v>468</v>
      </c>
      <c r="V33" s="13">
        <v>2230</v>
      </c>
      <c r="W33" s="80">
        <v>476</v>
      </c>
      <c r="X33" s="80">
        <v>481</v>
      </c>
      <c r="Y33" s="80">
        <v>2290</v>
      </c>
      <c r="Z33" s="13">
        <v>611</v>
      </c>
      <c r="AA33" s="13">
        <v>475</v>
      </c>
      <c r="AB33" s="13">
        <v>2900</v>
      </c>
      <c r="AC33" s="79">
        <v>636</v>
      </c>
      <c r="AD33" s="79">
        <v>473</v>
      </c>
      <c r="AE33" s="79">
        <v>3010</v>
      </c>
      <c r="AF33" s="17">
        <v>490</v>
      </c>
      <c r="AG33" s="17">
        <v>460</v>
      </c>
      <c r="AH33" s="17">
        <v>475</v>
      </c>
      <c r="AI33" s="17">
        <v>485</v>
      </c>
      <c r="AJ33" s="17">
        <v>492</v>
      </c>
      <c r="AK33" s="17">
        <v>495</v>
      </c>
      <c r="AL33" s="17">
        <v>478</v>
      </c>
      <c r="AM33" s="17">
        <v>487</v>
      </c>
      <c r="AN33" s="17">
        <v>484</v>
      </c>
      <c r="AO33" s="16">
        <v>483</v>
      </c>
      <c r="AR33" s="3" t="s">
        <v>344</v>
      </c>
      <c r="AS33" s="3" t="s">
        <v>58</v>
      </c>
      <c r="AW33" s="13">
        <v>605</v>
      </c>
      <c r="AX33" s="13">
        <v>451</v>
      </c>
      <c r="AY33" s="13">
        <v>2730</v>
      </c>
      <c r="AZ33" s="17">
        <v>471</v>
      </c>
      <c r="BA33" s="13">
        <v>602</v>
      </c>
      <c r="BB33" s="13">
        <v>456</v>
      </c>
      <c r="BC33" s="13">
        <v>2750</v>
      </c>
      <c r="BD33" s="17">
        <v>473</v>
      </c>
      <c r="BE33" s="13">
        <v>595</v>
      </c>
      <c r="BF33" s="13">
        <v>462</v>
      </c>
      <c r="BG33" s="13">
        <v>2750</v>
      </c>
      <c r="BH33" s="17">
        <v>490</v>
      </c>
      <c r="BI33" s="13">
        <v>599</v>
      </c>
      <c r="BJ33" s="13">
        <v>448</v>
      </c>
      <c r="BK33" s="13">
        <v>2680</v>
      </c>
      <c r="BL33" s="17">
        <v>460</v>
      </c>
      <c r="BM33" s="13">
        <v>594</v>
      </c>
      <c r="BN33" s="13">
        <v>461</v>
      </c>
      <c r="BO33" s="13">
        <v>2740</v>
      </c>
      <c r="BP33" s="17">
        <v>475</v>
      </c>
      <c r="BQ33" s="13">
        <v>608</v>
      </c>
      <c r="BR33" s="13">
        <v>474</v>
      </c>
      <c r="BS33" s="13">
        <v>2880</v>
      </c>
      <c r="BT33" s="13"/>
      <c r="BU33" s="13">
        <v>607</v>
      </c>
      <c r="BV33" s="13">
        <v>475</v>
      </c>
      <c r="BW33" s="13">
        <v>2880</v>
      </c>
      <c r="BX33" s="17">
        <v>471</v>
      </c>
      <c r="BY33" s="13">
        <v>589</v>
      </c>
      <c r="BZ33" s="13">
        <v>467</v>
      </c>
      <c r="CA33" s="13">
        <v>2750</v>
      </c>
      <c r="CB33" s="17">
        <v>473</v>
      </c>
    </row>
    <row r="34" spans="1:80">
      <c r="A34" s="3" t="s">
        <v>168</v>
      </c>
      <c r="B34" s="13">
        <v>341</v>
      </c>
      <c r="C34" s="13">
        <v>471</v>
      </c>
      <c r="D34" s="13">
        <v>1610</v>
      </c>
      <c r="E34" s="13">
        <v>333</v>
      </c>
      <c r="F34" s="13">
        <v>475</v>
      </c>
      <c r="G34" s="13">
        <v>1580</v>
      </c>
      <c r="H34" s="13">
        <v>320</v>
      </c>
      <c r="I34" s="13">
        <v>474</v>
      </c>
      <c r="J34" s="13">
        <v>1520</v>
      </c>
      <c r="K34" s="17">
        <v>348</v>
      </c>
      <c r="L34" s="13">
        <v>461</v>
      </c>
      <c r="M34" s="13">
        <v>1600</v>
      </c>
      <c r="N34" s="17">
        <v>336</v>
      </c>
      <c r="O34" s="13">
        <v>469</v>
      </c>
      <c r="P34" s="13">
        <v>1580</v>
      </c>
      <c r="Q34" s="17">
        <v>338</v>
      </c>
      <c r="R34" s="13">
        <v>454</v>
      </c>
      <c r="S34" s="13">
        <v>1540</v>
      </c>
      <c r="T34" s="17">
        <v>332</v>
      </c>
      <c r="U34" s="13">
        <v>468</v>
      </c>
      <c r="V34" s="13">
        <v>1550</v>
      </c>
      <c r="W34" s="80">
        <v>328</v>
      </c>
      <c r="X34" s="80">
        <v>482</v>
      </c>
      <c r="Y34" s="80">
        <v>1580</v>
      </c>
      <c r="Z34" s="13">
        <v>344</v>
      </c>
      <c r="AA34" s="13">
        <v>475</v>
      </c>
      <c r="AB34" s="13">
        <v>1630</v>
      </c>
      <c r="AC34" s="79">
        <v>356</v>
      </c>
      <c r="AD34" s="79">
        <v>473</v>
      </c>
      <c r="AE34" s="79">
        <v>1680</v>
      </c>
      <c r="AF34" s="17">
        <v>490</v>
      </c>
      <c r="AG34" s="17">
        <v>460</v>
      </c>
      <c r="AH34" s="17">
        <v>475</v>
      </c>
      <c r="AI34" s="17">
        <v>485</v>
      </c>
      <c r="AJ34" s="17">
        <v>492</v>
      </c>
      <c r="AK34" s="17">
        <v>495</v>
      </c>
      <c r="AL34" s="17">
        <v>478</v>
      </c>
      <c r="AM34" s="17">
        <v>487</v>
      </c>
      <c r="AN34" s="17">
        <v>484</v>
      </c>
      <c r="AO34" s="16">
        <v>483</v>
      </c>
      <c r="AR34" s="3" t="s">
        <v>345</v>
      </c>
      <c r="AS34" s="3" t="s">
        <v>55</v>
      </c>
      <c r="AW34" s="13">
        <v>406</v>
      </c>
      <c r="AX34" s="13">
        <v>451</v>
      </c>
      <c r="AY34" s="13">
        <v>1830</v>
      </c>
      <c r="AZ34" s="17">
        <v>471</v>
      </c>
      <c r="BA34" s="13">
        <v>427</v>
      </c>
      <c r="BB34" s="13">
        <v>456</v>
      </c>
      <c r="BC34" s="13">
        <v>1950</v>
      </c>
      <c r="BD34" s="17">
        <v>473</v>
      </c>
      <c r="BE34" s="13">
        <v>378</v>
      </c>
      <c r="BF34" s="13">
        <v>462</v>
      </c>
      <c r="BG34" s="13">
        <v>1750</v>
      </c>
      <c r="BH34" s="17">
        <v>490</v>
      </c>
      <c r="BI34" s="13">
        <v>368</v>
      </c>
      <c r="BJ34" s="13">
        <v>448</v>
      </c>
      <c r="BK34" s="13">
        <v>1650</v>
      </c>
      <c r="BL34" s="17">
        <v>460</v>
      </c>
      <c r="BM34" s="13">
        <v>375</v>
      </c>
      <c r="BN34" s="13">
        <v>462</v>
      </c>
      <c r="BO34" s="13">
        <v>1730</v>
      </c>
      <c r="BP34" s="17">
        <v>475</v>
      </c>
      <c r="BQ34" s="13">
        <v>386</v>
      </c>
      <c r="BR34" s="13">
        <v>475</v>
      </c>
      <c r="BS34" s="13">
        <v>1830</v>
      </c>
      <c r="BT34" s="13"/>
      <c r="BU34" s="13">
        <v>377</v>
      </c>
      <c r="BV34" s="13">
        <v>476</v>
      </c>
      <c r="BW34" s="13">
        <v>1800</v>
      </c>
      <c r="BX34" s="17">
        <v>471</v>
      </c>
      <c r="BY34" s="13">
        <v>372</v>
      </c>
      <c r="BZ34" s="13">
        <v>468</v>
      </c>
      <c r="CA34" s="13">
        <v>1740</v>
      </c>
      <c r="CB34" s="17">
        <v>473</v>
      </c>
    </row>
    <row r="35" spans="1:80">
      <c r="A35" s="3" t="s">
        <v>169</v>
      </c>
      <c r="B35" s="13">
        <v>601</v>
      </c>
      <c r="C35" s="13">
        <v>444</v>
      </c>
      <c r="D35" s="13">
        <v>2670</v>
      </c>
      <c r="E35" s="13">
        <v>609</v>
      </c>
      <c r="F35" s="13">
        <v>448</v>
      </c>
      <c r="G35" s="13">
        <v>2730</v>
      </c>
      <c r="H35" s="13">
        <v>602</v>
      </c>
      <c r="I35" s="13">
        <v>447</v>
      </c>
      <c r="J35" s="13">
        <v>2690</v>
      </c>
      <c r="K35" s="17">
        <v>656</v>
      </c>
      <c r="L35" s="13">
        <v>435</v>
      </c>
      <c r="M35" s="13">
        <v>2850</v>
      </c>
      <c r="N35" s="17">
        <v>633</v>
      </c>
      <c r="O35" s="13">
        <v>442</v>
      </c>
      <c r="P35" s="13">
        <v>2800</v>
      </c>
      <c r="Q35" s="17">
        <v>635</v>
      </c>
      <c r="R35" s="13">
        <v>429</v>
      </c>
      <c r="S35" s="13">
        <v>2720</v>
      </c>
      <c r="T35" s="17">
        <v>640</v>
      </c>
      <c r="U35" s="13">
        <v>441</v>
      </c>
      <c r="V35" s="13">
        <v>2820</v>
      </c>
      <c r="W35" s="80">
        <v>582</v>
      </c>
      <c r="X35" s="80">
        <v>455</v>
      </c>
      <c r="Y35" s="80">
        <v>2650</v>
      </c>
      <c r="Z35" s="13">
        <v>510</v>
      </c>
      <c r="AA35" s="13">
        <v>448</v>
      </c>
      <c r="AB35" s="13">
        <v>2290</v>
      </c>
      <c r="AC35" s="79">
        <v>552</v>
      </c>
      <c r="AD35" s="79">
        <v>447</v>
      </c>
      <c r="AE35" s="79">
        <v>2470</v>
      </c>
      <c r="AF35" s="17">
        <v>490</v>
      </c>
      <c r="AG35" s="17">
        <v>460</v>
      </c>
      <c r="AH35" s="17">
        <v>475</v>
      </c>
      <c r="AI35" s="17">
        <v>485</v>
      </c>
      <c r="AJ35" s="17">
        <v>492</v>
      </c>
      <c r="AK35" s="17">
        <v>495</v>
      </c>
      <c r="AL35" s="17">
        <v>478</v>
      </c>
      <c r="AM35" s="17">
        <v>487</v>
      </c>
      <c r="AN35" s="17">
        <v>484</v>
      </c>
      <c r="AO35" s="16">
        <v>483</v>
      </c>
      <c r="AR35" s="3" t="s">
        <v>346</v>
      </c>
      <c r="AS35" s="3" t="s">
        <v>52</v>
      </c>
      <c r="AW35" s="13">
        <v>738</v>
      </c>
      <c r="AX35" s="13">
        <v>439</v>
      </c>
      <c r="AY35" s="13">
        <v>3240</v>
      </c>
      <c r="AZ35" s="17">
        <v>471</v>
      </c>
      <c r="BA35" s="13">
        <v>760</v>
      </c>
      <c r="BB35" s="13">
        <v>439</v>
      </c>
      <c r="BC35" s="13">
        <v>3340</v>
      </c>
      <c r="BD35" s="17">
        <v>473</v>
      </c>
      <c r="BE35" s="13">
        <v>743</v>
      </c>
      <c r="BF35" s="13">
        <v>447</v>
      </c>
      <c r="BG35" s="13">
        <v>3320</v>
      </c>
      <c r="BH35" s="17">
        <v>490</v>
      </c>
      <c r="BI35" s="13">
        <v>733</v>
      </c>
      <c r="BJ35" s="13">
        <v>420</v>
      </c>
      <c r="BK35" s="13">
        <v>3080</v>
      </c>
      <c r="BL35" s="17">
        <v>460</v>
      </c>
      <c r="BM35" s="13">
        <v>688</v>
      </c>
      <c r="BN35" s="13">
        <v>427</v>
      </c>
      <c r="BO35" s="13">
        <v>2940</v>
      </c>
      <c r="BP35" s="17">
        <v>475</v>
      </c>
      <c r="BQ35" s="13">
        <v>703</v>
      </c>
      <c r="BR35" s="13">
        <v>448</v>
      </c>
      <c r="BS35" s="13">
        <v>3150</v>
      </c>
      <c r="BT35" s="13"/>
      <c r="BU35" s="13">
        <v>665</v>
      </c>
      <c r="BV35" s="13">
        <v>451</v>
      </c>
      <c r="BW35" s="13">
        <v>3000</v>
      </c>
      <c r="BX35" s="17">
        <v>471</v>
      </c>
      <c r="BY35" s="13">
        <v>648</v>
      </c>
      <c r="BZ35" s="13">
        <v>438</v>
      </c>
      <c r="CA35" s="13">
        <v>2840</v>
      </c>
      <c r="CB35" s="17">
        <v>473</v>
      </c>
    </row>
    <row r="36" spans="1:80">
      <c r="A36" s="3" t="s">
        <v>170</v>
      </c>
      <c r="B36" s="13">
        <v>465</v>
      </c>
      <c r="C36" s="13">
        <v>458</v>
      </c>
      <c r="D36" s="13">
        <v>2130</v>
      </c>
      <c r="E36" s="13">
        <v>441</v>
      </c>
      <c r="F36" s="13">
        <v>467</v>
      </c>
      <c r="G36" s="13">
        <v>2060</v>
      </c>
      <c r="H36" s="13">
        <v>430</v>
      </c>
      <c r="I36" s="13">
        <v>465</v>
      </c>
      <c r="J36" s="13">
        <v>2000</v>
      </c>
      <c r="K36" s="17">
        <v>435</v>
      </c>
      <c r="L36" s="13">
        <v>452</v>
      </c>
      <c r="M36" s="13">
        <v>1970</v>
      </c>
      <c r="N36" s="17">
        <v>452</v>
      </c>
      <c r="O36" s="13">
        <v>458</v>
      </c>
      <c r="P36" s="13">
        <v>2070</v>
      </c>
      <c r="Q36" s="17">
        <v>451</v>
      </c>
      <c r="R36" s="13">
        <v>444</v>
      </c>
      <c r="S36" s="13">
        <v>2000</v>
      </c>
      <c r="T36" s="17">
        <v>438</v>
      </c>
      <c r="U36" s="13">
        <v>457</v>
      </c>
      <c r="V36" s="13">
        <v>2000</v>
      </c>
      <c r="W36" s="80">
        <v>404</v>
      </c>
      <c r="X36" s="80">
        <v>471</v>
      </c>
      <c r="Y36" s="80">
        <v>1900</v>
      </c>
      <c r="Z36" s="13">
        <v>385</v>
      </c>
      <c r="AA36" s="13">
        <v>466</v>
      </c>
      <c r="AB36" s="13">
        <v>1790</v>
      </c>
      <c r="AC36" s="79">
        <v>365</v>
      </c>
      <c r="AD36" s="79">
        <v>464</v>
      </c>
      <c r="AE36" s="79">
        <v>1690</v>
      </c>
      <c r="AF36" s="17">
        <v>490</v>
      </c>
      <c r="AG36" s="17">
        <v>460</v>
      </c>
      <c r="AH36" s="17">
        <v>475</v>
      </c>
      <c r="AI36" s="17">
        <v>485</v>
      </c>
      <c r="AJ36" s="17">
        <v>492</v>
      </c>
      <c r="AK36" s="17">
        <v>495</v>
      </c>
      <c r="AL36" s="17">
        <v>478</v>
      </c>
      <c r="AM36" s="17">
        <v>487</v>
      </c>
      <c r="AN36" s="17">
        <v>484</v>
      </c>
      <c r="AO36" s="16">
        <v>483</v>
      </c>
      <c r="AR36" s="3" t="s">
        <v>347</v>
      </c>
      <c r="AS36" s="3" t="s">
        <v>50</v>
      </c>
      <c r="AW36" s="13">
        <v>556</v>
      </c>
      <c r="AX36" s="13">
        <v>455</v>
      </c>
      <c r="AY36" s="13">
        <v>2530</v>
      </c>
      <c r="AZ36" s="17">
        <v>471</v>
      </c>
      <c r="BA36" s="13">
        <v>537</v>
      </c>
      <c r="BB36" s="13">
        <v>452</v>
      </c>
      <c r="BC36" s="13">
        <v>2430</v>
      </c>
      <c r="BD36" s="17">
        <v>473</v>
      </c>
      <c r="BE36" s="13">
        <v>532</v>
      </c>
      <c r="BF36" s="13">
        <v>462</v>
      </c>
      <c r="BG36" s="13">
        <v>2460</v>
      </c>
      <c r="BH36" s="17">
        <v>490</v>
      </c>
      <c r="BI36" s="13">
        <v>540</v>
      </c>
      <c r="BJ36" s="13">
        <v>446</v>
      </c>
      <c r="BK36" s="13">
        <v>2410</v>
      </c>
      <c r="BL36" s="17">
        <v>460</v>
      </c>
      <c r="BM36" s="13">
        <v>569</v>
      </c>
      <c r="BN36" s="13">
        <v>452</v>
      </c>
      <c r="BO36" s="13">
        <v>2570</v>
      </c>
      <c r="BP36" s="17">
        <v>475</v>
      </c>
      <c r="BQ36" s="13">
        <v>558</v>
      </c>
      <c r="BR36" s="13">
        <v>465</v>
      </c>
      <c r="BS36" s="13">
        <v>2600</v>
      </c>
      <c r="BT36" s="13"/>
      <c r="BU36" s="13">
        <v>544</v>
      </c>
      <c r="BV36" s="13">
        <v>468</v>
      </c>
      <c r="BW36" s="13">
        <v>2550</v>
      </c>
      <c r="BX36" s="17">
        <v>471</v>
      </c>
      <c r="BY36" s="13">
        <v>522</v>
      </c>
      <c r="BZ36" s="13">
        <v>455</v>
      </c>
      <c r="CA36" s="13">
        <v>2380</v>
      </c>
      <c r="CB36" s="17">
        <v>473</v>
      </c>
    </row>
    <row r="37" spans="1:80">
      <c r="A37" s="3" t="s">
        <v>171</v>
      </c>
      <c r="B37" s="13">
        <v>391</v>
      </c>
      <c r="C37" s="13">
        <v>457</v>
      </c>
      <c r="D37" s="13">
        <v>1790</v>
      </c>
      <c r="E37" s="13">
        <v>371</v>
      </c>
      <c r="F37" s="13">
        <v>463</v>
      </c>
      <c r="G37" s="13">
        <v>1720</v>
      </c>
      <c r="H37" s="13">
        <v>358</v>
      </c>
      <c r="I37" s="13">
        <v>462</v>
      </c>
      <c r="J37" s="13">
        <v>1650</v>
      </c>
      <c r="K37" s="17">
        <v>361</v>
      </c>
      <c r="L37" s="13">
        <v>449</v>
      </c>
      <c r="M37" s="13">
        <v>1620</v>
      </c>
      <c r="N37" s="17">
        <v>375</v>
      </c>
      <c r="O37" s="13">
        <v>455</v>
      </c>
      <c r="P37" s="13">
        <v>1710</v>
      </c>
      <c r="Q37" s="17">
        <v>376</v>
      </c>
      <c r="R37" s="13">
        <v>438</v>
      </c>
      <c r="S37" s="13">
        <v>1650</v>
      </c>
      <c r="T37" s="17">
        <v>378</v>
      </c>
      <c r="U37" s="13">
        <v>454</v>
      </c>
      <c r="V37" s="13">
        <v>1720</v>
      </c>
      <c r="W37" s="80">
        <v>346</v>
      </c>
      <c r="X37" s="80">
        <v>468</v>
      </c>
      <c r="Y37" s="80">
        <v>1620</v>
      </c>
      <c r="Z37" s="13">
        <v>339</v>
      </c>
      <c r="AA37" s="13">
        <v>463</v>
      </c>
      <c r="AB37" s="13">
        <v>1570</v>
      </c>
      <c r="AC37" s="79">
        <v>398</v>
      </c>
      <c r="AD37" s="79">
        <v>461</v>
      </c>
      <c r="AE37" s="79">
        <v>1840</v>
      </c>
      <c r="AF37" s="17">
        <v>490</v>
      </c>
      <c r="AG37" s="17">
        <v>460</v>
      </c>
      <c r="AH37" s="17">
        <v>475</v>
      </c>
      <c r="AI37" s="17">
        <v>485</v>
      </c>
      <c r="AJ37" s="17">
        <v>492</v>
      </c>
      <c r="AK37" s="17">
        <v>495</v>
      </c>
      <c r="AL37" s="17">
        <v>478</v>
      </c>
      <c r="AM37" s="17">
        <v>487</v>
      </c>
      <c r="AN37" s="17">
        <v>484</v>
      </c>
      <c r="AO37" s="16">
        <v>483</v>
      </c>
      <c r="AR37" s="3" t="s">
        <v>348</v>
      </c>
      <c r="AS37" s="3" t="s">
        <v>48</v>
      </c>
      <c r="AW37" s="13">
        <v>520</v>
      </c>
      <c r="AX37" s="13">
        <v>448</v>
      </c>
      <c r="AY37" s="13">
        <v>2330</v>
      </c>
      <c r="AZ37" s="17">
        <v>471</v>
      </c>
      <c r="BA37" s="13">
        <v>508</v>
      </c>
      <c r="BB37" s="13">
        <v>451</v>
      </c>
      <c r="BC37" s="13">
        <v>2290</v>
      </c>
      <c r="BD37" s="17">
        <v>473</v>
      </c>
      <c r="BE37" s="13">
        <v>453</v>
      </c>
      <c r="BF37" s="13">
        <v>459</v>
      </c>
      <c r="BG37" s="13">
        <v>2080</v>
      </c>
      <c r="BH37" s="17">
        <v>490</v>
      </c>
      <c r="BI37" s="13">
        <v>431</v>
      </c>
      <c r="BJ37" s="13">
        <v>431</v>
      </c>
      <c r="BK37" s="13">
        <v>1860</v>
      </c>
      <c r="BL37" s="17">
        <v>460</v>
      </c>
      <c r="BM37" s="13">
        <v>499</v>
      </c>
      <c r="BN37" s="13">
        <v>444</v>
      </c>
      <c r="BO37" s="13">
        <v>2220</v>
      </c>
      <c r="BP37" s="17">
        <v>475</v>
      </c>
      <c r="BQ37" s="13">
        <v>437</v>
      </c>
      <c r="BR37" s="13">
        <v>462</v>
      </c>
      <c r="BS37" s="13">
        <v>2020</v>
      </c>
      <c r="BT37" s="13"/>
      <c r="BU37" s="13">
        <v>481</v>
      </c>
      <c r="BV37" s="13">
        <v>464</v>
      </c>
      <c r="BW37" s="13">
        <v>2230</v>
      </c>
      <c r="BX37" s="17">
        <v>471</v>
      </c>
      <c r="BY37" s="13">
        <v>411</v>
      </c>
      <c r="BZ37" s="13">
        <v>452</v>
      </c>
      <c r="CA37" s="13">
        <v>1860</v>
      </c>
      <c r="CB37" s="17">
        <v>473</v>
      </c>
    </row>
    <row r="38" spans="1:80">
      <c r="A38" s="3" t="s">
        <v>172</v>
      </c>
      <c r="B38" s="13">
        <v>45</v>
      </c>
      <c r="C38" s="13">
        <v>465</v>
      </c>
      <c r="D38" s="13">
        <v>209</v>
      </c>
      <c r="E38" s="13">
        <v>35</v>
      </c>
      <c r="F38" s="13">
        <v>473</v>
      </c>
      <c r="G38" s="13">
        <v>166</v>
      </c>
      <c r="H38" s="13">
        <v>32</v>
      </c>
      <c r="I38" s="13">
        <v>472</v>
      </c>
      <c r="J38" s="13">
        <v>151</v>
      </c>
      <c r="K38" s="17">
        <v>35</v>
      </c>
      <c r="L38" s="13">
        <v>459</v>
      </c>
      <c r="M38" s="13">
        <v>161</v>
      </c>
      <c r="N38" s="17">
        <v>34</v>
      </c>
      <c r="O38" s="13">
        <v>465</v>
      </c>
      <c r="P38" s="13">
        <v>158</v>
      </c>
      <c r="Q38" s="17">
        <v>34</v>
      </c>
      <c r="R38" s="13">
        <v>452</v>
      </c>
      <c r="S38" s="13">
        <v>154</v>
      </c>
      <c r="T38" s="17">
        <v>39</v>
      </c>
      <c r="U38" s="13">
        <v>464</v>
      </c>
      <c r="V38" s="13">
        <v>181</v>
      </c>
      <c r="W38" s="80">
        <v>29</v>
      </c>
      <c r="X38" s="80">
        <v>478</v>
      </c>
      <c r="Y38" s="80">
        <v>139</v>
      </c>
      <c r="Z38" s="13">
        <v>26</v>
      </c>
      <c r="AA38" s="13">
        <v>473</v>
      </c>
      <c r="AB38" s="13">
        <v>123</v>
      </c>
      <c r="AC38" s="79">
        <v>31</v>
      </c>
      <c r="AD38" s="79">
        <v>471</v>
      </c>
      <c r="AE38" s="79">
        <v>146</v>
      </c>
      <c r="AF38" s="17">
        <v>490</v>
      </c>
      <c r="AG38" s="17">
        <v>460</v>
      </c>
      <c r="AH38" s="17">
        <v>475</v>
      </c>
      <c r="AI38" s="17">
        <v>485</v>
      </c>
      <c r="AJ38" s="17">
        <v>492</v>
      </c>
      <c r="AK38" s="17">
        <v>495</v>
      </c>
      <c r="AL38" s="17">
        <v>478</v>
      </c>
      <c r="AM38" s="17">
        <v>487</v>
      </c>
      <c r="AN38" s="17">
        <v>484</v>
      </c>
      <c r="AO38" s="16">
        <v>483</v>
      </c>
      <c r="AR38" s="3" t="s">
        <v>349</v>
      </c>
      <c r="AS38" s="3" t="s">
        <v>46</v>
      </c>
      <c r="AW38" s="13">
        <v>51</v>
      </c>
      <c r="AX38" s="13">
        <v>455</v>
      </c>
      <c r="AY38" s="13">
        <v>232</v>
      </c>
      <c r="AZ38" s="17">
        <v>471</v>
      </c>
      <c r="BA38" s="13">
        <v>49</v>
      </c>
      <c r="BB38" s="13">
        <v>460</v>
      </c>
      <c r="BC38" s="13">
        <v>225</v>
      </c>
      <c r="BD38" s="17">
        <v>473</v>
      </c>
      <c r="BE38" s="13">
        <v>47</v>
      </c>
      <c r="BF38" s="13">
        <v>467</v>
      </c>
      <c r="BG38" s="13">
        <v>219</v>
      </c>
      <c r="BH38" s="17">
        <v>490</v>
      </c>
      <c r="BI38" s="13">
        <v>49</v>
      </c>
      <c r="BJ38" s="13">
        <v>438</v>
      </c>
      <c r="BK38" s="13">
        <v>215</v>
      </c>
      <c r="BL38" s="17">
        <v>460</v>
      </c>
      <c r="BM38" s="13">
        <v>43</v>
      </c>
      <c r="BN38" s="13">
        <v>454</v>
      </c>
      <c r="BO38" s="13">
        <v>195</v>
      </c>
      <c r="BP38" s="17">
        <v>475</v>
      </c>
      <c r="BQ38" s="13">
        <v>47</v>
      </c>
      <c r="BR38" s="13">
        <v>473</v>
      </c>
      <c r="BS38" s="13">
        <v>222</v>
      </c>
      <c r="BT38" s="13"/>
      <c r="BU38" s="13">
        <v>41</v>
      </c>
      <c r="BV38" s="13">
        <v>475</v>
      </c>
      <c r="BW38" s="13">
        <v>195</v>
      </c>
      <c r="BX38" s="17">
        <v>471</v>
      </c>
      <c r="BY38" s="13">
        <v>43</v>
      </c>
      <c r="BZ38" s="13">
        <v>463</v>
      </c>
      <c r="CA38" s="13">
        <v>199</v>
      </c>
      <c r="CB38" s="17">
        <v>473</v>
      </c>
    </row>
    <row r="39" spans="1:80">
      <c r="A39" s="3" t="s">
        <v>173</v>
      </c>
      <c r="B39" s="13">
        <v>76</v>
      </c>
      <c r="C39" s="13">
        <v>470</v>
      </c>
      <c r="D39" s="13">
        <v>357</v>
      </c>
      <c r="E39" s="13">
        <v>76</v>
      </c>
      <c r="F39" s="13">
        <v>473</v>
      </c>
      <c r="G39" s="13">
        <v>359</v>
      </c>
      <c r="H39" s="13">
        <v>69</v>
      </c>
      <c r="I39" s="13">
        <v>473</v>
      </c>
      <c r="J39" s="13">
        <v>326</v>
      </c>
      <c r="K39" s="17">
        <v>70</v>
      </c>
      <c r="L39" s="13">
        <v>470</v>
      </c>
      <c r="M39" s="13">
        <v>329</v>
      </c>
      <c r="N39" s="17">
        <v>70</v>
      </c>
      <c r="O39" s="13">
        <v>470</v>
      </c>
      <c r="P39" s="13">
        <v>329</v>
      </c>
      <c r="Q39" s="17">
        <v>69</v>
      </c>
      <c r="R39" s="13">
        <v>451</v>
      </c>
      <c r="S39" s="13">
        <v>311</v>
      </c>
      <c r="T39" s="17">
        <v>63</v>
      </c>
      <c r="U39" s="13">
        <v>466</v>
      </c>
      <c r="V39" s="13">
        <v>294</v>
      </c>
      <c r="W39" s="80">
        <v>53</v>
      </c>
      <c r="X39" s="80">
        <v>478</v>
      </c>
      <c r="Y39" s="80">
        <v>253</v>
      </c>
      <c r="Z39" s="13">
        <v>53</v>
      </c>
      <c r="AA39" s="13">
        <v>472</v>
      </c>
      <c r="AB39" s="13">
        <v>250</v>
      </c>
      <c r="AC39" s="79">
        <v>35</v>
      </c>
      <c r="AD39" s="79">
        <v>464</v>
      </c>
      <c r="AE39" s="79">
        <v>162</v>
      </c>
      <c r="AF39" s="17">
        <v>490</v>
      </c>
      <c r="AG39" s="17">
        <v>460</v>
      </c>
      <c r="AH39" s="17">
        <v>475</v>
      </c>
      <c r="AI39" s="17">
        <v>485</v>
      </c>
      <c r="AJ39" s="17">
        <v>492</v>
      </c>
      <c r="AK39" s="17">
        <v>495</v>
      </c>
      <c r="AL39" s="17">
        <v>478</v>
      </c>
      <c r="AM39" s="17">
        <v>487</v>
      </c>
      <c r="AN39" s="17">
        <v>484</v>
      </c>
      <c r="AO39" s="16">
        <v>483</v>
      </c>
      <c r="AR39" s="3" t="s">
        <v>350</v>
      </c>
      <c r="AS39" s="3" t="s">
        <v>44</v>
      </c>
      <c r="AW39" s="13">
        <v>80</v>
      </c>
      <c r="AX39" s="13">
        <v>467</v>
      </c>
      <c r="AY39" s="13">
        <v>374</v>
      </c>
      <c r="AZ39" s="17">
        <v>471</v>
      </c>
      <c r="BA39" s="13">
        <v>80</v>
      </c>
      <c r="BB39" s="13">
        <v>468</v>
      </c>
      <c r="BC39" s="13">
        <v>374</v>
      </c>
      <c r="BD39" s="17">
        <v>473</v>
      </c>
      <c r="BE39" s="13">
        <v>77</v>
      </c>
      <c r="BF39" s="13">
        <v>482</v>
      </c>
      <c r="BG39" s="13">
        <v>371</v>
      </c>
      <c r="BH39" s="17">
        <v>490</v>
      </c>
      <c r="BI39" s="13">
        <v>78</v>
      </c>
      <c r="BJ39" s="13">
        <v>447</v>
      </c>
      <c r="BK39" s="13">
        <v>349</v>
      </c>
      <c r="BL39" s="17">
        <v>460</v>
      </c>
      <c r="BM39" s="13">
        <v>77</v>
      </c>
      <c r="BN39" s="13">
        <v>456</v>
      </c>
      <c r="BO39" s="13">
        <v>351</v>
      </c>
      <c r="BP39" s="17">
        <v>475</v>
      </c>
      <c r="BQ39" s="13">
        <v>84</v>
      </c>
      <c r="BR39" s="13">
        <v>482</v>
      </c>
      <c r="BS39" s="13">
        <v>405</v>
      </c>
      <c r="BT39" s="13"/>
      <c r="BU39" s="13">
        <v>83</v>
      </c>
      <c r="BV39" s="13">
        <v>488</v>
      </c>
      <c r="BW39" s="13">
        <v>405</v>
      </c>
      <c r="BX39" s="17">
        <v>471</v>
      </c>
      <c r="BY39" s="13">
        <v>79</v>
      </c>
      <c r="BZ39" s="13">
        <v>470</v>
      </c>
      <c r="CA39" s="13">
        <v>371</v>
      </c>
      <c r="CB39" s="17">
        <v>473</v>
      </c>
    </row>
    <row r="40" spans="1:80">
      <c r="A40" s="3" t="s">
        <v>174</v>
      </c>
      <c r="B40" s="13">
        <v>159</v>
      </c>
      <c r="C40" s="13">
        <v>481</v>
      </c>
      <c r="D40" s="13">
        <v>765</v>
      </c>
      <c r="E40" s="13">
        <v>158</v>
      </c>
      <c r="F40" s="13">
        <v>484</v>
      </c>
      <c r="G40" s="13">
        <v>765</v>
      </c>
      <c r="H40" s="13">
        <v>157</v>
      </c>
      <c r="I40" s="13">
        <v>484</v>
      </c>
      <c r="J40" s="13">
        <v>760</v>
      </c>
      <c r="K40" s="17">
        <v>161</v>
      </c>
      <c r="L40" s="13">
        <v>482</v>
      </c>
      <c r="M40" s="13">
        <v>776</v>
      </c>
      <c r="N40" s="17">
        <v>149</v>
      </c>
      <c r="O40" s="13">
        <v>481</v>
      </c>
      <c r="P40" s="13">
        <v>717</v>
      </c>
      <c r="Q40" s="17">
        <v>148</v>
      </c>
      <c r="R40" s="13">
        <v>465</v>
      </c>
      <c r="S40" s="13">
        <v>688</v>
      </c>
      <c r="T40" s="17">
        <v>142</v>
      </c>
      <c r="U40" s="13">
        <v>476</v>
      </c>
      <c r="V40" s="13">
        <v>676</v>
      </c>
      <c r="W40" s="80">
        <v>142</v>
      </c>
      <c r="X40" s="80">
        <v>489</v>
      </c>
      <c r="Y40" s="80">
        <v>694</v>
      </c>
      <c r="Z40" s="13">
        <v>128</v>
      </c>
      <c r="AA40" s="13">
        <v>483</v>
      </c>
      <c r="AB40" s="13">
        <v>618</v>
      </c>
      <c r="AC40" s="79">
        <v>127</v>
      </c>
      <c r="AD40" s="79">
        <v>474</v>
      </c>
      <c r="AE40" s="79">
        <v>602</v>
      </c>
      <c r="AF40" s="17">
        <v>490</v>
      </c>
      <c r="AG40" s="17">
        <v>460</v>
      </c>
      <c r="AH40" s="17">
        <v>475</v>
      </c>
      <c r="AI40" s="17">
        <v>485</v>
      </c>
      <c r="AJ40" s="17">
        <v>492</v>
      </c>
      <c r="AK40" s="17">
        <v>495</v>
      </c>
      <c r="AL40" s="17">
        <v>478</v>
      </c>
      <c r="AM40" s="17">
        <v>487</v>
      </c>
      <c r="AN40" s="17">
        <v>484</v>
      </c>
      <c r="AO40" s="16">
        <v>483</v>
      </c>
      <c r="AR40" s="3" t="s">
        <v>351</v>
      </c>
      <c r="AS40" s="3" t="s">
        <v>42</v>
      </c>
      <c r="AW40" s="13">
        <v>146</v>
      </c>
      <c r="AX40" s="13">
        <v>483</v>
      </c>
      <c r="AY40" s="13">
        <v>705</v>
      </c>
      <c r="AZ40" s="17">
        <v>471</v>
      </c>
      <c r="BA40" s="13">
        <v>144</v>
      </c>
      <c r="BB40" s="13">
        <v>483</v>
      </c>
      <c r="BC40" s="13">
        <v>696</v>
      </c>
      <c r="BD40" s="17">
        <v>473</v>
      </c>
      <c r="BE40" s="13">
        <v>144</v>
      </c>
      <c r="BF40" s="13">
        <v>497</v>
      </c>
      <c r="BG40" s="13">
        <v>716</v>
      </c>
      <c r="BH40" s="17">
        <v>490</v>
      </c>
      <c r="BI40" s="13">
        <v>135</v>
      </c>
      <c r="BJ40" s="13">
        <v>461</v>
      </c>
      <c r="BK40" s="13">
        <v>622</v>
      </c>
      <c r="BL40" s="17">
        <v>460</v>
      </c>
      <c r="BM40" s="13">
        <v>132</v>
      </c>
      <c r="BN40" s="13">
        <v>468</v>
      </c>
      <c r="BO40" s="13">
        <v>618</v>
      </c>
      <c r="BP40" s="17">
        <v>475</v>
      </c>
      <c r="BQ40" s="13">
        <v>146</v>
      </c>
      <c r="BR40" s="13">
        <v>496</v>
      </c>
      <c r="BS40" s="13">
        <v>724</v>
      </c>
      <c r="BT40" s="13"/>
      <c r="BU40" s="13">
        <v>153</v>
      </c>
      <c r="BV40" s="13">
        <v>497</v>
      </c>
      <c r="BW40" s="13">
        <v>760</v>
      </c>
      <c r="BX40" s="17">
        <v>471</v>
      </c>
      <c r="BY40" s="13">
        <v>164</v>
      </c>
      <c r="BZ40" s="13">
        <v>483</v>
      </c>
      <c r="CA40" s="13">
        <v>792</v>
      </c>
      <c r="CB40" s="17">
        <v>473</v>
      </c>
    </row>
    <row r="41" spans="1:80">
      <c r="A41" s="3" t="s">
        <v>175</v>
      </c>
      <c r="B41" s="13">
        <v>107</v>
      </c>
      <c r="C41" s="13">
        <v>477</v>
      </c>
      <c r="D41" s="13">
        <v>510</v>
      </c>
      <c r="E41" s="13">
        <v>107</v>
      </c>
      <c r="F41" s="13">
        <v>480</v>
      </c>
      <c r="G41" s="13">
        <v>514</v>
      </c>
      <c r="H41" s="13">
        <v>110</v>
      </c>
      <c r="I41" s="13">
        <v>481</v>
      </c>
      <c r="J41" s="13">
        <v>529</v>
      </c>
      <c r="K41" s="17">
        <v>109</v>
      </c>
      <c r="L41" s="13">
        <v>477</v>
      </c>
      <c r="M41" s="13">
        <v>520</v>
      </c>
      <c r="N41" s="17">
        <v>109</v>
      </c>
      <c r="O41" s="13">
        <v>476</v>
      </c>
      <c r="P41" s="13">
        <v>519</v>
      </c>
      <c r="Q41" s="17">
        <v>109</v>
      </c>
      <c r="R41" s="13">
        <v>461</v>
      </c>
      <c r="S41" s="13">
        <v>502</v>
      </c>
      <c r="T41" s="17">
        <v>100</v>
      </c>
      <c r="U41" s="13">
        <v>472</v>
      </c>
      <c r="V41" s="13">
        <v>472</v>
      </c>
      <c r="W41" s="80">
        <v>87</v>
      </c>
      <c r="X41" s="80">
        <v>484</v>
      </c>
      <c r="Y41" s="80">
        <v>421</v>
      </c>
      <c r="Z41" s="13">
        <v>86</v>
      </c>
      <c r="AA41" s="13">
        <v>479</v>
      </c>
      <c r="AB41" s="13">
        <v>412</v>
      </c>
      <c r="AC41" s="79">
        <v>85</v>
      </c>
      <c r="AD41" s="79">
        <v>470</v>
      </c>
      <c r="AE41" s="79">
        <v>400</v>
      </c>
      <c r="AF41" s="17">
        <v>490</v>
      </c>
      <c r="AG41" s="17">
        <v>460</v>
      </c>
      <c r="AH41" s="17">
        <v>475</v>
      </c>
      <c r="AI41" s="17">
        <v>485</v>
      </c>
      <c r="AJ41" s="17">
        <v>492</v>
      </c>
      <c r="AK41" s="17">
        <v>495</v>
      </c>
      <c r="AL41" s="17">
        <v>478</v>
      </c>
      <c r="AM41" s="17">
        <v>487</v>
      </c>
      <c r="AN41" s="17">
        <v>484</v>
      </c>
      <c r="AO41" s="16">
        <v>483</v>
      </c>
      <c r="AR41" s="3" t="s">
        <v>352</v>
      </c>
      <c r="AS41" s="3" t="s">
        <v>40</v>
      </c>
      <c r="AW41" s="13">
        <v>129</v>
      </c>
      <c r="AX41" s="13">
        <v>475</v>
      </c>
      <c r="AY41" s="13">
        <v>613</v>
      </c>
      <c r="AZ41" s="17">
        <v>471</v>
      </c>
      <c r="BA41" s="13">
        <v>127</v>
      </c>
      <c r="BB41" s="13">
        <v>472</v>
      </c>
      <c r="BC41" s="13">
        <v>599</v>
      </c>
      <c r="BD41" s="17">
        <v>473</v>
      </c>
      <c r="BE41" s="13">
        <v>123</v>
      </c>
      <c r="BF41" s="13">
        <v>491</v>
      </c>
      <c r="BG41" s="13">
        <v>604</v>
      </c>
      <c r="BH41" s="17">
        <v>490</v>
      </c>
      <c r="BI41" s="13">
        <v>128</v>
      </c>
      <c r="BJ41" s="13">
        <v>463</v>
      </c>
      <c r="BK41" s="13">
        <v>593</v>
      </c>
      <c r="BL41" s="17">
        <v>460</v>
      </c>
      <c r="BM41" s="13">
        <v>131</v>
      </c>
      <c r="BN41" s="13">
        <v>451</v>
      </c>
      <c r="BO41" s="13">
        <v>591</v>
      </c>
      <c r="BP41" s="17">
        <v>475</v>
      </c>
      <c r="BQ41" s="13">
        <v>130</v>
      </c>
      <c r="BR41" s="13">
        <v>488</v>
      </c>
      <c r="BS41" s="13">
        <v>634</v>
      </c>
      <c r="BT41" s="13"/>
      <c r="BU41" s="13">
        <v>129</v>
      </c>
      <c r="BV41" s="13">
        <v>490</v>
      </c>
      <c r="BW41" s="13">
        <v>632</v>
      </c>
      <c r="BX41" s="17">
        <v>471</v>
      </c>
      <c r="BY41" s="13">
        <v>120</v>
      </c>
      <c r="BZ41" s="13">
        <v>478</v>
      </c>
      <c r="CA41" s="13">
        <v>574</v>
      </c>
      <c r="CB41" s="17">
        <v>473</v>
      </c>
    </row>
    <row r="42" spans="1:80">
      <c r="A42" s="3" t="s">
        <v>176</v>
      </c>
      <c r="B42" s="13">
        <v>77</v>
      </c>
      <c r="C42" s="13">
        <v>471</v>
      </c>
      <c r="D42" s="13">
        <v>363</v>
      </c>
      <c r="E42" s="13">
        <v>77</v>
      </c>
      <c r="F42" s="13">
        <v>473</v>
      </c>
      <c r="G42" s="13">
        <v>364</v>
      </c>
      <c r="H42" s="13">
        <v>75</v>
      </c>
      <c r="I42" s="13">
        <v>473</v>
      </c>
      <c r="J42" s="13">
        <v>355</v>
      </c>
      <c r="K42" s="17">
        <v>76</v>
      </c>
      <c r="L42" s="13">
        <v>470</v>
      </c>
      <c r="M42" s="13">
        <v>357</v>
      </c>
      <c r="N42" s="17">
        <v>78</v>
      </c>
      <c r="O42" s="13">
        <v>469</v>
      </c>
      <c r="P42" s="13">
        <v>366</v>
      </c>
      <c r="Q42" s="17">
        <v>77</v>
      </c>
      <c r="R42" s="13">
        <v>452</v>
      </c>
      <c r="S42" s="13">
        <v>348</v>
      </c>
      <c r="T42" s="17">
        <v>72</v>
      </c>
      <c r="U42" s="13">
        <v>465</v>
      </c>
      <c r="V42" s="13">
        <v>335</v>
      </c>
      <c r="W42" s="80">
        <v>68</v>
      </c>
      <c r="X42" s="80">
        <v>478</v>
      </c>
      <c r="Y42" s="80">
        <v>325</v>
      </c>
      <c r="Z42" s="13">
        <v>63</v>
      </c>
      <c r="AA42" s="13">
        <v>472</v>
      </c>
      <c r="AB42" s="13">
        <v>297</v>
      </c>
      <c r="AC42" s="79">
        <v>64</v>
      </c>
      <c r="AD42" s="79">
        <v>464</v>
      </c>
      <c r="AE42" s="79">
        <v>297</v>
      </c>
      <c r="AF42" s="17">
        <v>490</v>
      </c>
      <c r="AG42" s="17">
        <v>460</v>
      </c>
      <c r="AH42" s="17">
        <v>475</v>
      </c>
      <c r="AI42" s="17">
        <v>485</v>
      </c>
      <c r="AJ42" s="17">
        <v>492</v>
      </c>
      <c r="AK42" s="17">
        <v>495</v>
      </c>
      <c r="AL42" s="17">
        <v>478</v>
      </c>
      <c r="AM42" s="17">
        <v>487</v>
      </c>
      <c r="AN42" s="17">
        <v>484</v>
      </c>
      <c r="AO42" s="16">
        <v>483</v>
      </c>
      <c r="AR42" s="3" t="s">
        <v>353</v>
      </c>
      <c r="AS42" s="3" t="s">
        <v>38</v>
      </c>
      <c r="AW42" s="13">
        <v>87</v>
      </c>
      <c r="AX42" s="13">
        <v>472</v>
      </c>
      <c r="AY42" s="13">
        <v>411</v>
      </c>
      <c r="AZ42" s="17">
        <v>471</v>
      </c>
      <c r="BA42" s="13">
        <v>86</v>
      </c>
      <c r="BB42" s="13">
        <v>469</v>
      </c>
      <c r="BC42" s="13">
        <v>403</v>
      </c>
      <c r="BD42" s="17">
        <v>473</v>
      </c>
      <c r="BE42" s="13">
        <v>85</v>
      </c>
      <c r="BF42" s="13">
        <v>492</v>
      </c>
      <c r="BG42" s="13">
        <v>418</v>
      </c>
      <c r="BH42" s="17">
        <v>490</v>
      </c>
      <c r="BI42" s="13">
        <v>84</v>
      </c>
      <c r="BJ42" s="13">
        <v>420</v>
      </c>
      <c r="BK42" s="13">
        <v>353</v>
      </c>
      <c r="BL42" s="17">
        <v>460</v>
      </c>
      <c r="BM42" s="13">
        <v>85</v>
      </c>
      <c r="BN42" s="13">
        <v>447</v>
      </c>
      <c r="BO42" s="13">
        <v>380</v>
      </c>
      <c r="BP42" s="17">
        <v>475</v>
      </c>
      <c r="BQ42" s="13">
        <v>84</v>
      </c>
      <c r="BR42" s="13">
        <v>480</v>
      </c>
      <c r="BS42" s="13">
        <v>403</v>
      </c>
      <c r="BT42" s="13"/>
      <c r="BU42" s="13">
        <v>87</v>
      </c>
      <c r="BV42" s="13">
        <v>482</v>
      </c>
      <c r="BW42" s="13">
        <v>419</v>
      </c>
      <c r="BX42" s="17">
        <v>471</v>
      </c>
      <c r="BY42" s="13">
        <v>81</v>
      </c>
      <c r="BZ42" s="13">
        <v>469</v>
      </c>
      <c r="CA42" s="13">
        <v>380</v>
      </c>
      <c r="CB42" s="17">
        <v>473</v>
      </c>
    </row>
    <row r="43" spans="1:80">
      <c r="A43" s="3" t="s">
        <v>177</v>
      </c>
      <c r="B43" s="13">
        <v>194</v>
      </c>
      <c r="C43" s="13">
        <v>479</v>
      </c>
      <c r="D43" s="13">
        <v>929</v>
      </c>
      <c r="E43" s="13">
        <v>188</v>
      </c>
      <c r="F43" s="13">
        <v>481</v>
      </c>
      <c r="G43" s="13">
        <v>904</v>
      </c>
      <c r="H43" s="13">
        <v>176</v>
      </c>
      <c r="I43" s="13">
        <v>481</v>
      </c>
      <c r="J43" s="13">
        <v>847</v>
      </c>
      <c r="K43" s="17">
        <v>176</v>
      </c>
      <c r="L43" s="13">
        <v>477</v>
      </c>
      <c r="M43" s="13">
        <v>840</v>
      </c>
      <c r="N43" s="17">
        <v>172</v>
      </c>
      <c r="O43" s="13">
        <v>477</v>
      </c>
      <c r="P43" s="13">
        <v>820</v>
      </c>
      <c r="Q43" s="17">
        <v>172</v>
      </c>
      <c r="R43" s="13">
        <v>461</v>
      </c>
      <c r="S43" s="13">
        <v>793</v>
      </c>
      <c r="T43" s="17">
        <v>165</v>
      </c>
      <c r="U43" s="13">
        <v>472</v>
      </c>
      <c r="V43" s="13">
        <v>779</v>
      </c>
      <c r="W43" s="80">
        <v>167</v>
      </c>
      <c r="X43" s="80">
        <v>485</v>
      </c>
      <c r="Y43" s="80">
        <v>810</v>
      </c>
      <c r="Z43" s="13">
        <v>159</v>
      </c>
      <c r="AA43" s="13">
        <v>480</v>
      </c>
      <c r="AB43" s="13">
        <v>763</v>
      </c>
      <c r="AC43" s="79">
        <v>157</v>
      </c>
      <c r="AD43" s="79">
        <v>470</v>
      </c>
      <c r="AE43" s="79">
        <v>738</v>
      </c>
      <c r="AF43" s="17">
        <v>490</v>
      </c>
      <c r="AG43" s="17">
        <v>460</v>
      </c>
      <c r="AH43" s="17">
        <v>475</v>
      </c>
      <c r="AI43" s="17">
        <v>485</v>
      </c>
      <c r="AJ43" s="17">
        <v>492</v>
      </c>
      <c r="AK43" s="17">
        <v>495</v>
      </c>
      <c r="AL43" s="17">
        <v>478</v>
      </c>
      <c r="AM43" s="17">
        <v>487</v>
      </c>
      <c r="AN43" s="17">
        <v>484</v>
      </c>
      <c r="AO43" s="16">
        <v>483</v>
      </c>
      <c r="AR43" s="3" t="s">
        <v>354</v>
      </c>
      <c r="AS43" s="3" t="s">
        <v>36</v>
      </c>
      <c r="AW43" s="13">
        <v>221</v>
      </c>
      <c r="AX43" s="13">
        <v>476</v>
      </c>
      <c r="AY43" s="13">
        <v>1050</v>
      </c>
      <c r="AZ43" s="17">
        <v>471</v>
      </c>
      <c r="BA43" s="13">
        <v>215</v>
      </c>
      <c r="BB43" s="13">
        <v>473</v>
      </c>
      <c r="BC43" s="13">
        <v>1020</v>
      </c>
      <c r="BD43" s="17">
        <v>473</v>
      </c>
      <c r="BE43" s="13">
        <v>210</v>
      </c>
      <c r="BF43" s="13">
        <v>491</v>
      </c>
      <c r="BG43" s="13">
        <v>1030</v>
      </c>
      <c r="BH43" s="17">
        <v>490</v>
      </c>
      <c r="BI43" s="13">
        <v>206</v>
      </c>
      <c r="BJ43" s="13">
        <v>452</v>
      </c>
      <c r="BK43" s="13">
        <v>931</v>
      </c>
      <c r="BL43" s="17">
        <v>460</v>
      </c>
      <c r="BM43" s="13">
        <v>209</v>
      </c>
      <c r="BN43" s="13">
        <v>460</v>
      </c>
      <c r="BO43" s="13">
        <v>961</v>
      </c>
      <c r="BP43" s="17">
        <v>475</v>
      </c>
      <c r="BQ43" s="13">
        <v>205</v>
      </c>
      <c r="BR43" s="13">
        <v>489</v>
      </c>
      <c r="BS43" s="13">
        <v>1000</v>
      </c>
      <c r="BT43" s="13"/>
      <c r="BU43" s="13">
        <v>204</v>
      </c>
      <c r="BV43" s="13">
        <v>490</v>
      </c>
      <c r="BW43" s="13">
        <v>1000</v>
      </c>
      <c r="BX43" s="17">
        <v>471</v>
      </c>
      <c r="BY43" s="13">
        <v>201</v>
      </c>
      <c r="BZ43" s="13">
        <v>478</v>
      </c>
      <c r="CA43" s="13">
        <v>961</v>
      </c>
      <c r="CB43" s="17">
        <v>473</v>
      </c>
    </row>
    <row r="44" spans="1:80">
      <c r="A44" s="3" t="s">
        <v>178</v>
      </c>
      <c r="B44" s="13">
        <v>237</v>
      </c>
      <c r="C44" s="13">
        <v>496</v>
      </c>
      <c r="D44" s="13">
        <v>1180</v>
      </c>
      <c r="E44" s="13">
        <v>237</v>
      </c>
      <c r="F44" s="13">
        <v>499</v>
      </c>
      <c r="G44" s="13">
        <v>1180</v>
      </c>
      <c r="H44" s="13">
        <v>244</v>
      </c>
      <c r="I44" s="13">
        <v>498</v>
      </c>
      <c r="J44" s="13">
        <v>1220</v>
      </c>
      <c r="K44" s="17">
        <v>254</v>
      </c>
      <c r="L44" s="13">
        <v>495</v>
      </c>
      <c r="M44" s="13">
        <v>1260</v>
      </c>
      <c r="N44" s="17">
        <v>251</v>
      </c>
      <c r="O44" s="13">
        <v>495</v>
      </c>
      <c r="P44" s="13">
        <v>1240</v>
      </c>
      <c r="Q44" s="17">
        <v>252</v>
      </c>
      <c r="R44" s="13">
        <v>478</v>
      </c>
      <c r="S44" s="13">
        <v>1210</v>
      </c>
      <c r="T44" s="17">
        <v>224</v>
      </c>
      <c r="U44" s="13">
        <v>491</v>
      </c>
      <c r="V44" s="13">
        <v>1100</v>
      </c>
      <c r="W44" s="80">
        <v>219</v>
      </c>
      <c r="X44" s="80">
        <v>504</v>
      </c>
      <c r="Y44" s="80">
        <v>1100</v>
      </c>
      <c r="Z44" s="13">
        <v>213</v>
      </c>
      <c r="AA44" s="13">
        <v>498</v>
      </c>
      <c r="AB44" s="13">
        <v>1060</v>
      </c>
      <c r="AC44" s="79">
        <v>217</v>
      </c>
      <c r="AD44" s="79">
        <v>488</v>
      </c>
      <c r="AE44" s="79">
        <v>1060</v>
      </c>
      <c r="AF44" s="17">
        <v>490</v>
      </c>
      <c r="AG44" s="17">
        <v>460</v>
      </c>
      <c r="AH44" s="17">
        <v>475</v>
      </c>
      <c r="AI44" s="17">
        <v>485</v>
      </c>
      <c r="AJ44" s="17">
        <v>492</v>
      </c>
      <c r="AK44" s="17">
        <v>495</v>
      </c>
      <c r="AL44" s="17">
        <v>478</v>
      </c>
      <c r="AM44" s="17">
        <v>487</v>
      </c>
      <c r="AN44" s="17">
        <v>484</v>
      </c>
      <c r="AO44" s="16">
        <v>483</v>
      </c>
      <c r="AR44" s="3" t="s">
        <v>355</v>
      </c>
      <c r="AS44" s="3" t="s">
        <v>34</v>
      </c>
      <c r="AW44" s="13">
        <v>275</v>
      </c>
      <c r="AX44" s="13">
        <v>496</v>
      </c>
      <c r="AY44" s="13">
        <v>1360</v>
      </c>
      <c r="AZ44" s="17">
        <v>471</v>
      </c>
      <c r="BA44" s="13">
        <v>268</v>
      </c>
      <c r="BB44" s="13">
        <v>489</v>
      </c>
      <c r="BC44" s="13">
        <v>1310</v>
      </c>
      <c r="BD44" s="17">
        <v>473</v>
      </c>
      <c r="BE44" s="13">
        <v>258</v>
      </c>
      <c r="BF44" s="13">
        <v>511</v>
      </c>
      <c r="BG44" s="13">
        <v>1320</v>
      </c>
      <c r="BH44" s="17">
        <v>490</v>
      </c>
      <c r="BI44" s="13">
        <v>257</v>
      </c>
      <c r="BJ44" s="13">
        <v>474</v>
      </c>
      <c r="BK44" s="13">
        <v>1220</v>
      </c>
      <c r="BL44" s="17">
        <v>460</v>
      </c>
      <c r="BM44" s="13">
        <v>261</v>
      </c>
      <c r="BN44" s="13">
        <v>489</v>
      </c>
      <c r="BO44" s="13">
        <v>1280</v>
      </c>
      <c r="BP44" s="17">
        <v>475</v>
      </c>
      <c r="BQ44" s="13">
        <v>250</v>
      </c>
      <c r="BR44" s="13">
        <v>507</v>
      </c>
      <c r="BS44" s="13">
        <v>1270</v>
      </c>
      <c r="BT44" s="13"/>
      <c r="BU44" s="13">
        <v>253</v>
      </c>
      <c r="BV44" s="13">
        <v>508</v>
      </c>
      <c r="BW44" s="13">
        <v>1290</v>
      </c>
      <c r="BX44" s="17">
        <v>471</v>
      </c>
      <c r="BY44" s="13">
        <v>242</v>
      </c>
      <c r="BZ44" s="13">
        <v>495</v>
      </c>
      <c r="CA44" s="13">
        <v>1200</v>
      </c>
      <c r="CB44" s="17">
        <v>473</v>
      </c>
    </row>
    <row r="45" spans="1:80">
      <c r="A45" s="3" t="s">
        <v>179</v>
      </c>
      <c r="B45" s="13">
        <v>66</v>
      </c>
      <c r="C45" s="13">
        <v>495</v>
      </c>
      <c r="D45" s="13">
        <v>327</v>
      </c>
      <c r="E45" s="13">
        <v>64</v>
      </c>
      <c r="F45" s="13">
        <v>497</v>
      </c>
      <c r="G45" s="13">
        <v>318</v>
      </c>
      <c r="H45" s="13">
        <v>67</v>
      </c>
      <c r="I45" s="13">
        <v>497</v>
      </c>
      <c r="J45" s="13">
        <v>333</v>
      </c>
      <c r="K45" s="17">
        <v>73</v>
      </c>
      <c r="L45" s="13">
        <v>493</v>
      </c>
      <c r="M45" s="13">
        <v>360</v>
      </c>
      <c r="N45" s="17">
        <v>70</v>
      </c>
      <c r="O45" s="13">
        <v>493</v>
      </c>
      <c r="P45" s="13">
        <v>345</v>
      </c>
      <c r="Q45" s="17">
        <v>71</v>
      </c>
      <c r="R45" s="13">
        <v>476</v>
      </c>
      <c r="S45" s="13">
        <v>338</v>
      </c>
      <c r="T45" s="17">
        <v>68</v>
      </c>
      <c r="U45" s="13">
        <v>488</v>
      </c>
      <c r="V45" s="13">
        <v>332</v>
      </c>
      <c r="W45" s="80">
        <v>68</v>
      </c>
      <c r="X45" s="80">
        <v>502</v>
      </c>
      <c r="Y45" s="80">
        <v>341</v>
      </c>
      <c r="Z45" s="13">
        <v>70</v>
      </c>
      <c r="AA45" s="13">
        <v>496</v>
      </c>
      <c r="AB45" s="13">
        <v>347</v>
      </c>
      <c r="AC45" s="79">
        <v>71</v>
      </c>
      <c r="AD45" s="79">
        <v>486</v>
      </c>
      <c r="AE45" s="79">
        <v>345</v>
      </c>
      <c r="AF45" s="17">
        <v>490</v>
      </c>
      <c r="AG45" s="17">
        <v>460</v>
      </c>
      <c r="AH45" s="17">
        <v>475</v>
      </c>
      <c r="AI45" s="17">
        <v>485</v>
      </c>
      <c r="AJ45" s="17">
        <v>492</v>
      </c>
      <c r="AK45" s="17">
        <v>495</v>
      </c>
      <c r="AL45" s="17">
        <v>478</v>
      </c>
      <c r="AM45" s="17">
        <v>487</v>
      </c>
      <c r="AN45" s="17">
        <v>484</v>
      </c>
      <c r="AO45" s="16">
        <v>483</v>
      </c>
      <c r="AR45" s="3" t="s">
        <v>356</v>
      </c>
      <c r="AS45" s="3" t="s">
        <v>32</v>
      </c>
      <c r="AW45" s="13">
        <v>66</v>
      </c>
      <c r="AX45" s="13">
        <v>489</v>
      </c>
      <c r="AY45" s="13">
        <v>323</v>
      </c>
      <c r="AZ45" s="17">
        <v>471</v>
      </c>
      <c r="BA45" s="13">
        <v>65</v>
      </c>
      <c r="BB45" s="13">
        <v>482</v>
      </c>
      <c r="BC45" s="13">
        <v>313</v>
      </c>
      <c r="BD45" s="17">
        <v>473</v>
      </c>
      <c r="BE45" s="13">
        <v>63</v>
      </c>
      <c r="BF45" s="13">
        <v>505</v>
      </c>
      <c r="BG45" s="13">
        <v>318</v>
      </c>
      <c r="BH45" s="17">
        <v>490</v>
      </c>
      <c r="BI45" s="13">
        <v>64</v>
      </c>
      <c r="BJ45" s="13">
        <v>469</v>
      </c>
      <c r="BK45" s="13">
        <v>300</v>
      </c>
      <c r="BL45" s="17">
        <v>460</v>
      </c>
      <c r="BM45" s="13">
        <v>67</v>
      </c>
      <c r="BN45" s="13">
        <v>490</v>
      </c>
      <c r="BO45" s="13">
        <v>328</v>
      </c>
      <c r="BP45" s="17">
        <v>475</v>
      </c>
      <c r="BQ45" s="13">
        <v>69</v>
      </c>
      <c r="BR45" s="13">
        <v>503</v>
      </c>
      <c r="BS45" s="13">
        <v>347</v>
      </c>
      <c r="BT45" s="13"/>
      <c r="BU45" s="13">
        <v>71</v>
      </c>
      <c r="BV45" s="13">
        <v>504</v>
      </c>
      <c r="BW45" s="13">
        <v>358</v>
      </c>
      <c r="BX45" s="17">
        <v>471</v>
      </c>
      <c r="BY45" s="13">
        <v>67</v>
      </c>
      <c r="BZ45" s="13">
        <v>493</v>
      </c>
      <c r="CA45" s="13">
        <v>330</v>
      </c>
      <c r="CB45" s="17">
        <v>473</v>
      </c>
    </row>
    <row r="46" spans="1:80">
      <c r="A46" s="3" t="s">
        <v>180</v>
      </c>
      <c r="B46" s="13">
        <v>216</v>
      </c>
      <c r="C46" s="13">
        <v>493</v>
      </c>
      <c r="D46" s="13">
        <v>1070</v>
      </c>
      <c r="E46" s="13">
        <v>201</v>
      </c>
      <c r="F46" s="13">
        <v>497</v>
      </c>
      <c r="G46" s="13">
        <v>999</v>
      </c>
      <c r="H46" s="13">
        <v>198</v>
      </c>
      <c r="I46" s="13">
        <v>497</v>
      </c>
      <c r="J46" s="13">
        <v>984</v>
      </c>
      <c r="K46" s="17">
        <v>201</v>
      </c>
      <c r="L46" s="13">
        <v>493</v>
      </c>
      <c r="M46" s="13">
        <v>991</v>
      </c>
      <c r="N46" s="17">
        <v>196</v>
      </c>
      <c r="O46" s="13">
        <v>493</v>
      </c>
      <c r="P46" s="13">
        <v>966</v>
      </c>
      <c r="Q46" s="17">
        <v>198</v>
      </c>
      <c r="R46" s="13">
        <v>476</v>
      </c>
      <c r="S46" s="13">
        <v>942</v>
      </c>
      <c r="T46" s="17">
        <v>196</v>
      </c>
      <c r="U46" s="13">
        <v>489</v>
      </c>
      <c r="V46" s="13">
        <v>958</v>
      </c>
      <c r="W46" s="80">
        <v>157</v>
      </c>
      <c r="X46" s="80">
        <v>502</v>
      </c>
      <c r="Y46" s="80">
        <v>788</v>
      </c>
      <c r="Z46" s="13">
        <v>193</v>
      </c>
      <c r="AA46" s="13">
        <v>496</v>
      </c>
      <c r="AB46" s="13">
        <v>957</v>
      </c>
      <c r="AC46" s="79">
        <v>184</v>
      </c>
      <c r="AD46" s="79">
        <v>487</v>
      </c>
      <c r="AE46" s="79">
        <v>896</v>
      </c>
      <c r="AF46" s="17">
        <v>490</v>
      </c>
      <c r="AG46" s="17">
        <v>460</v>
      </c>
      <c r="AH46" s="17">
        <v>475</v>
      </c>
      <c r="AI46" s="17">
        <v>485</v>
      </c>
      <c r="AJ46" s="17">
        <v>492</v>
      </c>
      <c r="AK46" s="17">
        <v>495</v>
      </c>
      <c r="AL46" s="17">
        <v>478</v>
      </c>
      <c r="AM46" s="17">
        <v>487</v>
      </c>
      <c r="AN46" s="17">
        <v>484</v>
      </c>
      <c r="AO46" s="16">
        <v>483</v>
      </c>
      <c r="AR46" s="3" t="s">
        <v>357</v>
      </c>
      <c r="AS46" s="3" t="s">
        <v>30</v>
      </c>
      <c r="AW46" s="13">
        <v>226</v>
      </c>
      <c r="AX46" s="13">
        <v>495</v>
      </c>
      <c r="AY46" s="13">
        <v>1120</v>
      </c>
      <c r="AZ46" s="17">
        <v>471</v>
      </c>
      <c r="BA46" s="13">
        <v>226</v>
      </c>
      <c r="BB46" s="13">
        <v>494</v>
      </c>
      <c r="BC46" s="13">
        <v>1120</v>
      </c>
      <c r="BD46" s="17">
        <v>473</v>
      </c>
      <c r="BE46" s="13">
        <v>222</v>
      </c>
      <c r="BF46" s="13">
        <v>509</v>
      </c>
      <c r="BG46" s="13">
        <v>1130</v>
      </c>
      <c r="BH46" s="17">
        <v>490</v>
      </c>
      <c r="BI46" s="13">
        <v>221</v>
      </c>
      <c r="BJ46" s="13">
        <v>482</v>
      </c>
      <c r="BK46" s="13">
        <v>1070</v>
      </c>
      <c r="BL46" s="17">
        <v>460</v>
      </c>
      <c r="BM46" s="13">
        <v>205</v>
      </c>
      <c r="BN46" s="13">
        <v>482</v>
      </c>
      <c r="BO46" s="13">
        <v>988</v>
      </c>
      <c r="BP46" s="17">
        <v>475</v>
      </c>
      <c r="BQ46" s="13">
        <v>215</v>
      </c>
      <c r="BR46" s="13">
        <v>503</v>
      </c>
      <c r="BS46" s="13">
        <v>1080</v>
      </c>
      <c r="BT46" s="13"/>
      <c r="BU46" s="13">
        <v>212</v>
      </c>
      <c r="BV46" s="13">
        <v>505</v>
      </c>
      <c r="BW46" s="13">
        <v>1070</v>
      </c>
      <c r="BX46" s="17">
        <v>471</v>
      </c>
      <c r="BY46" s="13">
        <v>205</v>
      </c>
      <c r="BZ46" s="13">
        <v>496</v>
      </c>
      <c r="CA46" s="13">
        <v>1020</v>
      </c>
      <c r="CB46" s="17">
        <v>473</v>
      </c>
    </row>
    <row r="47" spans="1:80">
      <c r="A47" s="3" t="s">
        <v>181</v>
      </c>
      <c r="B47" s="13">
        <v>45</v>
      </c>
      <c r="C47" s="13">
        <v>479</v>
      </c>
      <c r="D47" s="13">
        <v>216</v>
      </c>
      <c r="E47" s="13">
        <v>43</v>
      </c>
      <c r="F47" s="13">
        <v>482</v>
      </c>
      <c r="G47" s="13">
        <v>207</v>
      </c>
      <c r="H47" s="13">
        <v>44</v>
      </c>
      <c r="I47" s="13">
        <v>492</v>
      </c>
      <c r="J47" s="13">
        <v>216</v>
      </c>
      <c r="K47" s="17">
        <v>44</v>
      </c>
      <c r="L47" s="13">
        <v>482</v>
      </c>
      <c r="M47" s="13">
        <v>212</v>
      </c>
      <c r="N47" s="17">
        <v>45</v>
      </c>
      <c r="O47" s="13">
        <v>487</v>
      </c>
      <c r="P47" s="13">
        <v>219</v>
      </c>
      <c r="Q47" s="17">
        <v>46</v>
      </c>
      <c r="R47" s="13">
        <v>473</v>
      </c>
      <c r="S47" s="13">
        <v>218</v>
      </c>
      <c r="T47" s="17">
        <v>43</v>
      </c>
      <c r="U47" s="13">
        <v>475</v>
      </c>
      <c r="V47" s="13">
        <v>204</v>
      </c>
      <c r="W47" s="80">
        <v>42</v>
      </c>
      <c r="X47" s="80">
        <v>472</v>
      </c>
      <c r="Y47" s="80">
        <v>198</v>
      </c>
      <c r="Z47" s="13">
        <v>41</v>
      </c>
      <c r="AA47" s="13">
        <v>469</v>
      </c>
      <c r="AB47" s="13">
        <v>192</v>
      </c>
      <c r="AC47" s="79">
        <v>41</v>
      </c>
      <c r="AD47" s="79">
        <v>482</v>
      </c>
      <c r="AE47" s="79">
        <v>198</v>
      </c>
      <c r="AF47" s="17">
        <v>490</v>
      </c>
      <c r="AG47" s="17">
        <v>460</v>
      </c>
      <c r="AH47" s="17">
        <v>475</v>
      </c>
      <c r="AI47" s="17">
        <v>485</v>
      </c>
      <c r="AJ47" s="17">
        <v>492</v>
      </c>
      <c r="AK47" s="17">
        <v>495</v>
      </c>
      <c r="AL47" s="17">
        <v>478</v>
      </c>
      <c r="AM47" s="17">
        <v>487</v>
      </c>
      <c r="AN47" s="17">
        <v>484</v>
      </c>
      <c r="AO47" s="16">
        <v>483</v>
      </c>
      <c r="AR47" s="3" t="s">
        <v>358</v>
      </c>
      <c r="AS47" s="3" t="s">
        <v>28</v>
      </c>
      <c r="AW47" s="13">
        <v>44</v>
      </c>
      <c r="AX47" s="13">
        <v>488</v>
      </c>
      <c r="AY47" s="13">
        <v>215</v>
      </c>
      <c r="AZ47" s="17">
        <v>471</v>
      </c>
      <c r="BA47" s="13">
        <v>42</v>
      </c>
      <c r="BB47" s="13">
        <v>482</v>
      </c>
      <c r="BC47" s="13">
        <v>202</v>
      </c>
      <c r="BD47" s="17">
        <v>473</v>
      </c>
      <c r="BE47" s="13">
        <v>43</v>
      </c>
      <c r="BF47" s="13">
        <v>499</v>
      </c>
      <c r="BG47" s="13">
        <v>215</v>
      </c>
      <c r="BH47" s="17">
        <v>490</v>
      </c>
      <c r="BI47" s="13">
        <v>44</v>
      </c>
      <c r="BJ47" s="13">
        <v>466</v>
      </c>
      <c r="BK47" s="13">
        <v>205</v>
      </c>
      <c r="BL47" s="17">
        <v>460</v>
      </c>
      <c r="BM47" s="13">
        <v>45</v>
      </c>
      <c r="BN47" s="13">
        <v>496</v>
      </c>
      <c r="BO47" s="13">
        <v>223</v>
      </c>
      <c r="BP47" s="17">
        <v>475</v>
      </c>
      <c r="BQ47" s="13">
        <v>45</v>
      </c>
      <c r="BR47" s="13">
        <v>497</v>
      </c>
      <c r="BS47" s="13">
        <v>224</v>
      </c>
      <c r="BT47" s="13"/>
      <c r="BU47" s="13">
        <v>44</v>
      </c>
      <c r="BV47" s="13">
        <v>504</v>
      </c>
      <c r="BW47" s="13">
        <v>222</v>
      </c>
      <c r="BX47" s="17">
        <v>471</v>
      </c>
      <c r="BY47" s="13">
        <v>45</v>
      </c>
      <c r="BZ47" s="13">
        <v>478</v>
      </c>
      <c r="CA47" s="13">
        <v>215</v>
      </c>
      <c r="CB47" s="17">
        <v>473</v>
      </c>
    </row>
    <row r="48" spans="1:80">
      <c r="A48" s="3" t="s">
        <v>182</v>
      </c>
      <c r="B48" s="13">
        <v>485</v>
      </c>
      <c r="C48" s="13">
        <v>509</v>
      </c>
      <c r="D48" s="13">
        <v>2470</v>
      </c>
      <c r="E48" s="13">
        <v>485</v>
      </c>
      <c r="F48" s="13">
        <v>523</v>
      </c>
      <c r="G48" s="13">
        <v>2540</v>
      </c>
      <c r="H48" s="13">
        <v>483</v>
      </c>
      <c r="I48" s="13">
        <v>516</v>
      </c>
      <c r="J48" s="13">
        <v>2490</v>
      </c>
      <c r="K48" s="17">
        <v>457</v>
      </c>
      <c r="L48" s="13">
        <v>503</v>
      </c>
      <c r="M48" s="13">
        <v>2300</v>
      </c>
      <c r="N48" s="17">
        <v>455</v>
      </c>
      <c r="O48" s="13">
        <v>501</v>
      </c>
      <c r="P48" s="13">
        <v>2280</v>
      </c>
      <c r="Q48" s="17">
        <v>453</v>
      </c>
      <c r="R48" s="13">
        <v>511</v>
      </c>
      <c r="S48" s="13">
        <v>2320</v>
      </c>
      <c r="T48" s="17">
        <v>436</v>
      </c>
      <c r="U48" s="13">
        <v>502</v>
      </c>
      <c r="V48" s="13">
        <v>2190</v>
      </c>
      <c r="W48" s="80">
        <v>433</v>
      </c>
      <c r="X48" s="80">
        <v>510</v>
      </c>
      <c r="Y48" s="80">
        <v>2210</v>
      </c>
      <c r="Z48" s="80">
        <v>432</v>
      </c>
      <c r="AA48" s="80">
        <v>490</v>
      </c>
      <c r="AB48" s="80">
        <v>2120</v>
      </c>
      <c r="AC48" s="79">
        <v>439</v>
      </c>
      <c r="AD48" s="79">
        <v>501</v>
      </c>
      <c r="AE48" s="79">
        <v>2200</v>
      </c>
      <c r="AF48" s="17">
        <v>516</v>
      </c>
      <c r="AG48" s="17">
        <v>499</v>
      </c>
      <c r="AH48" s="17">
        <v>497</v>
      </c>
      <c r="AI48" s="17">
        <v>510</v>
      </c>
      <c r="AJ48" s="17">
        <v>510</v>
      </c>
      <c r="AK48" s="17">
        <v>519</v>
      </c>
      <c r="AL48" s="17">
        <v>496</v>
      </c>
      <c r="AM48" s="17">
        <v>505</v>
      </c>
      <c r="AN48" s="17">
        <v>480</v>
      </c>
      <c r="AO48" s="88">
        <v>497</v>
      </c>
      <c r="AR48" s="3" t="s">
        <v>359</v>
      </c>
      <c r="AS48" s="3" t="s">
        <v>294</v>
      </c>
      <c r="AW48" s="13">
        <v>595</v>
      </c>
      <c r="AX48" s="13">
        <v>503</v>
      </c>
      <c r="AY48" s="13">
        <v>2990</v>
      </c>
      <c r="AZ48" s="17">
        <v>503</v>
      </c>
      <c r="BA48" s="13">
        <v>595</v>
      </c>
      <c r="BB48" s="13">
        <v>499</v>
      </c>
      <c r="BC48" s="13">
        <v>2970</v>
      </c>
      <c r="BD48" s="17">
        <v>502</v>
      </c>
      <c r="BE48" s="13">
        <v>545</v>
      </c>
      <c r="BF48" s="13">
        <v>525</v>
      </c>
      <c r="BG48" s="13">
        <v>2860</v>
      </c>
      <c r="BH48" s="17">
        <v>516</v>
      </c>
      <c r="BI48" s="13">
        <v>523</v>
      </c>
      <c r="BJ48" s="13">
        <v>503</v>
      </c>
      <c r="BK48" s="13">
        <v>2630</v>
      </c>
      <c r="BL48" s="17">
        <v>499</v>
      </c>
      <c r="BM48" s="13">
        <v>505</v>
      </c>
      <c r="BN48" s="13">
        <v>486</v>
      </c>
      <c r="BO48" s="13">
        <v>2450</v>
      </c>
      <c r="BP48" s="17">
        <v>497</v>
      </c>
      <c r="BQ48" s="13">
        <v>497</v>
      </c>
      <c r="BR48" s="13">
        <v>511</v>
      </c>
      <c r="BS48" s="13">
        <v>2540</v>
      </c>
      <c r="BT48" s="13"/>
      <c r="BU48" s="13">
        <v>493</v>
      </c>
      <c r="BV48" s="13">
        <v>523</v>
      </c>
      <c r="BW48" s="13">
        <v>2580</v>
      </c>
      <c r="BX48" s="17">
        <v>503</v>
      </c>
      <c r="BY48" s="13">
        <v>492</v>
      </c>
      <c r="BZ48" s="13">
        <v>506</v>
      </c>
      <c r="CA48" s="13">
        <v>2490</v>
      </c>
      <c r="CB48" s="17">
        <v>502</v>
      </c>
    </row>
    <row r="49" spans="1:80">
      <c r="A49" s="3" t="s">
        <v>183</v>
      </c>
      <c r="B49" s="13">
        <v>1780</v>
      </c>
      <c r="C49" s="13">
        <v>500</v>
      </c>
      <c r="D49" s="13">
        <v>8910</v>
      </c>
      <c r="E49" s="13">
        <v>1750</v>
      </c>
      <c r="F49" s="13">
        <v>522</v>
      </c>
      <c r="G49" s="13">
        <v>9160</v>
      </c>
      <c r="H49" s="13">
        <v>1720</v>
      </c>
      <c r="I49" s="13">
        <v>513</v>
      </c>
      <c r="J49" s="13">
        <v>8840</v>
      </c>
      <c r="K49" s="17">
        <v>1720</v>
      </c>
      <c r="L49" s="13">
        <v>502</v>
      </c>
      <c r="M49" s="13">
        <v>8610</v>
      </c>
      <c r="N49" s="17">
        <v>1700</v>
      </c>
      <c r="O49" s="13">
        <v>500</v>
      </c>
      <c r="P49" s="13">
        <v>8510</v>
      </c>
      <c r="Q49" s="17">
        <v>1670</v>
      </c>
      <c r="R49" s="13">
        <v>493</v>
      </c>
      <c r="S49" s="13">
        <v>8230</v>
      </c>
      <c r="T49" s="17">
        <v>1590</v>
      </c>
      <c r="U49" s="13">
        <v>495</v>
      </c>
      <c r="V49" s="13">
        <v>7850</v>
      </c>
      <c r="W49" s="80">
        <v>1510</v>
      </c>
      <c r="X49" s="80">
        <v>504</v>
      </c>
      <c r="Y49" s="80">
        <v>7590</v>
      </c>
      <c r="Z49" s="80">
        <v>1470</v>
      </c>
      <c r="AA49" s="80">
        <v>491</v>
      </c>
      <c r="AB49" s="80">
        <v>7220</v>
      </c>
      <c r="AC49" s="79">
        <v>1490</v>
      </c>
      <c r="AD49" s="79">
        <v>502</v>
      </c>
      <c r="AE49" s="79">
        <v>7460</v>
      </c>
      <c r="AF49" s="17">
        <v>516</v>
      </c>
      <c r="AG49" s="17">
        <v>499</v>
      </c>
      <c r="AH49" s="17">
        <v>497</v>
      </c>
      <c r="AI49" s="17">
        <v>510</v>
      </c>
      <c r="AJ49" s="17">
        <v>510</v>
      </c>
      <c r="AK49" s="17">
        <v>519</v>
      </c>
      <c r="AL49" s="17">
        <v>496</v>
      </c>
      <c r="AM49" s="17">
        <v>505</v>
      </c>
      <c r="AN49" s="17">
        <v>480</v>
      </c>
      <c r="AO49" s="16">
        <v>497</v>
      </c>
      <c r="AR49" s="3" t="s">
        <v>389</v>
      </c>
      <c r="AS49" s="3" t="s">
        <v>90</v>
      </c>
      <c r="AW49" s="13">
        <v>2200</v>
      </c>
      <c r="AX49" s="13">
        <v>508</v>
      </c>
      <c r="AY49" s="13">
        <v>11200</v>
      </c>
      <c r="AZ49" s="17">
        <v>503</v>
      </c>
      <c r="BA49" s="13">
        <v>2200</v>
      </c>
      <c r="BB49" s="13">
        <v>508</v>
      </c>
      <c r="BC49" s="13">
        <v>11200</v>
      </c>
      <c r="BD49" s="17">
        <v>502</v>
      </c>
      <c r="BE49" s="13">
        <v>2180</v>
      </c>
      <c r="BF49" s="13">
        <v>519</v>
      </c>
      <c r="BG49" s="13">
        <v>11300</v>
      </c>
      <c r="BH49" s="17">
        <v>516</v>
      </c>
      <c r="BI49" s="13">
        <v>2120</v>
      </c>
      <c r="BJ49" s="13">
        <v>496</v>
      </c>
      <c r="BK49" s="13">
        <v>10500</v>
      </c>
      <c r="BL49" s="17">
        <v>499</v>
      </c>
      <c r="BM49" s="13">
        <v>2100</v>
      </c>
      <c r="BN49" s="13">
        <v>508</v>
      </c>
      <c r="BO49" s="13">
        <v>10700</v>
      </c>
      <c r="BP49" s="17">
        <v>497</v>
      </c>
      <c r="BQ49" s="13">
        <v>2030</v>
      </c>
      <c r="BR49" s="13">
        <v>508</v>
      </c>
      <c r="BS49" s="13">
        <v>10300</v>
      </c>
      <c r="BT49" s="13"/>
      <c r="BU49" s="13">
        <v>1950</v>
      </c>
      <c r="BV49" s="13">
        <v>515</v>
      </c>
      <c r="BW49" s="13">
        <v>10100</v>
      </c>
      <c r="BX49" s="17">
        <v>503</v>
      </c>
      <c r="BY49" s="13">
        <v>1850</v>
      </c>
      <c r="BZ49" s="13">
        <v>507</v>
      </c>
      <c r="CA49" s="13">
        <v>9380</v>
      </c>
      <c r="CB49" s="17">
        <v>502</v>
      </c>
    </row>
    <row r="50" spans="1:80">
      <c r="A50" s="3" t="s">
        <v>184</v>
      </c>
      <c r="B50" s="13">
        <v>1330</v>
      </c>
      <c r="C50" s="13">
        <v>520</v>
      </c>
      <c r="D50" s="13">
        <v>6910</v>
      </c>
      <c r="E50" s="13">
        <v>1320</v>
      </c>
      <c r="F50" s="13">
        <v>546</v>
      </c>
      <c r="G50" s="13">
        <v>7190</v>
      </c>
      <c r="H50" s="13">
        <v>1310</v>
      </c>
      <c r="I50" s="13">
        <v>530</v>
      </c>
      <c r="J50" s="13">
        <v>6940</v>
      </c>
      <c r="K50" s="17">
        <v>1340</v>
      </c>
      <c r="L50" s="13">
        <v>517</v>
      </c>
      <c r="M50" s="13">
        <v>6940</v>
      </c>
      <c r="N50" s="17">
        <v>1350</v>
      </c>
      <c r="O50" s="13">
        <v>519</v>
      </c>
      <c r="P50" s="13">
        <v>7020</v>
      </c>
      <c r="Q50" s="17">
        <v>1380</v>
      </c>
      <c r="R50" s="13">
        <v>503</v>
      </c>
      <c r="S50" s="13">
        <v>6960</v>
      </c>
      <c r="T50" s="17">
        <v>1350</v>
      </c>
      <c r="U50" s="13">
        <v>514</v>
      </c>
      <c r="V50" s="13">
        <v>6920</v>
      </c>
      <c r="W50" s="80">
        <v>1340</v>
      </c>
      <c r="X50" s="80">
        <v>524</v>
      </c>
      <c r="Y50" s="80">
        <v>7010</v>
      </c>
      <c r="Z50" s="80">
        <v>1340</v>
      </c>
      <c r="AA50" s="80">
        <v>509</v>
      </c>
      <c r="AB50" s="80">
        <v>6830</v>
      </c>
      <c r="AC50" s="79">
        <v>1380</v>
      </c>
      <c r="AD50" s="79">
        <v>519</v>
      </c>
      <c r="AE50" s="79">
        <v>7150</v>
      </c>
      <c r="AF50" s="17">
        <v>516</v>
      </c>
      <c r="AG50" s="17">
        <v>499</v>
      </c>
      <c r="AH50" s="17">
        <v>497</v>
      </c>
      <c r="AI50" s="17">
        <v>510</v>
      </c>
      <c r="AJ50" s="17">
        <v>510</v>
      </c>
      <c r="AK50" s="17">
        <v>519</v>
      </c>
      <c r="AL50" s="17">
        <v>496</v>
      </c>
      <c r="AM50" s="17">
        <v>505</v>
      </c>
      <c r="AN50" s="17">
        <v>480</v>
      </c>
      <c r="AO50" s="16">
        <v>497</v>
      </c>
      <c r="AR50" s="3" t="s">
        <v>390</v>
      </c>
      <c r="AS50" s="3" t="s">
        <v>87</v>
      </c>
      <c r="AW50" s="13">
        <v>1420</v>
      </c>
      <c r="AX50" s="13">
        <v>523</v>
      </c>
      <c r="AY50" s="13">
        <v>7430</v>
      </c>
      <c r="AZ50" s="17">
        <v>503</v>
      </c>
      <c r="BA50" s="13">
        <v>1430</v>
      </c>
      <c r="BB50" s="13">
        <v>522</v>
      </c>
      <c r="BC50" s="13">
        <v>7490</v>
      </c>
      <c r="BD50" s="17">
        <v>502</v>
      </c>
      <c r="BE50" s="13">
        <v>1420</v>
      </c>
      <c r="BF50" s="13">
        <v>532</v>
      </c>
      <c r="BG50" s="13">
        <v>7580</v>
      </c>
      <c r="BH50" s="17">
        <v>516</v>
      </c>
      <c r="BI50" s="13">
        <v>1390</v>
      </c>
      <c r="BJ50" s="13">
        <v>513</v>
      </c>
      <c r="BK50" s="13">
        <v>7150</v>
      </c>
      <c r="BL50" s="17">
        <v>499</v>
      </c>
      <c r="BM50" s="13">
        <v>1390</v>
      </c>
      <c r="BN50" s="13">
        <v>525</v>
      </c>
      <c r="BO50" s="13">
        <v>7300</v>
      </c>
      <c r="BP50" s="17">
        <v>497</v>
      </c>
      <c r="BQ50" s="13">
        <v>1400</v>
      </c>
      <c r="BR50" s="13">
        <v>532</v>
      </c>
      <c r="BS50" s="13">
        <v>7470</v>
      </c>
      <c r="BT50" s="13"/>
      <c r="BU50" s="13">
        <v>1390</v>
      </c>
      <c r="BV50" s="13">
        <v>538</v>
      </c>
      <c r="BW50" s="13">
        <v>7460</v>
      </c>
      <c r="BX50" s="17">
        <v>503</v>
      </c>
      <c r="BY50" s="13">
        <v>1380</v>
      </c>
      <c r="BZ50" s="13">
        <v>524</v>
      </c>
      <c r="CA50" s="13">
        <v>7230</v>
      </c>
      <c r="CB50" s="17">
        <v>502</v>
      </c>
    </row>
    <row r="51" spans="1:80">
      <c r="A51" s="3" t="s">
        <v>185</v>
      </c>
      <c r="B51" s="13">
        <v>1610</v>
      </c>
      <c r="C51" s="13">
        <v>472</v>
      </c>
      <c r="D51" s="13">
        <v>7600</v>
      </c>
      <c r="E51" s="13">
        <v>1590</v>
      </c>
      <c r="F51" s="13">
        <v>483</v>
      </c>
      <c r="G51" s="13">
        <v>7700</v>
      </c>
      <c r="H51" s="13">
        <v>1570</v>
      </c>
      <c r="I51" s="13">
        <v>483</v>
      </c>
      <c r="J51" s="13">
        <v>7580</v>
      </c>
      <c r="K51" s="17">
        <v>1600</v>
      </c>
      <c r="L51" s="13">
        <v>465</v>
      </c>
      <c r="M51" s="13">
        <v>7460</v>
      </c>
      <c r="N51" s="17">
        <v>1570</v>
      </c>
      <c r="O51" s="13">
        <v>465</v>
      </c>
      <c r="P51" s="13">
        <v>7310</v>
      </c>
      <c r="Q51" s="17">
        <v>1540</v>
      </c>
      <c r="R51" s="13">
        <v>445</v>
      </c>
      <c r="S51" s="13">
        <v>6860</v>
      </c>
      <c r="T51" s="17">
        <v>1540</v>
      </c>
      <c r="U51" s="13">
        <v>465</v>
      </c>
      <c r="V51" s="13">
        <v>7150</v>
      </c>
      <c r="W51" s="80">
        <v>1490</v>
      </c>
      <c r="X51" s="80">
        <v>478</v>
      </c>
      <c r="Y51" s="80">
        <v>7140</v>
      </c>
      <c r="Z51" s="80">
        <v>1490</v>
      </c>
      <c r="AA51" s="80">
        <v>451</v>
      </c>
      <c r="AB51" s="80">
        <v>6710</v>
      </c>
      <c r="AC51" s="79">
        <v>1520</v>
      </c>
      <c r="AD51" s="79">
        <v>462</v>
      </c>
      <c r="AE51" s="79">
        <v>7040</v>
      </c>
      <c r="AF51" s="17">
        <v>516</v>
      </c>
      <c r="AG51" s="17">
        <v>499</v>
      </c>
      <c r="AH51" s="17">
        <v>497</v>
      </c>
      <c r="AI51" s="17">
        <v>510</v>
      </c>
      <c r="AJ51" s="17">
        <v>510</v>
      </c>
      <c r="AK51" s="17">
        <v>519</v>
      </c>
      <c r="AL51" s="17">
        <v>496</v>
      </c>
      <c r="AM51" s="17">
        <v>505</v>
      </c>
      <c r="AN51" s="17">
        <v>480</v>
      </c>
      <c r="AO51" s="16">
        <v>497</v>
      </c>
      <c r="AR51" s="3" t="s">
        <v>391</v>
      </c>
      <c r="AS51" s="3" t="s">
        <v>84</v>
      </c>
      <c r="AW51" s="13">
        <v>1700</v>
      </c>
      <c r="AX51" s="13">
        <v>471</v>
      </c>
      <c r="AY51" s="13">
        <v>8000</v>
      </c>
      <c r="AZ51" s="17">
        <v>503</v>
      </c>
      <c r="BA51" s="13">
        <v>1700</v>
      </c>
      <c r="BB51" s="13">
        <v>465</v>
      </c>
      <c r="BC51" s="13">
        <v>7890</v>
      </c>
      <c r="BD51" s="17">
        <v>502</v>
      </c>
      <c r="BE51" s="13">
        <v>1710</v>
      </c>
      <c r="BF51" s="13">
        <v>494</v>
      </c>
      <c r="BG51" s="13">
        <v>8460</v>
      </c>
      <c r="BH51" s="17">
        <v>516</v>
      </c>
      <c r="BI51" s="13">
        <v>1700</v>
      </c>
      <c r="BJ51" s="13">
        <v>474</v>
      </c>
      <c r="BK51" s="13">
        <v>8050</v>
      </c>
      <c r="BL51" s="17">
        <v>499</v>
      </c>
      <c r="BM51" s="13">
        <v>1680</v>
      </c>
      <c r="BN51" s="13">
        <v>463</v>
      </c>
      <c r="BO51" s="13">
        <v>7790</v>
      </c>
      <c r="BP51" s="17">
        <v>497</v>
      </c>
      <c r="BQ51" s="13">
        <v>1610</v>
      </c>
      <c r="BR51" s="13">
        <v>478</v>
      </c>
      <c r="BS51" s="13">
        <v>7710</v>
      </c>
      <c r="BT51" s="13"/>
      <c r="BU51" s="13">
        <v>1660</v>
      </c>
      <c r="BV51" s="13">
        <v>486</v>
      </c>
      <c r="BW51" s="13">
        <v>8040</v>
      </c>
      <c r="BX51" s="17">
        <v>503</v>
      </c>
      <c r="BY51" s="13">
        <v>1630</v>
      </c>
      <c r="BZ51" s="13">
        <v>471</v>
      </c>
      <c r="CA51" s="13">
        <v>7690</v>
      </c>
      <c r="CB51" s="17">
        <v>502</v>
      </c>
    </row>
    <row r="52" spans="1:80">
      <c r="A52" s="3" t="s">
        <v>186</v>
      </c>
      <c r="B52" s="13">
        <v>129</v>
      </c>
      <c r="C52" s="13">
        <v>490</v>
      </c>
      <c r="D52" s="13">
        <v>632</v>
      </c>
      <c r="E52" s="13">
        <v>127</v>
      </c>
      <c r="F52" s="13">
        <v>502</v>
      </c>
      <c r="G52" s="13">
        <v>638</v>
      </c>
      <c r="H52" s="13">
        <v>124</v>
      </c>
      <c r="I52" s="13">
        <v>500</v>
      </c>
      <c r="J52" s="13">
        <v>620</v>
      </c>
      <c r="K52" s="17">
        <v>110</v>
      </c>
      <c r="L52" s="13">
        <v>484</v>
      </c>
      <c r="M52" s="13">
        <v>532</v>
      </c>
      <c r="N52" s="17">
        <v>103</v>
      </c>
      <c r="O52" s="13">
        <v>483</v>
      </c>
      <c r="P52" s="13">
        <v>497</v>
      </c>
      <c r="Q52" s="17">
        <v>99</v>
      </c>
      <c r="R52" s="13">
        <v>488</v>
      </c>
      <c r="S52" s="13">
        <v>483</v>
      </c>
      <c r="T52" s="17">
        <v>98</v>
      </c>
      <c r="U52" s="13">
        <v>483</v>
      </c>
      <c r="V52" s="13">
        <v>473</v>
      </c>
      <c r="W52" s="80">
        <v>96</v>
      </c>
      <c r="X52" s="80">
        <v>491</v>
      </c>
      <c r="Y52" s="80">
        <v>471</v>
      </c>
      <c r="Z52" s="80">
        <v>93</v>
      </c>
      <c r="AA52" s="80">
        <v>472</v>
      </c>
      <c r="AB52" s="80">
        <v>439</v>
      </c>
      <c r="AC52" s="79">
        <v>89</v>
      </c>
      <c r="AD52" s="79">
        <v>482</v>
      </c>
      <c r="AE52" s="79">
        <v>429</v>
      </c>
      <c r="AF52" s="17">
        <v>516</v>
      </c>
      <c r="AG52" s="17">
        <v>499</v>
      </c>
      <c r="AH52" s="17">
        <v>497</v>
      </c>
      <c r="AI52" s="17">
        <v>510</v>
      </c>
      <c r="AJ52" s="17">
        <v>510</v>
      </c>
      <c r="AK52" s="17">
        <v>519</v>
      </c>
      <c r="AL52" s="17">
        <v>496</v>
      </c>
      <c r="AM52" s="17">
        <v>505</v>
      </c>
      <c r="AN52" s="17">
        <v>480</v>
      </c>
      <c r="AO52" s="16">
        <v>497</v>
      </c>
      <c r="AR52" s="3" t="s">
        <v>392</v>
      </c>
      <c r="AS52" s="3" t="s">
        <v>81</v>
      </c>
      <c r="AW52" s="13">
        <v>157</v>
      </c>
      <c r="AX52" s="13">
        <v>487</v>
      </c>
      <c r="AY52" s="13">
        <v>765</v>
      </c>
      <c r="AZ52" s="17">
        <v>503</v>
      </c>
      <c r="BA52" s="13">
        <v>153</v>
      </c>
      <c r="BB52" s="13">
        <v>482</v>
      </c>
      <c r="BC52" s="13">
        <v>737</v>
      </c>
      <c r="BD52" s="17">
        <v>502</v>
      </c>
      <c r="BE52" s="13">
        <v>148</v>
      </c>
      <c r="BF52" s="13">
        <v>504</v>
      </c>
      <c r="BG52" s="13">
        <v>746</v>
      </c>
      <c r="BH52" s="17">
        <v>516</v>
      </c>
      <c r="BI52" s="13">
        <v>146</v>
      </c>
      <c r="BJ52" s="13">
        <v>486</v>
      </c>
      <c r="BK52" s="13">
        <v>709</v>
      </c>
      <c r="BL52" s="17">
        <v>499</v>
      </c>
      <c r="BM52" s="13">
        <v>144</v>
      </c>
      <c r="BN52" s="13">
        <v>465</v>
      </c>
      <c r="BO52" s="13">
        <v>670</v>
      </c>
      <c r="BP52" s="17">
        <v>497</v>
      </c>
      <c r="BQ52" s="13">
        <v>140</v>
      </c>
      <c r="BR52" s="13">
        <v>494</v>
      </c>
      <c r="BS52" s="13">
        <v>692</v>
      </c>
      <c r="BT52" s="13"/>
      <c r="BU52" s="13">
        <v>138</v>
      </c>
      <c r="BV52" s="13">
        <v>505</v>
      </c>
      <c r="BW52" s="13">
        <v>697</v>
      </c>
      <c r="BX52" s="17">
        <v>503</v>
      </c>
      <c r="BY52" s="13">
        <v>132</v>
      </c>
      <c r="BZ52" s="13">
        <v>487</v>
      </c>
      <c r="CA52" s="13">
        <v>643</v>
      </c>
      <c r="CB52" s="17">
        <v>502</v>
      </c>
    </row>
    <row r="53" spans="1:80">
      <c r="A53" s="3" t="s">
        <v>187</v>
      </c>
      <c r="B53" s="13">
        <v>380</v>
      </c>
      <c r="C53" s="13">
        <v>515</v>
      </c>
      <c r="D53" s="13">
        <v>1960</v>
      </c>
      <c r="E53" s="13">
        <v>373</v>
      </c>
      <c r="F53" s="13">
        <v>531</v>
      </c>
      <c r="G53" s="13">
        <v>1980</v>
      </c>
      <c r="H53" s="13">
        <v>369</v>
      </c>
      <c r="I53" s="13">
        <v>517</v>
      </c>
      <c r="J53" s="13">
        <v>1910</v>
      </c>
      <c r="K53" s="17">
        <v>368</v>
      </c>
      <c r="L53" s="13">
        <v>507</v>
      </c>
      <c r="M53" s="13">
        <v>1870</v>
      </c>
      <c r="N53" s="17">
        <v>353</v>
      </c>
      <c r="O53" s="13">
        <v>508</v>
      </c>
      <c r="P53" s="13">
        <v>1790</v>
      </c>
      <c r="Q53" s="17">
        <v>354</v>
      </c>
      <c r="R53" s="13">
        <v>501</v>
      </c>
      <c r="S53" s="13">
        <v>1770</v>
      </c>
      <c r="T53" s="17">
        <v>344</v>
      </c>
      <c r="U53" s="13">
        <v>505</v>
      </c>
      <c r="V53" s="13">
        <v>1740</v>
      </c>
      <c r="W53" s="80">
        <v>333</v>
      </c>
      <c r="X53" s="80">
        <v>513</v>
      </c>
      <c r="Y53" s="80">
        <v>1710</v>
      </c>
      <c r="Z53" s="80">
        <v>327</v>
      </c>
      <c r="AA53" s="80">
        <v>486</v>
      </c>
      <c r="AB53" s="80">
        <v>1590</v>
      </c>
      <c r="AC53" s="79">
        <v>325</v>
      </c>
      <c r="AD53" s="79">
        <v>503</v>
      </c>
      <c r="AE53" s="79">
        <v>1640</v>
      </c>
      <c r="AF53" s="17">
        <v>516</v>
      </c>
      <c r="AG53" s="17">
        <v>499</v>
      </c>
      <c r="AH53" s="17">
        <v>497</v>
      </c>
      <c r="AI53" s="17">
        <v>510</v>
      </c>
      <c r="AJ53" s="17">
        <v>510</v>
      </c>
      <c r="AK53" s="17">
        <v>519</v>
      </c>
      <c r="AL53" s="17">
        <v>496</v>
      </c>
      <c r="AM53" s="17">
        <v>505</v>
      </c>
      <c r="AN53" s="17">
        <v>480</v>
      </c>
      <c r="AO53" s="16">
        <v>497</v>
      </c>
      <c r="AR53" s="3" t="s">
        <v>393</v>
      </c>
      <c r="AS53" s="3" t="s">
        <v>78</v>
      </c>
      <c r="AW53" s="13">
        <v>410</v>
      </c>
      <c r="AX53" s="13">
        <v>514</v>
      </c>
      <c r="AY53" s="13">
        <v>2110</v>
      </c>
      <c r="AZ53" s="17">
        <v>503</v>
      </c>
      <c r="BA53" s="13">
        <v>410</v>
      </c>
      <c r="BB53" s="13">
        <v>519</v>
      </c>
      <c r="BC53" s="13">
        <v>2130</v>
      </c>
      <c r="BD53" s="17">
        <v>502</v>
      </c>
      <c r="BE53" s="13">
        <v>407</v>
      </c>
      <c r="BF53" s="13">
        <v>527</v>
      </c>
      <c r="BG53" s="13">
        <v>2150</v>
      </c>
      <c r="BH53" s="17">
        <v>516</v>
      </c>
      <c r="BI53" s="13">
        <v>402</v>
      </c>
      <c r="BJ53" s="13">
        <v>515</v>
      </c>
      <c r="BK53" s="13">
        <v>2070</v>
      </c>
      <c r="BL53" s="17">
        <v>499</v>
      </c>
      <c r="BM53" s="13">
        <v>415</v>
      </c>
      <c r="BN53" s="13">
        <v>520</v>
      </c>
      <c r="BO53" s="13">
        <v>2160</v>
      </c>
      <c r="BP53" s="17">
        <v>497</v>
      </c>
      <c r="BQ53" s="13">
        <v>410</v>
      </c>
      <c r="BR53" s="13">
        <v>521</v>
      </c>
      <c r="BS53" s="13">
        <v>2140</v>
      </c>
      <c r="BT53" s="13"/>
      <c r="BU53" s="13">
        <v>416</v>
      </c>
      <c r="BV53" s="13">
        <v>535</v>
      </c>
      <c r="BW53" s="13">
        <v>2230</v>
      </c>
      <c r="BX53" s="17">
        <v>503</v>
      </c>
      <c r="BY53" s="13">
        <v>411</v>
      </c>
      <c r="BZ53" s="13">
        <v>514</v>
      </c>
      <c r="CA53" s="13">
        <v>2110</v>
      </c>
      <c r="CB53" s="17">
        <v>502</v>
      </c>
    </row>
    <row r="54" spans="1:80">
      <c r="A54" s="3" t="s">
        <v>188</v>
      </c>
      <c r="B54" s="13">
        <v>296</v>
      </c>
      <c r="C54" s="13">
        <v>499</v>
      </c>
      <c r="D54" s="13">
        <v>1480</v>
      </c>
      <c r="E54" s="13">
        <v>293</v>
      </c>
      <c r="F54" s="13">
        <v>510</v>
      </c>
      <c r="G54" s="13">
        <v>1490</v>
      </c>
      <c r="H54" s="13">
        <v>292</v>
      </c>
      <c r="I54" s="13">
        <v>511</v>
      </c>
      <c r="J54" s="13">
        <v>1490</v>
      </c>
      <c r="K54" s="17">
        <v>263</v>
      </c>
      <c r="L54" s="13">
        <v>492</v>
      </c>
      <c r="M54" s="13">
        <v>1290</v>
      </c>
      <c r="N54" s="17">
        <v>259</v>
      </c>
      <c r="O54" s="13">
        <v>493</v>
      </c>
      <c r="P54" s="13">
        <v>1280</v>
      </c>
      <c r="Q54" s="17">
        <v>255</v>
      </c>
      <c r="R54" s="13">
        <v>491</v>
      </c>
      <c r="S54" s="13">
        <v>1250</v>
      </c>
      <c r="T54" s="17">
        <v>254</v>
      </c>
      <c r="U54" s="13">
        <v>491</v>
      </c>
      <c r="V54" s="13">
        <v>1250</v>
      </c>
      <c r="W54" s="80">
        <v>252</v>
      </c>
      <c r="X54" s="80">
        <v>499</v>
      </c>
      <c r="Y54" s="80">
        <v>1260</v>
      </c>
      <c r="Z54" s="80">
        <v>252</v>
      </c>
      <c r="AA54" s="80">
        <v>479</v>
      </c>
      <c r="AB54" s="80">
        <v>1210</v>
      </c>
      <c r="AC54" s="79">
        <v>242</v>
      </c>
      <c r="AD54" s="79">
        <v>489</v>
      </c>
      <c r="AE54" s="79">
        <v>1180</v>
      </c>
      <c r="AF54" s="17">
        <v>516</v>
      </c>
      <c r="AG54" s="17">
        <v>499</v>
      </c>
      <c r="AH54" s="17">
        <v>497</v>
      </c>
      <c r="AI54" s="17">
        <v>510</v>
      </c>
      <c r="AJ54" s="17">
        <v>510</v>
      </c>
      <c r="AK54" s="17">
        <v>519</v>
      </c>
      <c r="AL54" s="17">
        <v>496</v>
      </c>
      <c r="AM54" s="17">
        <v>505</v>
      </c>
      <c r="AN54" s="17">
        <v>480</v>
      </c>
      <c r="AO54" s="16">
        <v>497</v>
      </c>
      <c r="AR54" s="3" t="s">
        <v>394</v>
      </c>
      <c r="AS54" s="3" t="s">
        <v>75</v>
      </c>
      <c r="AW54" s="13">
        <v>387</v>
      </c>
      <c r="AX54" s="13">
        <v>503</v>
      </c>
      <c r="AY54" s="13">
        <v>1950</v>
      </c>
      <c r="AZ54" s="17">
        <v>503</v>
      </c>
      <c r="BA54" s="13">
        <v>373</v>
      </c>
      <c r="BB54" s="13">
        <v>496</v>
      </c>
      <c r="BC54" s="13">
        <v>1850</v>
      </c>
      <c r="BD54" s="17">
        <v>502</v>
      </c>
      <c r="BE54" s="13">
        <v>363</v>
      </c>
      <c r="BF54" s="13">
        <v>512</v>
      </c>
      <c r="BG54" s="13">
        <v>1860</v>
      </c>
      <c r="BH54" s="17">
        <v>516</v>
      </c>
      <c r="BI54" s="13">
        <v>352</v>
      </c>
      <c r="BJ54" s="13">
        <v>499</v>
      </c>
      <c r="BK54" s="13">
        <v>1760</v>
      </c>
      <c r="BL54" s="17">
        <v>499</v>
      </c>
      <c r="BM54" s="13">
        <v>329</v>
      </c>
      <c r="BN54" s="13">
        <v>479</v>
      </c>
      <c r="BO54" s="13">
        <v>1580</v>
      </c>
      <c r="BP54" s="17">
        <v>497</v>
      </c>
      <c r="BQ54" s="13">
        <v>319</v>
      </c>
      <c r="BR54" s="13">
        <v>505</v>
      </c>
      <c r="BS54" s="13">
        <v>1610</v>
      </c>
      <c r="BT54" s="13"/>
      <c r="BU54" s="13">
        <v>314</v>
      </c>
      <c r="BV54" s="13">
        <v>517</v>
      </c>
      <c r="BW54" s="13">
        <v>1620</v>
      </c>
      <c r="BX54" s="17">
        <v>503</v>
      </c>
      <c r="BY54" s="13">
        <v>297</v>
      </c>
      <c r="BZ54" s="13">
        <v>498</v>
      </c>
      <c r="CA54" s="13">
        <v>1480</v>
      </c>
      <c r="CB54" s="17">
        <v>502</v>
      </c>
    </row>
    <row r="55" spans="1:80">
      <c r="A55" s="3" t="s">
        <v>189</v>
      </c>
      <c r="B55" s="13">
        <v>931</v>
      </c>
      <c r="C55" s="13">
        <v>496</v>
      </c>
      <c r="D55" s="13">
        <v>4620</v>
      </c>
      <c r="E55" s="13">
        <v>919</v>
      </c>
      <c r="F55" s="13">
        <v>513</v>
      </c>
      <c r="G55" s="13">
        <v>4710</v>
      </c>
      <c r="H55" s="13">
        <v>927</v>
      </c>
      <c r="I55" s="13">
        <v>512</v>
      </c>
      <c r="J55" s="13">
        <v>4750</v>
      </c>
      <c r="K55" s="17">
        <v>928</v>
      </c>
      <c r="L55" s="13">
        <v>499</v>
      </c>
      <c r="M55" s="13">
        <v>4630</v>
      </c>
      <c r="N55" s="17">
        <v>920</v>
      </c>
      <c r="O55" s="13">
        <v>498</v>
      </c>
      <c r="P55" s="13">
        <v>4580</v>
      </c>
      <c r="Q55" s="17">
        <v>930</v>
      </c>
      <c r="R55" s="13">
        <v>479</v>
      </c>
      <c r="S55" s="13">
        <v>4460</v>
      </c>
      <c r="T55" s="17">
        <v>904</v>
      </c>
      <c r="U55" s="13">
        <v>493</v>
      </c>
      <c r="V55" s="13">
        <v>4460</v>
      </c>
      <c r="W55" s="80">
        <v>888</v>
      </c>
      <c r="X55" s="80">
        <v>502</v>
      </c>
      <c r="Y55" s="80">
        <v>4460</v>
      </c>
      <c r="Z55" s="80">
        <v>883</v>
      </c>
      <c r="AA55" s="80">
        <v>493</v>
      </c>
      <c r="AB55" s="80">
        <v>4350</v>
      </c>
      <c r="AC55" s="79">
        <v>879</v>
      </c>
      <c r="AD55" s="79">
        <v>499</v>
      </c>
      <c r="AE55" s="79">
        <v>4390</v>
      </c>
      <c r="AF55" s="17">
        <v>516</v>
      </c>
      <c r="AG55" s="17">
        <v>499</v>
      </c>
      <c r="AH55" s="17">
        <v>497</v>
      </c>
      <c r="AI55" s="17">
        <v>510</v>
      </c>
      <c r="AJ55" s="17">
        <v>510</v>
      </c>
      <c r="AK55" s="17">
        <v>519</v>
      </c>
      <c r="AL55" s="17">
        <v>496</v>
      </c>
      <c r="AM55" s="17">
        <v>505</v>
      </c>
      <c r="AN55" s="17">
        <v>480</v>
      </c>
      <c r="AO55" s="16">
        <v>497</v>
      </c>
      <c r="AR55" s="3" t="s">
        <v>395</v>
      </c>
      <c r="AS55" s="3" t="s">
        <v>72</v>
      </c>
      <c r="AW55" s="21">
        <v>1080</v>
      </c>
      <c r="AX55" s="21">
        <v>495</v>
      </c>
      <c r="AY55" s="21">
        <v>5340</v>
      </c>
      <c r="AZ55" s="17">
        <v>503</v>
      </c>
      <c r="BA55" s="21">
        <v>1080</v>
      </c>
      <c r="BB55" s="21">
        <v>503</v>
      </c>
      <c r="BC55" s="21">
        <v>5420</v>
      </c>
      <c r="BD55" s="17">
        <v>502</v>
      </c>
      <c r="BE55" s="21">
        <v>1070</v>
      </c>
      <c r="BF55" s="21">
        <v>509</v>
      </c>
      <c r="BG55" s="21">
        <v>5450</v>
      </c>
      <c r="BH55" s="17">
        <v>516</v>
      </c>
      <c r="BI55" s="21">
        <v>1040</v>
      </c>
      <c r="BJ55" s="21">
        <v>493</v>
      </c>
      <c r="BK55" s="21">
        <v>5130</v>
      </c>
      <c r="BL55" s="17">
        <v>499</v>
      </c>
      <c r="BM55" s="13">
        <v>1030</v>
      </c>
      <c r="BN55" s="13">
        <v>506</v>
      </c>
      <c r="BO55" s="13">
        <v>5220</v>
      </c>
      <c r="BP55" s="17">
        <v>497</v>
      </c>
      <c r="BQ55" s="13">
        <v>1010</v>
      </c>
      <c r="BR55" s="13">
        <v>504</v>
      </c>
      <c r="BS55" s="13">
        <v>5100</v>
      </c>
      <c r="BT55" s="13"/>
      <c r="BU55" s="13">
        <v>1000</v>
      </c>
      <c r="BV55" s="13">
        <v>512</v>
      </c>
      <c r="BW55" s="13">
        <v>5120</v>
      </c>
      <c r="BX55" s="17">
        <v>503</v>
      </c>
      <c r="BY55" s="13">
        <v>987</v>
      </c>
      <c r="BZ55" s="13">
        <v>503</v>
      </c>
      <c r="CA55" s="13">
        <v>4970</v>
      </c>
      <c r="CB55" s="17">
        <v>502</v>
      </c>
    </row>
    <row r="56" spans="1:80">
      <c r="A56" s="3" t="s">
        <v>190</v>
      </c>
      <c r="B56" s="13">
        <v>594</v>
      </c>
      <c r="C56" s="13">
        <v>511</v>
      </c>
      <c r="D56" s="13">
        <v>3040</v>
      </c>
      <c r="E56" s="13">
        <v>589</v>
      </c>
      <c r="F56" s="13">
        <v>523</v>
      </c>
      <c r="G56" s="13">
        <v>3080</v>
      </c>
      <c r="H56" s="13">
        <v>590</v>
      </c>
      <c r="I56" s="13">
        <v>524</v>
      </c>
      <c r="J56" s="13">
        <v>3090</v>
      </c>
      <c r="K56" s="17">
        <v>609</v>
      </c>
      <c r="L56" s="13">
        <v>506</v>
      </c>
      <c r="M56" s="13">
        <v>3080</v>
      </c>
      <c r="N56" s="17">
        <v>613</v>
      </c>
      <c r="O56" s="13">
        <v>504</v>
      </c>
      <c r="P56" s="13">
        <v>3090</v>
      </c>
      <c r="Q56" s="17">
        <v>612</v>
      </c>
      <c r="R56" s="13">
        <v>498</v>
      </c>
      <c r="S56" s="13">
        <v>3050</v>
      </c>
      <c r="T56" s="17">
        <v>583</v>
      </c>
      <c r="U56" s="13">
        <v>504</v>
      </c>
      <c r="V56" s="13">
        <v>2940</v>
      </c>
      <c r="W56" s="80">
        <v>582</v>
      </c>
      <c r="X56" s="80">
        <v>508</v>
      </c>
      <c r="Y56" s="80">
        <v>2960</v>
      </c>
      <c r="Z56" s="80">
        <v>567</v>
      </c>
      <c r="AA56" s="80">
        <v>483</v>
      </c>
      <c r="AB56" s="80">
        <v>2740</v>
      </c>
      <c r="AC56" s="79">
        <v>577</v>
      </c>
      <c r="AD56" s="79">
        <v>500</v>
      </c>
      <c r="AE56" s="79">
        <v>2890</v>
      </c>
      <c r="AF56" s="17">
        <v>516</v>
      </c>
      <c r="AG56" s="17">
        <v>499</v>
      </c>
      <c r="AH56" s="17">
        <v>497</v>
      </c>
      <c r="AI56" s="17">
        <v>510</v>
      </c>
      <c r="AJ56" s="17">
        <v>510</v>
      </c>
      <c r="AK56" s="17">
        <v>519</v>
      </c>
      <c r="AL56" s="17">
        <v>496</v>
      </c>
      <c r="AM56" s="17">
        <v>505</v>
      </c>
      <c r="AN56" s="17">
        <v>480</v>
      </c>
      <c r="AO56" s="16">
        <v>497</v>
      </c>
      <c r="AR56" s="3" t="s">
        <v>396</v>
      </c>
      <c r="AS56" s="3" t="s">
        <v>69</v>
      </c>
      <c r="AW56" s="13">
        <v>676</v>
      </c>
      <c r="AX56" s="13">
        <v>511</v>
      </c>
      <c r="AY56" s="13">
        <v>3450</v>
      </c>
      <c r="AZ56" s="17">
        <v>503</v>
      </c>
      <c r="BA56" s="13">
        <v>684</v>
      </c>
      <c r="BB56" s="13">
        <v>504</v>
      </c>
      <c r="BC56" s="13">
        <v>3450</v>
      </c>
      <c r="BD56" s="17">
        <v>502</v>
      </c>
      <c r="BE56" s="13">
        <v>683</v>
      </c>
      <c r="BF56" s="13">
        <v>524</v>
      </c>
      <c r="BG56" s="13">
        <v>3580</v>
      </c>
      <c r="BH56" s="17">
        <v>516</v>
      </c>
      <c r="BI56" s="13">
        <v>709</v>
      </c>
      <c r="BJ56" s="13">
        <v>507</v>
      </c>
      <c r="BK56" s="13">
        <v>3590</v>
      </c>
      <c r="BL56" s="17">
        <v>499</v>
      </c>
      <c r="BM56" s="13">
        <v>707</v>
      </c>
      <c r="BN56" s="13">
        <v>480</v>
      </c>
      <c r="BO56" s="13">
        <v>3390</v>
      </c>
      <c r="BP56" s="17">
        <v>497</v>
      </c>
      <c r="BQ56" s="13">
        <v>621</v>
      </c>
      <c r="BR56" s="13">
        <v>516</v>
      </c>
      <c r="BS56" s="13">
        <v>3200</v>
      </c>
      <c r="BT56" s="13"/>
      <c r="BU56" s="13">
        <v>654</v>
      </c>
      <c r="BV56" s="13">
        <v>520</v>
      </c>
      <c r="BW56" s="13">
        <v>3400</v>
      </c>
      <c r="BX56" s="17">
        <v>503</v>
      </c>
      <c r="BY56" s="13">
        <v>652</v>
      </c>
      <c r="BZ56" s="13">
        <v>509</v>
      </c>
      <c r="CA56" s="13">
        <v>3320</v>
      </c>
      <c r="CB56" s="17">
        <v>502</v>
      </c>
    </row>
    <row r="57" spans="1:80">
      <c r="A57" s="3" t="s">
        <v>191</v>
      </c>
      <c r="B57" s="13">
        <v>270</v>
      </c>
      <c r="C57" s="13">
        <v>515</v>
      </c>
      <c r="D57" s="13">
        <v>1390</v>
      </c>
      <c r="E57" s="13">
        <v>268</v>
      </c>
      <c r="F57" s="13">
        <v>541</v>
      </c>
      <c r="G57" s="13">
        <v>1450</v>
      </c>
      <c r="H57" s="13">
        <v>270</v>
      </c>
      <c r="I57" s="13">
        <v>527</v>
      </c>
      <c r="J57" s="13">
        <v>1420</v>
      </c>
      <c r="K57" s="17">
        <v>310</v>
      </c>
      <c r="L57" s="13">
        <v>512</v>
      </c>
      <c r="M57" s="13">
        <v>1590</v>
      </c>
      <c r="N57" s="17">
        <v>310</v>
      </c>
      <c r="O57" s="13">
        <v>515</v>
      </c>
      <c r="P57" s="13">
        <v>1600</v>
      </c>
      <c r="Q57" s="17">
        <v>311</v>
      </c>
      <c r="R57" s="13">
        <v>517</v>
      </c>
      <c r="S57" s="13">
        <v>1610</v>
      </c>
      <c r="T57" s="17">
        <v>300</v>
      </c>
      <c r="U57" s="13">
        <v>511</v>
      </c>
      <c r="V57" s="13">
        <v>1530</v>
      </c>
      <c r="W57" s="80">
        <v>300</v>
      </c>
      <c r="X57" s="80">
        <v>521</v>
      </c>
      <c r="Y57" s="80">
        <v>1560</v>
      </c>
      <c r="Z57" s="80">
        <v>292</v>
      </c>
      <c r="AA57" s="80">
        <v>491</v>
      </c>
      <c r="AB57" s="80">
        <v>1430</v>
      </c>
      <c r="AC57" s="79">
        <v>291</v>
      </c>
      <c r="AD57" s="79">
        <v>517</v>
      </c>
      <c r="AE57" s="79">
        <v>1500</v>
      </c>
      <c r="AF57" s="17">
        <v>516</v>
      </c>
      <c r="AG57" s="17">
        <v>499</v>
      </c>
      <c r="AH57" s="17">
        <v>497</v>
      </c>
      <c r="AI57" s="17">
        <v>510</v>
      </c>
      <c r="AJ57" s="17">
        <v>510</v>
      </c>
      <c r="AK57" s="17">
        <v>519</v>
      </c>
      <c r="AL57" s="17">
        <v>496</v>
      </c>
      <c r="AM57" s="17">
        <v>505</v>
      </c>
      <c r="AN57" s="17">
        <v>480</v>
      </c>
      <c r="AO57" s="16">
        <v>497</v>
      </c>
      <c r="AR57" s="3" t="s">
        <v>397</v>
      </c>
      <c r="AS57" s="3" t="s">
        <v>66</v>
      </c>
      <c r="AW57" s="13">
        <v>290</v>
      </c>
      <c r="AX57" s="13">
        <v>519</v>
      </c>
      <c r="AY57" s="13">
        <v>1510</v>
      </c>
      <c r="AZ57" s="17">
        <v>503</v>
      </c>
      <c r="BA57" s="13">
        <v>286</v>
      </c>
      <c r="BB57" s="13">
        <v>514</v>
      </c>
      <c r="BC57" s="13">
        <v>1470</v>
      </c>
      <c r="BD57" s="17">
        <v>502</v>
      </c>
      <c r="BE57" s="13">
        <v>270</v>
      </c>
      <c r="BF57" s="13">
        <v>528</v>
      </c>
      <c r="BG57" s="13">
        <v>1430</v>
      </c>
      <c r="BH57" s="17">
        <v>516</v>
      </c>
      <c r="BI57" s="13">
        <v>257</v>
      </c>
      <c r="BJ57" s="13">
        <v>506</v>
      </c>
      <c r="BK57" s="13">
        <v>1300</v>
      </c>
      <c r="BL57" s="17">
        <v>499</v>
      </c>
      <c r="BM57" s="13">
        <v>266</v>
      </c>
      <c r="BN57" s="13">
        <v>522</v>
      </c>
      <c r="BO57" s="13">
        <v>1390</v>
      </c>
      <c r="BP57" s="17">
        <v>497</v>
      </c>
      <c r="BQ57" s="13">
        <v>264</v>
      </c>
      <c r="BR57" s="13">
        <v>528</v>
      </c>
      <c r="BS57" s="13">
        <v>1390</v>
      </c>
      <c r="BT57" s="13"/>
      <c r="BU57" s="13">
        <v>279</v>
      </c>
      <c r="BV57" s="13">
        <v>533</v>
      </c>
      <c r="BW57" s="13">
        <v>1490</v>
      </c>
      <c r="BX57" s="17">
        <v>503</v>
      </c>
      <c r="BY57" s="13">
        <v>275</v>
      </c>
      <c r="BZ57" s="13">
        <v>520</v>
      </c>
      <c r="CA57" s="13">
        <v>1430</v>
      </c>
      <c r="CB57" s="17">
        <v>502</v>
      </c>
    </row>
    <row r="58" spans="1:80">
      <c r="A58" s="3" t="s">
        <v>192</v>
      </c>
      <c r="B58" s="13">
        <v>614</v>
      </c>
      <c r="C58" s="13">
        <v>516</v>
      </c>
      <c r="D58" s="13">
        <v>3170</v>
      </c>
      <c r="E58" s="13">
        <v>605</v>
      </c>
      <c r="F58" s="13">
        <v>535</v>
      </c>
      <c r="G58" s="13">
        <v>3240</v>
      </c>
      <c r="H58" s="13">
        <v>605</v>
      </c>
      <c r="I58" s="13">
        <v>535</v>
      </c>
      <c r="J58" s="13">
        <v>3240</v>
      </c>
      <c r="K58" s="17">
        <v>623</v>
      </c>
      <c r="L58" s="13">
        <v>513</v>
      </c>
      <c r="M58" s="13">
        <v>3200</v>
      </c>
      <c r="N58" s="17">
        <v>614</v>
      </c>
      <c r="O58" s="13">
        <v>516</v>
      </c>
      <c r="P58" s="13">
        <v>3170</v>
      </c>
      <c r="Q58" s="17">
        <v>613</v>
      </c>
      <c r="R58" s="13">
        <v>520</v>
      </c>
      <c r="S58" s="13">
        <v>3190</v>
      </c>
      <c r="T58" s="17">
        <v>589</v>
      </c>
      <c r="U58" s="13">
        <v>514</v>
      </c>
      <c r="V58" s="13">
        <v>3030</v>
      </c>
      <c r="W58" s="80">
        <v>577</v>
      </c>
      <c r="X58" s="80">
        <v>524</v>
      </c>
      <c r="Y58" s="80">
        <v>3020</v>
      </c>
      <c r="Z58" s="80">
        <v>574</v>
      </c>
      <c r="AA58" s="80">
        <v>510</v>
      </c>
      <c r="AB58" s="80">
        <v>2930</v>
      </c>
      <c r="AC58" s="79">
        <v>574</v>
      </c>
      <c r="AD58" s="79">
        <v>519</v>
      </c>
      <c r="AE58" s="79">
        <v>2980</v>
      </c>
      <c r="AF58" s="17">
        <v>516</v>
      </c>
      <c r="AG58" s="17">
        <v>499</v>
      </c>
      <c r="AH58" s="17">
        <v>497</v>
      </c>
      <c r="AI58" s="17">
        <v>510</v>
      </c>
      <c r="AJ58" s="17">
        <v>510</v>
      </c>
      <c r="AK58" s="17">
        <v>519</v>
      </c>
      <c r="AL58" s="17">
        <v>496</v>
      </c>
      <c r="AM58" s="17">
        <v>505</v>
      </c>
      <c r="AN58" s="17">
        <v>480</v>
      </c>
      <c r="AO58" s="16">
        <v>497</v>
      </c>
      <c r="AR58" s="3" t="s">
        <v>398</v>
      </c>
      <c r="AS58" s="3" t="s">
        <v>63</v>
      </c>
      <c r="AW58" s="13">
        <v>650</v>
      </c>
      <c r="AX58" s="13">
        <v>523</v>
      </c>
      <c r="AY58" s="13">
        <v>3400</v>
      </c>
      <c r="AZ58" s="17">
        <v>503</v>
      </c>
      <c r="BA58" s="13">
        <v>660</v>
      </c>
      <c r="BB58" s="13">
        <v>523</v>
      </c>
      <c r="BC58" s="13">
        <v>3450</v>
      </c>
      <c r="BD58" s="17">
        <v>502</v>
      </c>
      <c r="BE58" s="13">
        <v>650</v>
      </c>
      <c r="BF58" s="13">
        <v>532</v>
      </c>
      <c r="BG58" s="13">
        <v>3460</v>
      </c>
      <c r="BH58" s="17">
        <v>516</v>
      </c>
      <c r="BI58" s="13">
        <v>643</v>
      </c>
      <c r="BJ58" s="13">
        <v>514</v>
      </c>
      <c r="BK58" s="13">
        <v>3310</v>
      </c>
      <c r="BL58" s="17">
        <v>499</v>
      </c>
      <c r="BM58" s="13">
        <v>615</v>
      </c>
      <c r="BN58" s="13">
        <v>524</v>
      </c>
      <c r="BO58" s="13">
        <v>3220</v>
      </c>
      <c r="BP58" s="17">
        <v>497</v>
      </c>
      <c r="BQ58" s="13">
        <v>637</v>
      </c>
      <c r="BR58" s="13">
        <v>526</v>
      </c>
      <c r="BS58" s="13">
        <v>3350</v>
      </c>
      <c r="BT58" s="13"/>
      <c r="BU58" s="13">
        <v>643</v>
      </c>
      <c r="BV58" s="13">
        <v>535</v>
      </c>
      <c r="BW58" s="13">
        <v>3440</v>
      </c>
      <c r="BX58" s="17">
        <v>503</v>
      </c>
      <c r="BY58" s="13">
        <v>639</v>
      </c>
      <c r="BZ58" s="13">
        <v>522</v>
      </c>
      <c r="CA58" s="13">
        <v>3340</v>
      </c>
      <c r="CB58" s="17">
        <v>502</v>
      </c>
    </row>
    <row r="59" spans="1:80">
      <c r="A59" s="3" t="s">
        <v>193</v>
      </c>
      <c r="B59" s="13">
        <v>2560</v>
      </c>
      <c r="C59" s="13">
        <v>496</v>
      </c>
      <c r="D59" s="13">
        <v>12700</v>
      </c>
      <c r="E59" s="13">
        <v>2520</v>
      </c>
      <c r="F59" s="13">
        <v>522</v>
      </c>
      <c r="G59" s="13">
        <v>13100</v>
      </c>
      <c r="H59" s="13">
        <v>2500</v>
      </c>
      <c r="I59" s="13">
        <v>500</v>
      </c>
      <c r="J59" s="13">
        <v>12500</v>
      </c>
      <c r="K59" s="17">
        <v>2420</v>
      </c>
      <c r="L59" s="13">
        <v>491</v>
      </c>
      <c r="M59" s="13">
        <v>11900</v>
      </c>
      <c r="N59" s="17">
        <v>2400</v>
      </c>
      <c r="O59" s="13">
        <v>493</v>
      </c>
      <c r="P59" s="13">
        <v>11800</v>
      </c>
      <c r="Q59" s="17">
        <v>2390</v>
      </c>
      <c r="R59" s="13">
        <v>487</v>
      </c>
      <c r="S59" s="13">
        <v>11700</v>
      </c>
      <c r="T59" s="17">
        <v>2310</v>
      </c>
      <c r="U59" s="13">
        <v>488</v>
      </c>
      <c r="V59" s="13">
        <v>11300</v>
      </c>
      <c r="W59" s="80">
        <v>2280</v>
      </c>
      <c r="X59" s="80">
        <v>498</v>
      </c>
      <c r="Y59" s="80">
        <v>11300</v>
      </c>
      <c r="Z59" s="80">
        <v>2180</v>
      </c>
      <c r="AA59" s="80">
        <v>472</v>
      </c>
      <c r="AB59" s="80">
        <v>10300</v>
      </c>
      <c r="AC59" s="79">
        <v>2230</v>
      </c>
      <c r="AD59" s="79">
        <v>492</v>
      </c>
      <c r="AE59" s="79">
        <v>11000</v>
      </c>
      <c r="AF59" s="17">
        <v>516</v>
      </c>
      <c r="AG59" s="17">
        <v>499</v>
      </c>
      <c r="AH59" s="17">
        <v>497</v>
      </c>
      <c r="AI59" s="17">
        <v>510</v>
      </c>
      <c r="AJ59" s="17">
        <v>510</v>
      </c>
      <c r="AK59" s="17">
        <v>519</v>
      </c>
      <c r="AL59" s="17">
        <v>496</v>
      </c>
      <c r="AM59" s="17">
        <v>505</v>
      </c>
      <c r="AN59" s="17">
        <v>480</v>
      </c>
      <c r="AO59" s="16">
        <v>497</v>
      </c>
      <c r="AR59" s="3" t="s">
        <v>399</v>
      </c>
      <c r="AS59" s="3" t="s">
        <v>60</v>
      </c>
      <c r="AW59" s="13">
        <v>2700</v>
      </c>
      <c r="AX59" s="13">
        <v>499</v>
      </c>
      <c r="AY59" s="13">
        <v>13500</v>
      </c>
      <c r="AZ59" s="17">
        <v>503</v>
      </c>
      <c r="BA59" s="13">
        <v>2700</v>
      </c>
      <c r="BB59" s="13">
        <v>502</v>
      </c>
      <c r="BC59" s="13">
        <v>13600</v>
      </c>
      <c r="BD59" s="17">
        <v>502</v>
      </c>
      <c r="BE59" s="13">
        <v>2700</v>
      </c>
      <c r="BF59" s="13">
        <v>512</v>
      </c>
      <c r="BG59" s="13">
        <v>13800</v>
      </c>
      <c r="BH59" s="17">
        <v>516</v>
      </c>
      <c r="BI59" s="13">
        <v>2660</v>
      </c>
      <c r="BJ59" s="13">
        <v>493</v>
      </c>
      <c r="BK59" s="13">
        <v>13100</v>
      </c>
      <c r="BL59" s="17">
        <v>499</v>
      </c>
      <c r="BM59" s="13">
        <v>2700</v>
      </c>
      <c r="BN59" s="13">
        <v>505</v>
      </c>
      <c r="BO59" s="13">
        <v>13600</v>
      </c>
      <c r="BP59" s="17">
        <v>497</v>
      </c>
      <c r="BQ59" s="13">
        <v>2650</v>
      </c>
      <c r="BR59" s="13">
        <v>505</v>
      </c>
      <c r="BS59" s="13">
        <v>13400</v>
      </c>
      <c r="BT59" s="13"/>
      <c r="BU59" s="13">
        <v>2680</v>
      </c>
      <c r="BV59" s="13">
        <v>512</v>
      </c>
      <c r="BW59" s="13">
        <v>13700</v>
      </c>
      <c r="BX59" s="17">
        <v>503</v>
      </c>
      <c r="BY59" s="13">
        <v>2680</v>
      </c>
      <c r="BZ59" s="13">
        <v>501</v>
      </c>
      <c r="CA59" s="13">
        <v>13400</v>
      </c>
      <c r="CB59" s="17">
        <v>502</v>
      </c>
    </row>
    <row r="60" spans="1:80">
      <c r="A60" s="3" t="s">
        <v>194</v>
      </c>
      <c r="B60" s="13">
        <v>1750</v>
      </c>
      <c r="C60" s="13">
        <v>522</v>
      </c>
      <c r="D60" s="13">
        <v>9160</v>
      </c>
      <c r="E60" s="13">
        <v>1750</v>
      </c>
      <c r="F60" s="13">
        <v>545</v>
      </c>
      <c r="G60" s="13">
        <v>9540</v>
      </c>
      <c r="H60" s="13">
        <v>1740</v>
      </c>
      <c r="I60" s="13">
        <v>536</v>
      </c>
      <c r="J60" s="13">
        <v>9340</v>
      </c>
      <c r="K60" s="17">
        <v>1780</v>
      </c>
      <c r="L60" s="13">
        <v>520</v>
      </c>
      <c r="M60" s="13">
        <v>9260</v>
      </c>
      <c r="N60" s="17">
        <v>1790</v>
      </c>
      <c r="O60" s="13">
        <v>521</v>
      </c>
      <c r="P60" s="13">
        <v>9320</v>
      </c>
      <c r="Q60" s="17">
        <v>1780</v>
      </c>
      <c r="R60" s="13">
        <v>512</v>
      </c>
      <c r="S60" s="13">
        <v>9090</v>
      </c>
      <c r="T60" s="17">
        <v>1760</v>
      </c>
      <c r="U60" s="13">
        <v>517</v>
      </c>
      <c r="V60" s="13">
        <v>9100</v>
      </c>
      <c r="W60" s="80">
        <v>1750</v>
      </c>
      <c r="X60" s="80">
        <v>527</v>
      </c>
      <c r="Y60" s="80">
        <v>9230</v>
      </c>
      <c r="Z60" s="80">
        <v>1780</v>
      </c>
      <c r="AA60" s="80">
        <v>500</v>
      </c>
      <c r="AB60" s="80">
        <v>8910</v>
      </c>
      <c r="AC60" s="79">
        <v>1760</v>
      </c>
      <c r="AD60" s="79">
        <v>521</v>
      </c>
      <c r="AE60" s="79">
        <v>9150</v>
      </c>
      <c r="AF60" s="17">
        <v>516</v>
      </c>
      <c r="AG60" s="17">
        <v>499</v>
      </c>
      <c r="AH60" s="17">
        <v>497</v>
      </c>
      <c r="AI60" s="17">
        <v>510</v>
      </c>
      <c r="AJ60" s="17">
        <v>510</v>
      </c>
      <c r="AK60" s="17">
        <v>519</v>
      </c>
      <c r="AL60" s="17">
        <v>496</v>
      </c>
      <c r="AM60" s="17">
        <v>505</v>
      </c>
      <c r="AN60" s="17">
        <v>480</v>
      </c>
      <c r="AO60" s="16">
        <v>497</v>
      </c>
      <c r="AR60" s="3" t="s">
        <v>400</v>
      </c>
      <c r="AS60" s="3" t="s">
        <v>57</v>
      </c>
      <c r="AW60" s="13">
        <v>1800</v>
      </c>
      <c r="AX60" s="13">
        <v>527</v>
      </c>
      <c r="AY60" s="13">
        <v>9490</v>
      </c>
      <c r="AZ60" s="17">
        <v>503</v>
      </c>
      <c r="BA60" s="13">
        <v>1860</v>
      </c>
      <c r="BB60" s="13">
        <v>523</v>
      </c>
      <c r="BC60" s="13">
        <v>9730</v>
      </c>
      <c r="BD60" s="17">
        <v>502</v>
      </c>
      <c r="BE60" s="13">
        <v>1800</v>
      </c>
      <c r="BF60" s="13">
        <v>536</v>
      </c>
      <c r="BG60" s="13">
        <v>9650</v>
      </c>
      <c r="BH60" s="17">
        <v>516</v>
      </c>
      <c r="BI60" s="13">
        <v>1860</v>
      </c>
      <c r="BJ60" s="13">
        <v>514</v>
      </c>
      <c r="BK60" s="13">
        <v>9550</v>
      </c>
      <c r="BL60" s="17">
        <v>499</v>
      </c>
      <c r="BM60" s="13">
        <v>1870</v>
      </c>
      <c r="BN60" s="13">
        <v>527</v>
      </c>
      <c r="BO60" s="13">
        <v>9830</v>
      </c>
      <c r="BP60" s="17">
        <v>497</v>
      </c>
      <c r="BQ60" s="13">
        <v>1860</v>
      </c>
      <c r="BR60" s="13">
        <v>535</v>
      </c>
      <c r="BS60" s="13">
        <v>9960</v>
      </c>
      <c r="BT60" s="13"/>
      <c r="BU60" s="13">
        <v>1860</v>
      </c>
      <c r="BV60" s="13">
        <v>541</v>
      </c>
      <c r="BW60" s="13">
        <v>10000</v>
      </c>
      <c r="BX60" s="17">
        <v>503</v>
      </c>
      <c r="BY60" s="13">
        <v>1820</v>
      </c>
      <c r="BZ60" s="13">
        <v>527</v>
      </c>
      <c r="CA60" s="13">
        <v>9570</v>
      </c>
      <c r="CB60" s="17">
        <v>502</v>
      </c>
    </row>
    <row r="61" spans="1:80">
      <c r="A61" s="3" t="s">
        <v>195</v>
      </c>
      <c r="B61" s="13">
        <v>1920</v>
      </c>
      <c r="C61" s="13">
        <v>514</v>
      </c>
      <c r="D61" s="13">
        <v>9850</v>
      </c>
      <c r="E61" s="13">
        <v>1910</v>
      </c>
      <c r="F61" s="13">
        <v>539</v>
      </c>
      <c r="G61" s="13">
        <v>10300</v>
      </c>
      <c r="H61" s="13">
        <v>1900</v>
      </c>
      <c r="I61" s="13">
        <v>526</v>
      </c>
      <c r="J61" s="13">
        <v>10000</v>
      </c>
      <c r="K61" s="17">
        <v>1890</v>
      </c>
      <c r="L61" s="13">
        <v>511</v>
      </c>
      <c r="M61" s="13">
        <v>9660</v>
      </c>
      <c r="N61" s="17">
        <v>1890</v>
      </c>
      <c r="O61" s="13">
        <v>513</v>
      </c>
      <c r="P61" s="13">
        <v>9690</v>
      </c>
      <c r="Q61" s="17">
        <v>1880</v>
      </c>
      <c r="R61" s="13">
        <v>497</v>
      </c>
      <c r="S61" s="13">
        <v>9330</v>
      </c>
      <c r="T61" s="17">
        <v>1870</v>
      </c>
      <c r="U61" s="13">
        <v>509</v>
      </c>
      <c r="V61" s="13">
        <v>9500</v>
      </c>
      <c r="W61" s="80">
        <v>1850</v>
      </c>
      <c r="X61" s="80">
        <v>519</v>
      </c>
      <c r="Y61" s="80">
        <v>9600</v>
      </c>
      <c r="Z61" s="80">
        <v>1820</v>
      </c>
      <c r="AA61" s="80">
        <v>492</v>
      </c>
      <c r="AB61" s="80">
        <v>8960</v>
      </c>
      <c r="AC61" s="79">
        <v>1820</v>
      </c>
      <c r="AD61" s="79">
        <v>512</v>
      </c>
      <c r="AE61" s="79">
        <v>9330</v>
      </c>
      <c r="AF61" s="17">
        <v>516</v>
      </c>
      <c r="AG61" s="17">
        <v>499</v>
      </c>
      <c r="AH61" s="17">
        <v>497</v>
      </c>
      <c r="AI61" s="17">
        <v>510</v>
      </c>
      <c r="AJ61" s="17">
        <v>510</v>
      </c>
      <c r="AK61" s="17">
        <v>519</v>
      </c>
      <c r="AL61" s="17">
        <v>496</v>
      </c>
      <c r="AM61" s="17">
        <v>505</v>
      </c>
      <c r="AN61" s="17">
        <v>480</v>
      </c>
      <c r="AO61" s="16">
        <v>497</v>
      </c>
      <c r="AR61" s="3" t="s">
        <v>401</v>
      </c>
      <c r="AS61" s="3" t="s">
        <v>54</v>
      </c>
      <c r="AW61" s="21">
        <v>2040</v>
      </c>
      <c r="AX61" s="21">
        <v>520</v>
      </c>
      <c r="AY61" s="21">
        <v>10600</v>
      </c>
      <c r="AZ61" s="17">
        <v>503</v>
      </c>
      <c r="BA61" s="21">
        <v>2010</v>
      </c>
      <c r="BB61" s="21">
        <v>517</v>
      </c>
      <c r="BC61" s="21">
        <v>10400</v>
      </c>
      <c r="BD61" s="17">
        <v>502</v>
      </c>
      <c r="BE61" s="21">
        <v>2040</v>
      </c>
      <c r="BF61" s="21">
        <v>529</v>
      </c>
      <c r="BG61" s="21">
        <v>10800</v>
      </c>
      <c r="BH61" s="17">
        <v>516</v>
      </c>
      <c r="BI61" s="21">
        <v>2040</v>
      </c>
      <c r="BJ61" s="21">
        <v>505</v>
      </c>
      <c r="BK61" s="21">
        <v>10300</v>
      </c>
      <c r="BL61" s="17">
        <v>499</v>
      </c>
      <c r="BM61" s="21">
        <v>2030</v>
      </c>
      <c r="BN61" s="21">
        <v>517</v>
      </c>
      <c r="BO61" s="21">
        <v>10500</v>
      </c>
      <c r="BP61" s="17">
        <v>497</v>
      </c>
      <c r="BQ61" s="13">
        <v>1970</v>
      </c>
      <c r="BR61" s="13">
        <v>525</v>
      </c>
      <c r="BS61" s="13">
        <v>10300</v>
      </c>
      <c r="BT61" s="13"/>
      <c r="BU61" s="13">
        <v>1960</v>
      </c>
      <c r="BV61" s="13">
        <v>533</v>
      </c>
      <c r="BW61" s="13">
        <v>10400</v>
      </c>
      <c r="BX61" s="17">
        <v>503</v>
      </c>
      <c r="BY61" s="13">
        <v>1960</v>
      </c>
      <c r="BZ61" s="13">
        <v>519</v>
      </c>
      <c r="CA61" s="13">
        <v>10200</v>
      </c>
      <c r="CB61" s="17">
        <v>502</v>
      </c>
    </row>
    <row r="62" spans="1:80">
      <c r="A62" s="3" t="s">
        <v>196</v>
      </c>
      <c r="B62" s="13">
        <v>40</v>
      </c>
      <c r="C62" s="13">
        <v>484</v>
      </c>
      <c r="D62" s="13">
        <v>194</v>
      </c>
      <c r="E62" s="13">
        <v>39</v>
      </c>
      <c r="F62" s="13">
        <v>498</v>
      </c>
      <c r="G62" s="13">
        <v>194</v>
      </c>
      <c r="H62" s="13">
        <v>38</v>
      </c>
      <c r="I62" s="13">
        <v>502</v>
      </c>
      <c r="J62" s="13">
        <v>191</v>
      </c>
      <c r="K62" s="17">
        <v>30</v>
      </c>
      <c r="L62" s="13">
        <v>487</v>
      </c>
      <c r="M62" s="13">
        <v>146</v>
      </c>
      <c r="N62" s="17">
        <v>30</v>
      </c>
      <c r="O62" s="13">
        <v>485</v>
      </c>
      <c r="P62" s="13">
        <v>146</v>
      </c>
      <c r="Q62" s="17">
        <v>27</v>
      </c>
      <c r="R62" s="13">
        <v>472</v>
      </c>
      <c r="S62" s="13">
        <v>127</v>
      </c>
      <c r="T62" s="17">
        <v>25</v>
      </c>
      <c r="U62" s="13">
        <v>480</v>
      </c>
      <c r="V62" s="13">
        <v>120</v>
      </c>
      <c r="W62" s="80">
        <v>25</v>
      </c>
      <c r="X62" s="80">
        <v>489</v>
      </c>
      <c r="Y62" s="80">
        <v>122</v>
      </c>
      <c r="Z62" s="80">
        <v>24</v>
      </c>
      <c r="AA62" s="80">
        <v>479</v>
      </c>
      <c r="AB62" s="80">
        <v>115</v>
      </c>
      <c r="AC62" s="79">
        <v>23</v>
      </c>
      <c r="AD62" s="79">
        <v>486</v>
      </c>
      <c r="AE62" s="79">
        <v>112</v>
      </c>
      <c r="AF62" s="17">
        <v>516</v>
      </c>
      <c r="AG62" s="17">
        <v>499</v>
      </c>
      <c r="AH62" s="17">
        <v>497</v>
      </c>
      <c r="AI62" s="17">
        <v>510</v>
      </c>
      <c r="AJ62" s="17">
        <v>510</v>
      </c>
      <c r="AK62" s="17">
        <v>519</v>
      </c>
      <c r="AL62" s="17">
        <v>496</v>
      </c>
      <c r="AM62" s="17">
        <v>505</v>
      </c>
      <c r="AN62" s="17">
        <v>480</v>
      </c>
      <c r="AO62" s="16">
        <v>497</v>
      </c>
      <c r="AR62" s="3" t="s">
        <v>402</v>
      </c>
      <c r="AS62" s="3" t="s">
        <v>51</v>
      </c>
      <c r="AW62" s="13">
        <v>60</v>
      </c>
      <c r="AX62" s="13">
        <v>490</v>
      </c>
      <c r="AY62" s="13">
        <v>294</v>
      </c>
      <c r="AZ62" s="17">
        <v>503</v>
      </c>
      <c r="BA62" s="13">
        <v>57</v>
      </c>
      <c r="BB62" s="13">
        <v>493</v>
      </c>
      <c r="BC62" s="13">
        <v>281</v>
      </c>
      <c r="BD62" s="17">
        <v>502</v>
      </c>
      <c r="BE62" s="13">
        <v>47</v>
      </c>
      <c r="BF62" s="13">
        <v>496</v>
      </c>
      <c r="BG62" s="13">
        <v>233</v>
      </c>
      <c r="BH62" s="17">
        <v>516</v>
      </c>
      <c r="BI62" s="13">
        <v>47</v>
      </c>
      <c r="BJ62" s="13">
        <v>481</v>
      </c>
      <c r="BK62" s="13">
        <v>226</v>
      </c>
      <c r="BL62" s="17">
        <v>499</v>
      </c>
      <c r="BM62" s="13">
        <v>46</v>
      </c>
      <c r="BN62" s="13">
        <v>492</v>
      </c>
      <c r="BO62" s="13">
        <v>226</v>
      </c>
      <c r="BP62" s="17">
        <v>497</v>
      </c>
      <c r="BQ62" s="13">
        <v>44</v>
      </c>
      <c r="BR62" s="13">
        <v>493</v>
      </c>
      <c r="BS62" s="13">
        <v>217</v>
      </c>
      <c r="BT62" s="13"/>
      <c r="BU62" s="13">
        <v>43</v>
      </c>
      <c r="BV62" s="13">
        <v>502</v>
      </c>
      <c r="BW62" s="13">
        <v>216</v>
      </c>
      <c r="BX62" s="17">
        <v>503</v>
      </c>
      <c r="BY62" s="13">
        <v>40</v>
      </c>
      <c r="BZ62" s="13">
        <v>491</v>
      </c>
      <c r="CA62" s="13">
        <v>196</v>
      </c>
      <c r="CB62" s="17">
        <v>502</v>
      </c>
    </row>
    <row r="63" spans="1:80">
      <c r="A63" s="3" t="s">
        <v>197</v>
      </c>
      <c r="B63" s="13">
        <v>482</v>
      </c>
      <c r="C63" s="13">
        <v>461</v>
      </c>
      <c r="D63" s="13">
        <v>2220</v>
      </c>
      <c r="E63" s="13">
        <v>476</v>
      </c>
      <c r="F63" s="13">
        <v>472</v>
      </c>
      <c r="G63" s="13">
        <v>2250</v>
      </c>
      <c r="H63" s="13">
        <v>469</v>
      </c>
      <c r="I63" s="13">
        <v>472</v>
      </c>
      <c r="J63" s="13">
        <v>2210</v>
      </c>
      <c r="K63" s="17">
        <v>430</v>
      </c>
      <c r="L63" s="13">
        <v>456</v>
      </c>
      <c r="M63" s="13">
        <v>1960</v>
      </c>
      <c r="N63" s="17">
        <v>430</v>
      </c>
      <c r="O63" s="13">
        <v>454</v>
      </c>
      <c r="P63" s="13">
        <v>1950</v>
      </c>
      <c r="Q63" s="17">
        <v>415</v>
      </c>
      <c r="R63" s="13">
        <v>437</v>
      </c>
      <c r="S63" s="13">
        <v>1810</v>
      </c>
      <c r="T63" s="17">
        <v>392</v>
      </c>
      <c r="U63" s="13">
        <v>455</v>
      </c>
      <c r="V63" s="13">
        <v>1780</v>
      </c>
      <c r="W63" s="80">
        <v>381</v>
      </c>
      <c r="X63" s="80">
        <v>467</v>
      </c>
      <c r="Y63" s="80">
        <v>1780</v>
      </c>
      <c r="Z63" s="80">
        <v>376</v>
      </c>
      <c r="AA63" s="80">
        <v>445</v>
      </c>
      <c r="AB63" s="80">
        <v>1670</v>
      </c>
      <c r="AC63" s="79">
        <v>412</v>
      </c>
      <c r="AD63" s="79">
        <v>451</v>
      </c>
      <c r="AE63" s="79">
        <v>1860</v>
      </c>
      <c r="AF63" s="17">
        <v>516</v>
      </c>
      <c r="AG63" s="17">
        <v>499</v>
      </c>
      <c r="AH63" s="17">
        <v>497</v>
      </c>
      <c r="AI63" s="17">
        <v>510</v>
      </c>
      <c r="AJ63" s="17">
        <v>510</v>
      </c>
      <c r="AK63" s="17">
        <v>519</v>
      </c>
      <c r="AL63" s="17">
        <v>496</v>
      </c>
      <c r="AM63" s="17">
        <v>505</v>
      </c>
      <c r="AN63" s="17">
        <v>480</v>
      </c>
      <c r="AO63" s="16">
        <v>497</v>
      </c>
      <c r="AR63" s="3" t="s">
        <v>403</v>
      </c>
      <c r="AS63" s="3" t="s">
        <v>49</v>
      </c>
      <c r="AW63" s="13">
        <v>556</v>
      </c>
      <c r="AX63" s="13">
        <v>451</v>
      </c>
      <c r="AY63" s="13">
        <v>2510</v>
      </c>
      <c r="AZ63" s="17">
        <v>503</v>
      </c>
      <c r="BA63" s="13">
        <v>556</v>
      </c>
      <c r="BB63" s="13">
        <v>449</v>
      </c>
      <c r="BC63" s="13">
        <v>2500</v>
      </c>
      <c r="BD63" s="17">
        <v>502</v>
      </c>
      <c r="BE63" s="13">
        <v>555</v>
      </c>
      <c r="BF63" s="13">
        <v>474</v>
      </c>
      <c r="BG63" s="13">
        <v>2630</v>
      </c>
      <c r="BH63" s="17">
        <v>516</v>
      </c>
      <c r="BI63" s="13">
        <v>554</v>
      </c>
      <c r="BJ63" s="13">
        <v>458</v>
      </c>
      <c r="BK63" s="13">
        <v>2540</v>
      </c>
      <c r="BL63" s="17">
        <v>499</v>
      </c>
      <c r="BM63" s="13">
        <v>544</v>
      </c>
      <c r="BN63" s="13">
        <v>448</v>
      </c>
      <c r="BO63" s="13">
        <v>2440</v>
      </c>
      <c r="BP63" s="17">
        <v>497</v>
      </c>
      <c r="BQ63" s="13">
        <v>522</v>
      </c>
      <c r="BR63" s="13">
        <v>463</v>
      </c>
      <c r="BS63" s="13">
        <v>2420</v>
      </c>
      <c r="BT63" s="13"/>
      <c r="BU63" s="13">
        <v>517</v>
      </c>
      <c r="BV63" s="13">
        <v>474</v>
      </c>
      <c r="BW63" s="13">
        <v>2450</v>
      </c>
      <c r="BX63" s="17">
        <v>503</v>
      </c>
      <c r="BY63" s="13">
        <v>511</v>
      </c>
      <c r="BZ63" s="13">
        <v>457</v>
      </c>
      <c r="CA63" s="13">
        <v>2340</v>
      </c>
      <c r="CB63" s="17">
        <v>502</v>
      </c>
    </row>
    <row r="64" spans="1:80">
      <c r="A64" s="3" t="s">
        <v>198</v>
      </c>
      <c r="B64" s="13">
        <v>582</v>
      </c>
      <c r="C64" s="13">
        <v>525</v>
      </c>
      <c r="D64" s="13">
        <v>3060</v>
      </c>
      <c r="E64" s="13">
        <v>581</v>
      </c>
      <c r="F64" s="13">
        <v>542</v>
      </c>
      <c r="G64" s="13">
        <v>3150</v>
      </c>
      <c r="H64" s="13">
        <v>568</v>
      </c>
      <c r="I64" s="13">
        <v>527</v>
      </c>
      <c r="J64" s="13">
        <v>2990</v>
      </c>
      <c r="K64" s="17">
        <v>562</v>
      </c>
      <c r="L64" s="13">
        <v>515</v>
      </c>
      <c r="M64" s="13">
        <v>2890</v>
      </c>
      <c r="N64" s="17">
        <v>563</v>
      </c>
      <c r="O64" s="13">
        <v>516</v>
      </c>
      <c r="P64" s="13">
        <v>2910</v>
      </c>
      <c r="Q64" s="17">
        <v>562</v>
      </c>
      <c r="R64" s="13">
        <v>506</v>
      </c>
      <c r="S64" s="13">
        <v>2840</v>
      </c>
      <c r="T64" s="17">
        <v>551</v>
      </c>
      <c r="U64" s="13">
        <v>514</v>
      </c>
      <c r="V64" s="13">
        <v>2830</v>
      </c>
      <c r="W64" s="80">
        <v>541</v>
      </c>
      <c r="X64" s="80">
        <v>522</v>
      </c>
      <c r="Y64" s="80">
        <v>2820</v>
      </c>
      <c r="Z64" s="80">
        <v>529</v>
      </c>
      <c r="AA64" s="80">
        <v>501</v>
      </c>
      <c r="AB64" s="80">
        <v>2650</v>
      </c>
      <c r="AC64" s="79">
        <v>526</v>
      </c>
      <c r="AD64" s="79">
        <v>511</v>
      </c>
      <c r="AE64" s="79">
        <v>2690</v>
      </c>
      <c r="AF64" s="17">
        <v>516</v>
      </c>
      <c r="AG64" s="17">
        <v>499</v>
      </c>
      <c r="AH64" s="17">
        <v>497</v>
      </c>
      <c r="AI64" s="17">
        <v>510</v>
      </c>
      <c r="AJ64" s="17">
        <v>510</v>
      </c>
      <c r="AK64" s="17">
        <v>519</v>
      </c>
      <c r="AL64" s="17">
        <v>496</v>
      </c>
      <c r="AM64" s="17">
        <v>505</v>
      </c>
      <c r="AN64" s="17">
        <v>480</v>
      </c>
      <c r="AO64" s="16">
        <v>497</v>
      </c>
      <c r="AR64" s="3" t="s">
        <v>404</v>
      </c>
      <c r="AS64" s="3" t="s">
        <v>47</v>
      </c>
      <c r="AW64" s="13">
        <v>646</v>
      </c>
      <c r="AX64" s="13">
        <v>524</v>
      </c>
      <c r="AY64" s="13">
        <v>3390</v>
      </c>
      <c r="AZ64" s="17">
        <v>503</v>
      </c>
      <c r="BA64" s="13">
        <v>646</v>
      </c>
      <c r="BB64" s="13">
        <v>526</v>
      </c>
      <c r="BC64" s="13">
        <v>3400</v>
      </c>
      <c r="BD64" s="17">
        <v>502</v>
      </c>
      <c r="BE64" s="13">
        <v>640</v>
      </c>
      <c r="BF64" s="13">
        <v>537</v>
      </c>
      <c r="BG64" s="13">
        <v>3440</v>
      </c>
      <c r="BH64" s="17">
        <v>516</v>
      </c>
      <c r="BI64" s="13">
        <v>640</v>
      </c>
      <c r="BJ64" s="13">
        <v>525</v>
      </c>
      <c r="BK64" s="13">
        <v>3360</v>
      </c>
      <c r="BL64" s="17">
        <v>499</v>
      </c>
      <c r="BM64" s="13">
        <v>639</v>
      </c>
      <c r="BN64" s="13">
        <v>530</v>
      </c>
      <c r="BO64" s="13">
        <v>3390</v>
      </c>
      <c r="BP64" s="17">
        <v>497</v>
      </c>
      <c r="BQ64" s="13">
        <v>618</v>
      </c>
      <c r="BR64" s="13">
        <v>531</v>
      </c>
      <c r="BS64" s="13">
        <v>3280</v>
      </c>
      <c r="BT64" s="13"/>
      <c r="BU64" s="13">
        <v>629</v>
      </c>
      <c r="BV64" s="13">
        <v>539</v>
      </c>
      <c r="BW64" s="13">
        <v>3390</v>
      </c>
      <c r="BX64" s="17">
        <v>503</v>
      </c>
      <c r="BY64" s="13">
        <v>605</v>
      </c>
      <c r="BZ64" s="13">
        <v>522</v>
      </c>
      <c r="CA64" s="13">
        <v>3160</v>
      </c>
      <c r="CB64" s="17">
        <v>502</v>
      </c>
    </row>
    <row r="65" spans="1:80">
      <c r="A65" s="3" t="s">
        <v>199</v>
      </c>
      <c r="B65" s="13">
        <v>67</v>
      </c>
      <c r="C65" s="13">
        <v>448</v>
      </c>
      <c r="D65" s="13">
        <v>300</v>
      </c>
      <c r="E65" s="13">
        <v>67</v>
      </c>
      <c r="F65" s="13">
        <v>458</v>
      </c>
      <c r="G65" s="13">
        <v>307</v>
      </c>
      <c r="H65" s="13">
        <v>66</v>
      </c>
      <c r="I65" s="13">
        <v>458</v>
      </c>
      <c r="J65" s="13">
        <v>302</v>
      </c>
      <c r="K65" s="17">
        <v>67</v>
      </c>
      <c r="L65" s="13">
        <v>441</v>
      </c>
      <c r="M65" s="13">
        <v>295</v>
      </c>
      <c r="N65" s="17">
        <v>66</v>
      </c>
      <c r="O65" s="13">
        <v>441</v>
      </c>
      <c r="P65" s="13">
        <v>291</v>
      </c>
      <c r="Q65" s="17">
        <v>66</v>
      </c>
      <c r="R65" s="13">
        <v>446</v>
      </c>
      <c r="S65" s="13">
        <v>294</v>
      </c>
      <c r="T65" s="17">
        <v>65</v>
      </c>
      <c r="U65" s="13">
        <v>442</v>
      </c>
      <c r="V65" s="13">
        <v>287</v>
      </c>
      <c r="W65" s="80">
        <v>65</v>
      </c>
      <c r="X65" s="80">
        <v>455</v>
      </c>
      <c r="Y65" s="80">
        <v>296</v>
      </c>
      <c r="Z65" s="80">
        <v>65</v>
      </c>
      <c r="AA65" s="80">
        <v>432</v>
      </c>
      <c r="AB65" s="80">
        <v>281</v>
      </c>
      <c r="AC65" s="79">
        <v>64</v>
      </c>
      <c r="AD65" s="79">
        <v>442</v>
      </c>
      <c r="AE65" s="79">
        <v>283</v>
      </c>
      <c r="AF65" s="17">
        <v>516</v>
      </c>
      <c r="AG65" s="17">
        <v>499</v>
      </c>
      <c r="AH65" s="17">
        <v>497</v>
      </c>
      <c r="AI65" s="17">
        <v>510</v>
      </c>
      <c r="AJ65" s="17">
        <v>510</v>
      </c>
      <c r="AK65" s="17">
        <v>519</v>
      </c>
      <c r="AL65" s="17">
        <v>496</v>
      </c>
      <c r="AM65" s="17">
        <v>505</v>
      </c>
      <c r="AN65" s="17">
        <v>480</v>
      </c>
      <c r="AO65" s="16">
        <v>497</v>
      </c>
      <c r="AR65" s="3" t="s">
        <v>405</v>
      </c>
      <c r="AS65" s="3" t="s">
        <v>45</v>
      </c>
      <c r="AW65" s="13">
        <v>72</v>
      </c>
      <c r="AX65" s="13">
        <v>444</v>
      </c>
      <c r="AY65" s="13">
        <v>320</v>
      </c>
      <c r="AZ65" s="17">
        <v>503</v>
      </c>
      <c r="BA65" s="13">
        <v>72</v>
      </c>
      <c r="BB65" s="13">
        <v>442</v>
      </c>
      <c r="BC65" s="13">
        <v>318</v>
      </c>
      <c r="BD65" s="17">
        <v>502</v>
      </c>
      <c r="BE65" s="13">
        <v>75</v>
      </c>
      <c r="BF65" s="13">
        <v>465</v>
      </c>
      <c r="BG65" s="13">
        <v>349</v>
      </c>
      <c r="BH65" s="17">
        <v>516</v>
      </c>
      <c r="BI65" s="13">
        <v>75</v>
      </c>
      <c r="BJ65" s="13">
        <v>448</v>
      </c>
      <c r="BK65" s="13">
        <v>336</v>
      </c>
      <c r="BL65" s="17">
        <v>499</v>
      </c>
      <c r="BM65" s="13">
        <v>73</v>
      </c>
      <c r="BN65" s="13">
        <v>442</v>
      </c>
      <c r="BO65" s="13">
        <v>323</v>
      </c>
      <c r="BP65" s="17">
        <v>497</v>
      </c>
      <c r="BQ65" s="13">
        <v>72</v>
      </c>
      <c r="BR65" s="13">
        <v>452</v>
      </c>
      <c r="BS65" s="13">
        <v>325</v>
      </c>
      <c r="BT65" s="13"/>
      <c r="BU65" s="13">
        <v>72</v>
      </c>
      <c r="BV65" s="13">
        <v>464</v>
      </c>
      <c r="BW65" s="13">
        <v>334</v>
      </c>
      <c r="BX65" s="17">
        <v>503</v>
      </c>
      <c r="BY65" s="13">
        <v>67</v>
      </c>
      <c r="BZ65" s="13">
        <v>446</v>
      </c>
      <c r="CA65" s="13">
        <v>299</v>
      </c>
      <c r="CB65" s="17">
        <v>502</v>
      </c>
    </row>
    <row r="66" spans="1:80">
      <c r="A66" s="3" t="s">
        <v>200</v>
      </c>
      <c r="B66" s="13">
        <v>483</v>
      </c>
      <c r="C66" s="13">
        <v>504</v>
      </c>
      <c r="D66" s="13">
        <v>2430</v>
      </c>
      <c r="E66" s="13">
        <v>490</v>
      </c>
      <c r="F66" s="13">
        <v>516</v>
      </c>
      <c r="G66" s="13">
        <v>2530</v>
      </c>
      <c r="H66" s="13">
        <v>480</v>
      </c>
      <c r="I66" s="13">
        <v>517</v>
      </c>
      <c r="J66" s="13">
        <v>2480</v>
      </c>
      <c r="K66" s="17">
        <v>449</v>
      </c>
      <c r="L66" s="13">
        <v>499</v>
      </c>
      <c r="M66" s="13">
        <v>2240</v>
      </c>
      <c r="N66" s="17">
        <v>446</v>
      </c>
      <c r="O66" s="13">
        <v>497</v>
      </c>
      <c r="P66" s="13">
        <v>2220</v>
      </c>
      <c r="Q66" s="17">
        <v>441</v>
      </c>
      <c r="R66" s="13">
        <v>504</v>
      </c>
      <c r="S66" s="13">
        <v>2220</v>
      </c>
      <c r="T66" s="17">
        <v>438</v>
      </c>
      <c r="U66" s="13">
        <v>498</v>
      </c>
      <c r="V66" s="13">
        <v>2180</v>
      </c>
      <c r="W66" s="80">
        <v>428</v>
      </c>
      <c r="X66" s="80">
        <v>506</v>
      </c>
      <c r="Y66" s="80">
        <v>2170</v>
      </c>
      <c r="Z66" s="80">
        <v>418</v>
      </c>
      <c r="AA66" s="80">
        <v>488</v>
      </c>
      <c r="AB66" s="80">
        <v>2040</v>
      </c>
      <c r="AC66" s="79">
        <v>414</v>
      </c>
      <c r="AD66" s="79">
        <v>497</v>
      </c>
      <c r="AE66" s="79">
        <v>2060</v>
      </c>
      <c r="AF66" s="17">
        <v>516</v>
      </c>
      <c r="AG66" s="17">
        <v>499</v>
      </c>
      <c r="AH66" s="17">
        <v>497</v>
      </c>
      <c r="AI66" s="17">
        <v>510</v>
      </c>
      <c r="AJ66" s="17">
        <v>510</v>
      </c>
      <c r="AK66" s="17">
        <v>519</v>
      </c>
      <c r="AL66" s="17">
        <v>496</v>
      </c>
      <c r="AM66" s="17">
        <v>505</v>
      </c>
      <c r="AN66" s="17">
        <v>480</v>
      </c>
      <c r="AO66" s="16">
        <v>497</v>
      </c>
      <c r="AR66" s="3" t="s">
        <v>406</v>
      </c>
      <c r="AS66" s="3" t="s">
        <v>43</v>
      </c>
      <c r="AW66" s="13">
        <v>582</v>
      </c>
      <c r="AX66" s="13">
        <v>504</v>
      </c>
      <c r="AY66" s="13">
        <v>2930</v>
      </c>
      <c r="AZ66" s="17">
        <v>503</v>
      </c>
      <c r="BA66" s="13">
        <v>572</v>
      </c>
      <c r="BB66" s="13">
        <v>497</v>
      </c>
      <c r="BC66" s="13">
        <v>2840</v>
      </c>
      <c r="BD66" s="17">
        <v>502</v>
      </c>
      <c r="BE66" s="13">
        <v>522</v>
      </c>
      <c r="BF66" s="13">
        <v>513</v>
      </c>
      <c r="BG66" s="13">
        <v>2680</v>
      </c>
      <c r="BH66" s="17">
        <v>516</v>
      </c>
      <c r="BI66" s="13">
        <v>505</v>
      </c>
      <c r="BJ66" s="13">
        <v>499</v>
      </c>
      <c r="BK66" s="13">
        <v>2520</v>
      </c>
      <c r="BL66" s="17">
        <v>499</v>
      </c>
      <c r="BM66" s="13">
        <v>509</v>
      </c>
      <c r="BN66" s="13">
        <v>479</v>
      </c>
      <c r="BO66" s="13">
        <v>2440</v>
      </c>
      <c r="BP66" s="17">
        <v>497</v>
      </c>
      <c r="BQ66" s="13">
        <v>503</v>
      </c>
      <c r="BR66" s="13">
        <v>508</v>
      </c>
      <c r="BS66" s="13">
        <v>2560</v>
      </c>
      <c r="BT66" s="13"/>
      <c r="BU66" s="13">
        <v>499</v>
      </c>
      <c r="BV66" s="13">
        <v>519</v>
      </c>
      <c r="BW66" s="13">
        <v>2590</v>
      </c>
      <c r="BX66" s="17">
        <v>503</v>
      </c>
      <c r="BY66" s="13">
        <v>488</v>
      </c>
      <c r="BZ66" s="13">
        <v>502</v>
      </c>
      <c r="CA66" s="13">
        <v>2450</v>
      </c>
      <c r="CB66" s="17">
        <v>502</v>
      </c>
    </row>
    <row r="67" spans="1:80">
      <c r="A67" s="3" t="s">
        <v>201</v>
      </c>
      <c r="B67" s="13">
        <v>1250</v>
      </c>
      <c r="C67" s="13">
        <v>482</v>
      </c>
      <c r="D67" s="13">
        <v>6030</v>
      </c>
      <c r="E67" s="13">
        <v>1220</v>
      </c>
      <c r="F67" s="13">
        <v>494</v>
      </c>
      <c r="G67" s="13">
        <v>6010</v>
      </c>
      <c r="H67" s="13">
        <v>1180</v>
      </c>
      <c r="I67" s="13">
        <v>492</v>
      </c>
      <c r="J67" s="13">
        <v>5800</v>
      </c>
      <c r="K67" s="17">
        <v>1240</v>
      </c>
      <c r="L67" s="13">
        <v>476</v>
      </c>
      <c r="M67" s="13">
        <v>5910</v>
      </c>
      <c r="N67" s="17">
        <v>1260</v>
      </c>
      <c r="O67" s="13">
        <v>474</v>
      </c>
      <c r="P67" s="13">
        <v>5960</v>
      </c>
      <c r="Q67" s="17">
        <v>1240</v>
      </c>
      <c r="R67" s="13">
        <v>459</v>
      </c>
      <c r="S67" s="13">
        <v>5670</v>
      </c>
      <c r="T67" s="17">
        <v>1160</v>
      </c>
      <c r="U67" s="13">
        <v>474</v>
      </c>
      <c r="V67" s="13">
        <v>5490</v>
      </c>
      <c r="W67" s="80">
        <v>1120</v>
      </c>
      <c r="X67" s="80">
        <v>488</v>
      </c>
      <c r="Y67" s="80">
        <v>5470</v>
      </c>
      <c r="Z67" s="80">
        <v>1270</v>
      </c>
      <c r="AA67" s="80">
        <v>461</v>
      </c>
      <c r="AB67" s="80">
        <v>5850</v>
      </c>
      <c r="AC67" s="79">
        <v>1370</v>
      </c>
      <c r="AD67" s="79">
        <v>472</v>
      </c>
      <c r="AE67" s="79">
        <v>6480</v>
      </c>
      <c r="AF67" s="17">
        <v>516</v>
      </c>
      <c r="AG67" s="17">
        <v>499</v>
      </c>
      <c r="AH67" s="17">
        <v>497</v>
      </c>
      <c r="AI67" s="17">
        <v>510</v>
      </c>
      <c r="AJ67" s="17">
        <v>510</v>
      </c>
      <c r="AK67" s="17">
        <v>519</v>
      </c>
      <c r="AL67" s="17">
        <v>496</v>
      </c>
      <c r="AM67" s="17">
        <v>505</v>
      </c>
      <c r="AN67" s="17">
        <v>480</v>
      </c>
      <c r="AO67" s="16">
        <v>497</v>
      </c>
      <c r="AR67" s="3" t="s">
        <v>407</v>
      </c>
      <c r="AS67" s="3" t="s">
        <v>41</v>
      </c>
      <c r="AW67" s="13">
        <v>1710</v>
      </c>
      <c r="AX67" s="13">
        <v>476</v>
      </c>
      <c r="AY67" s="13">
        <v>8120</v>
      </c>
      <c r="AZ67" s="17">
        <v>503</v>
      </c>
      <c r="BA67" s="13">
        <v>1710</v>
      </c>
      <c r="BB67" s="13">
        <v>468</v>
      </c>
      <c r="BC67" s="13">
        <v>7980</v>
      </c>
      <c r="BD67" s="17">
        <v>502</v>
      </c>
      <c r="BE67" s="13">
        <v>1690</v>
      </c>
      <c r="BF67" s="13">
        <v>498</v>
      </c>
      <c r="BG67" s="13">
        <v>8420</v>
      </c>
      <c r="BH67" s="17">
        <v>516</v>
      </c>
      <c r="BI67" s="13">
        <v>1680</v>
      </c>
      <c r="BJ67" s="13">
        <v>477</v>
      </c>
      <c r="BK67" s="13">
        <v>8030</v>
      </c>
      <c r="BL67" s="17">
        <v>499</v>
      </c>
      <c r="BM67" s="13">
        <v>1670</v>
      </c>
      <c r="BN67" s="13">
        <v>460</v>
      </c>
      <c r="BO67" s="13">
        <v>7690</v>
      </c>
      <c r="BP67" s="17">
        <v>497</v>
      </c>
      <c r="BQ67" s="13">
        <v>1460</v>
      </c>
      <c r="BR67" s="13">
        <v>484</v>
      </c>
      <c r="BS67" s="13">
        <v>7040</v>
      </c>
      <c r="BT67" s="13"/>
      <c r="BU67" s="13">
        <v>1580</v>
      </c>
      <c r="BV67" s="13">
        <v>496</v>
      </c>
      <c r="BW67" s="13">
        <v>7820</v>
      </c>
      <c r="BX67" s="17">
        <v>503</v>
      </c>
      <c r="BY67" s="13">
        <v>1340</v>
      </c>
      <c r="BZ67" s="13">
        <v>479</v>
      </c>
      <c r="CA67" s="13">
        <v>6430</v>
      </c>
      <c r="CB67" s="17">
        <v>502</v>
      </c>
    </row>
    <row r="68" spans="1:80">
      <c r="A68" s="3" t="s">
        <v>202</v>
      </c>
      <c r="B68" s="13">
        <v>994</v>
      </c>
      <c r="C68" s="13">
        <v>495</v>
      </c>
      <c r="D68" s="13">
        <v>4920</v>
      </c>
      <c r="E68" s="13">
        <v>992</v>
      </c>
      <c r="F68" s="13">
        <v>517</v>
      </c>
      <c r="G68" s="13">
        <v>5130</v>
      </c>
      <c r="H68" s="13">
        <v>977</v>
      </c>
      <c r="I68" s="13">
        <v>509</v>
      </c>
      <c r="J68" s="13">
        <v>4970</v>
      </c>
      <c r="K68" s="17">
        <v>978</v>
      </c>
      <c r="L68" s="13">
        <v>498</v>
      </c>
      <c r="M68" s="13">
        <v>4870</v>
      </c>
      <c r="N68" s="17">
        <v>961</v>
      </c>
      <c r="O68" s="13">
        <v>496</v>
      </c>
      <c r="P68" s="13">
        <v>4770</v>
      </c>
      <c r="Q68" s="17">
        <v>1010</v>
      </c>
      <c r="R68" s="13">
        <v>468</v>
      </c>
      <c r="S68" s="13">
        <v>4720</v>
      </c>
      <c r="T68" s="17">
        <v>1000</v>
      </c>
      <c r="U68" s="13">
        <v>491</v>
      </c>
      <c r="V68" s="13">
        <v>4920</v>
      </c>
      <c r="W68" s="80">
        <v>987</v>
      </c>
      <c r="X68" s="80">
        <v>500</v>
      </c>
      <c r="Y68" s="80">
        <v>4940</v>
      </c>
      <c r="Z68" s="80">
        <v>985</v>
      </c>
      <c r="AA68" s="80">
        <v>491</v>
      </c>
      <c r="AB68" s="80">
        <v>4840</v>
      </c>
      <c r="AC68" s="79">
        <v>954</v>
      </c>
      <c r="AD68" s="79">
        <v>498</v>
      </c>
      <c r="AE68" s="79">
        <v>4750</v>
      </c>
      <c r="AF68" s="17">
        <v>516</v>
      </c>
      <c r="AG68" s="17">
        <v>499</v>
      </c>
      <c r="AH68" s="17">
        <v>497</v>
      </c>
      <c r="AI68" s="17">
        <v>510</v>
      </c>
      <c r="AJ68" s="17">
        <v>510</v>
      </c>
      <c r="AK68" s="17">
        <v>519</v>
      </c>
      <c r="AL68" s="17">
        <v>496</v>
      </c>
      <c r="AM68" s="17">
        <v>505</v>
      </c>
      <c r="AN68" s="17">
        <v>480</v>
      </c>
      <c r="AO68" s="16">
        <v>497</v>
      </c>
      <c r="AR68" s="3" t="s">
        <v>408</v>
      </c>
      <c r="AS68" s="3" t="s">
        <v>39</v>
      </c>
      <c r="AW68" s="13">
        <v>1100</v>
      </c>
      <c r="AX68" s="13">
        <v>497</v>
      </c>
      <c r="AY68" s="13">
        <v>5450</v>
      </c>
      <c r="AZ68" s="17">
        <v>503</v>
      </c>
      <c r="BA68" s="13">
        <v>1130</v>
      </c>
      <c r="BB68" s="13">
        <v>504</v>
      </c>
      <c r="BC68" s="13">
        <v>5710</v>
      </c>
      <c r="BD68" s="17">
        <v>502</v>
      </c>
      <c r="BE68" s="13">
        <v>1110</v>
      </c>
      <c r="BF68" s="13">
        <v>508</v>
      </c>
      <c r="BG68" s="13">
        <v>5660</v>
      </c>
      <c r="BH68" s="17">
        <v>516</v>
      </c>
      <c r="BI68" s="13">
        <v>1100</v>
      </c>
      <c r="BJ68" s="13">
        <v>494</v>
      </c>
      <c r="BK68" s="13">
        <v>5450</v>
      </c>
      <c r="BL68" s="17">
        <v>499</v>
      </c>
      <c r="BM68" s="13">
        <v>1100</v>
      </c>
      <c r="BN68" s="13">
        <v>502</v>
      </c>
      <c r="BO68" s="13">
        <v>5510</v>
      </c>
      <c r="BP68" s="17">
        <v>497</v>
      </c>
      <c r="BQ68" s="13">
        <v>1080</v>
      </c>
      <c r="BR68" s="13">
        <v>504</v>
      </c>
      <c r="BS68" s="13">
        <v>5420</v>
      </c>
      <c r="BT68" s="13"/>
      <c r="BU68" s="13">
        <v>1090</v>
      </c>
      <c r="BV68" s="13">
        <v>512</v>
      </c>
      <c r="BW68" s="13">
        <v>5580</v>
      </c>
      <c r="BX68" s="17">
        <v>503</v>
      </c>
      <c r="BY68" s="13">
        <v>1070</v>
      </c>
      <c r="BZ68" s="13">
        <v>502</v>
      </c>
      <c r="CA68" s="13">
        <v>5360</v>
      </c>
      <c r="CB68" s="17">
        <v>502</v>
      </c>
    </row>
    <row r="69" spans="1:80">
      <c r="A69" s="3" t="s">
        <v>203</v>
      </c>
      <c r="B69" s="13">
        <v>179</v>
      </c>
      <c r="C69" s="13">
        <v>510</v>
      </c>
      <c r="D69" s="13">
        <v>913</v>
      </c>
      <c r="E69" s="13">
        <v>177</v>
      </c>
      <c r="F69" s="13">
        <v>523</v>
      </c>
      <c r="G69" s="13">
        <v>926</v>
      </c>
      <c r="H69" s="13">
        <v>174</v>
      </c>
      <c r="I69" s="13">
        <v>521</v>
      </c>
      <c r="J69" s="13">
        <v>907</v>
      </c>
      <c r="K69" s="17">
        <v>168</v>
      </c>
      <c r="L69" s="13">
        <v>503</v>
      </c>
      <c r="M69" s="13">
        <v>845</v>
      </c>
      <c r="N69" s="17">
        <v>143</v>
      </c>
      <c r="O69" s="13">
        <v>504</v>
      </c>
      <c r="P69" s="13">
        <v>721</v>
      </c>
      <c r="Q69" s="17">
        <v>135</v>
      </c>
      <c r="R69" s="13">
        <v>510</v>
      </c>
      <c r="S69" s="13">
        <v>689</v>
      </c>
      <c r="T69" s="17">
        <v>131</v>
      </c>
      <c r="U69" s="13">
        <v>504</v>
      </c>
      <c r="V69" s="13">
        <v>660</v>
      </c>
      <c r="W69" s="80">
        <v>129</v>
      </c>
      <c r="X69" s="80">
        <v>513</v>
      </c>
      <c r="Y69" s="80">
        <v>662</v>
      </c>
      <c r="Z69" s="80">
        <v>127</v>
      </c>
      <c r="AA69" s="80">
        <v>491</v>
      </c>
      <c r="AB69" s="80">
        <v>624</v>
      </c>
      <c r="AC69" s="79">
        <v>127</v>
      </c>
      <c r="AD69" s="79">
        <v>503</v>
      </c>
      <c r="AE69" s="79">
        <v>639</v>
      </c>
      <c r="AF69" s="17">
        <v>516</v>
      </c>
      <c r="AG69" s="17">
        <v>499</v>
      </c>
      <c r="AH69" s="17">
        <v>497</v>
      </c>
      <c r="AI69" s="17">
        <v>510</v>
      </c>
      <c r="AJ69" s="17">
        <v>510</v>
      </c>
      <c r="AK69" s="17">
        <v>519</v>
      </c>
      <c r="AL69" s="17">
        <v>496</v>
      </c>
      <c r="AM69" s="17">
        <v>505</v>
      </c>
      <c r="AN69" s="17">
        <v>480</v>
      </c>
      <c r="AO69" s="16">
        <v>497</v>
      </c>
      <c r="AR69" s="3" t="s">
        <v>409</v>
      </c>
      <c r="AS69" s="3" t="s">
        <v>37</v>
      </c>
      <c r="AW69" s="13">
        <v>204</v>
      </c>
      <c r="AX69" s="13">
        <v>506</v>
      </c>
      <c r="AY69" s="13">
        <v>1030</v>
      </c>
      <c r="AZ69" s="17">
        <v>503</v>
      </c>
      <c r="BA69" s="13">
        <v>194</v>
      </c>
      <c r="BB69" s="13">
        <v>510</v>
      </c>
      <c r="BC69" s="13">
        <v>989</v>
      </c>
      <c r="BD69" s="17">
        <v>502</v>
      </c>
      <c r="BE69" s="13">
        <v>192</v>
      </c>
      <c r="BF69" s="13">
        <v>518</v>
      </c>
      <c r="BG69" s="13">
        <v>995</v>
      </c>
      <c r="BH69" s="17">
        <v>516</v>
      </c>
      <c r="BI69" s="13">
        <v>191</v>
      </c>
      <c r="BJ69" s="13">
        <v>508</v>
      </c>
      <c r="BK69" s="13">
        <v>970</v>
      </c>
      <c r="BL69" s="17">
        <v>499</v>
      </c>
      <c r="BM69" s="13">
        <v>191</v>
      </c>
      <c r="BN69" s="13">
        <v>513</v>
      </c>
      <c r="BO69" s="13">
        <v>980</v>
      </c>
      <c r="BP69" s="17">
        <v>497</v>
      </c>
      <c r="BQ69" s="13">
        <v>188</v>
      </c>
      <c r="BR69" s="13">
        <v>516</v>
      </c>
      <c r="BS69" s="13">
        <v>970</v>
      </c>
      <c r="BT69" s="13"/>
      <c r="BU69" s="13">
        <v>187</v>
      </c>
      <c r="BV69" s="13">
        <v>529</v>
      </c>
      <c r="BW69" s="13">
        <v>989</v>
      </c>
      <c r="BX69" s="17">
        <v>503</v>
      </c>
      <c r="BY69" s="13">
        <v>181</v>
      </c>
      <c r="BZ69" s="13">
        <v>512</v>
      </c>
      <c r="CA69" s="13">
        <v>927</v>
      </c>
      <c r="CB69" s="17">
        <v>502</v>
      </c>
    </row>
    <row r="70" spans="1:80">
      <c r="A70" s="3" t="s">
        <v>204</v>
      </c>
      <c r="B70" s="13">
        <v>154</v>
      </c>
      <c r="C70" s="13">
        <v>510</v>
      </c>
      <c r="D70" s="13">
        <v>785</v>
      </c>
      <c r="E70" s="13">
        <v>152</v>
      </c>
      <c r="F70" s="13">
        <v>525</v>
      </c>
      <c r="G70" s="13">
        <v>798</v>
      </c>
      <c r="H70" s="13">
        <v>149</v>
      </c>
      <c r="I70" s="13">
        <v>516</v>
      </c>
      <c r="J70" s="13">
        <v>769</v>
      </c>
      <c r="K70" s="17">
        <v>174</v>
      </c>
      <c r="L70" s="13">
        <v>503</v>
      </c>
      <c r="M70" s="13">
        <v>875</v>
      </c>
      <c r="N70" s="17">
        <v>171</v>
      </c>
      <c r="O70" s="13">
        <v>504</v>
      </c>
      <c r="P70" s="13">
        <v>862</v>
      </c>
      <c r="Q70" s="17">
        <v>169</v>
      </c>
      <c r="R70" s="13">
        <v>501</v>
      </c>
      <c r="S70" s="13">
        <v>847</v>
      </c>
      <c r="T70" s="17">
        <v>167</v>
      </c>
      <c r="U70" s="13">
        <v>502</v>
      </c>
      <c r="V70" s="13">
        <v>838</v>
      </c>
      <c r="W70" s="80">
        <v>163</v>
      </c>
      <c r="X70" s="80">
        <v>509</v>
      </c>
      <c r="Y70" s="80">
        <v>830</v>
      </c>
      <c r="Z70" s="80">
        <v>160</v>
      </c>
      <c r="AA70" s="80">
        <v>490</v>
      </c>
      <c r="AB70" s="80">
        <v>784</v>
      </c>
      <c r="AC70" s="79">
        <v>160</v>
      </c>
      <c r="AD70" s="79">
        <v>500</v>
      </c>
      <c r="AE70" s="79">
        <v>800</v>
      </c>
      <c r="AF70" s="17">
        <v>516</v>
      </c>
      <c r="AG70" s="17">
        <v>499</v>
      </c>
      <c r="AH70" s="17">
        <v>497</v>
      </c>
      <c r="AI70" s="17">
        <v>510</v>
      </c>
      <c r="AJ70" s="17">
        <v>510</v>
      </c>
      <c r="AK70" s="17">
        <v>519</v>
      </c>
      <c r="AL70" s="17">
        <v>496</v>
      </c>
      <c r="AM70" s="17">
        <v>505</v>
      </c>
      <c r="AN70" s="17">
        <v>480</v>
      </c>
      <c r="AO70" s="16">
        <v>497</v>
      </c>
      <c r="AR70" s="3" t="s">
        <v>410</v>
      </c>
      <c r="AS70" s="3" t="s">
        <v>35</v>
      </c>
      <c r="AW70" s="13">
        <v>214</v>
      </c>
      <c r="AX70" s="13">
        <v>507</v>
      </c>
      <c r="AY70" s="13">
        <v>1090</v>
      </c>
      <c r="AZ70" s="17">
        <v>503</v>
      </c>
      <c r="BA70" s="13">
        <v>214</v>
      </c>
      <c r="BB70" s="13">
        <v>510</v>
      </c>
      <c r="BC70" s="13">
        <v>1090</v>
      </c>
      <c r="BD70" s="17">
        <v>502</v>
      </c>
      <c r="BE70" s="13">
        <v>210</v>
      </c>
      <c r="BF70" s="13">
        <v>520</v>
      </c>
      <c r="BG70" s="13">
        <v>1090</v>
      </c>
      <c r="BH70" s="17">
        <v>516</v>
      </c>
      <c r="BI70" s="13">
        <v>207</v>
      </c>
      <c r="BJ70" s="13">
        <v>508</v>
      </c>
      <c r="BK70" s="13">
        <v>1050</v>
      </c>
      <c r="BL70" s="17">
        <v>499</v>
      </c>
      <c r="BM70" s="13">
        <v>207</v>
      </c>
      <c r="BN70" s="13">
        <v>513</v>
      </c>
      <c r="BO70" s="13">
        <v>1060</v>
      </c>
      <c r="BP70" s="17">
        <v>497</v>
      </c>
      <c r="BQ70" s="13">
        <v>178</v>
      </c>
      <c r="BR70" s="13">
        <v>516</v>
      </c>
      <c r="BS70" s="13">
        <v>918</v>
      </c>
      <c r="BT70" s="13"/>
      <c r="BU70" s="13">
        <v>178</v>
      </c>
      <c r="BV70" s="13">
        <v>530</v>
      </c>
      <c r="BW70" s="13">
        <v>943</v>
      </c>
      <c r="BX70" s="17">
        <v>503</v>
      </c>
      <c r="BY70" s="13">
        <v>158</v>
      </c>
      <c r="BZ70" s="13">
        <v>513</v>
      </c>
      <c r="CA70" s="13">
        <v>811</v>
      </c>
      <c r="CB70" s="17">
        <v>502</v>
      </c>
    </row>
    <row r="71" spans="1:80">
      <c r="A71" s="3" t="s">
        <v>205</v>
      </c>
      <c r="B71" s="13">
        <v>352</v>
      </c>
      <c r="C71" s="13">
        <v>521</v>
      </c>
      <c r="D71" s="13">
        <v>1830</v>
      </c>
      <c r="E71" s="13">
        <v>350</v>
      </c>
      <c r="F71" s="13">
        <v>535</v>
      </c>
      <c r="G71" s="13">
        <v>1870</v>
      </c>
      <c r="H71" s="13">
        <v>345</v>
      </c>
      <c r="I71" s="13">
        <v>528</v>
      </c>
      <c r="J71" s="13">
        <v>1820</v>
      </c>
      <c r="K71" s="17">
        <v>343</v>
      </c>
      <c r="L71" s="13">
        <v>512</v>
      </c>
      <c r="M71" s="13">
        <v>1760</v>
      </c>
      <c r="N71" s="17">
        <v>325</v>
      </c>
      <c r="O71" s="13">
        <v>513</v>
      </c>
      <c r="P71" s="13">
        <v>1670</v>
      </c>
      <c r="Q71" s="17">
        <v>324</v>
      </c>
      <c r="R71" s="13">
        <v>511</v>
      </c>
      <c r="S71" s="13">
        <v>1660</v>
      </c>
      <c r="T71" s="17">
        <v>321</v>
      </c>
      <c r="U71" s="13">
        <v>512</v>
      </c>
      <c r="V71" s="13">
        <v>1640</v>
      </c>
      <c r="W71" s="80">
        <v>317</v>
      </c>
      <c r="X71" s="80">
        <v>520</v>
      </c>
      <c r="Y71" s="80">
        <v>1650</v>
      </c>
      <c r="Z71" s="80">
        <v>312</v>
      </c>
      <c r="AA71" s="80">
        <v>490</v>
      </c>
      <c r="AB71" s="80">
        <v>1530</v>
      </c>
      <c r="AC71" s="79">
        <v>310</v>
      </c>
      <c r="AD71" s="79">
        <v>510</v>
      </c>
      <c r="AE71" s="79">
        <v>1580</v>
      </c>
      <c r="AF71" s="17">
        <v>516</v>
      </c>
      <c r="AG71" s="17">
        <v>499</v>
      </c>
      <c r="AH71" s="17">
        <v>497</v>
      </c>
      <c r="AI71" s="17">
        <v>510</v>
      </c>
      <c r="AJ71" s="17">
        <v>510</v>
      </c>
      <c r="AK71" s="17">
        <v>519</v>
      </c>
      <c r="AL71" s="17">
        <v>496</v>
      </c>
      <c r="AM71" s="17">
        <v>505</v>
      </c>
      <c r="AN71" s="17">
        <v>480</v>
      </c>
      <c r="AO71" s="16">
        <v>497</v>
      </c>
      <c r="AR71" s="3" t="s">
        <v>411</v>
      </c>
      <c r="AS71" s="3" t="s">
        <v>33</v>
      </c>
      <c r="AW71" s="13">
        <v>363</v>
      </c>
      <c r="AX71" s="13">
        <v>522</v>
      </c>
      <c r="AY71" s="13">
        <v>1900</v>
      </c>
      <c r="AZ71" s="17">
        <v>503</v>
      </c>
      <c r="BA71" s="13">
        <v>360</v>
      </c>
      <c r="BB71" s="13">
        <v>524</v>
      </c>
      <c r="BC71" s="13">
        <v>1890</v>
      </c>
      <c r="BD71" s="17">
        <v>502</v>
      </c>
      <c r="BE71" s="13">
        <v>356</v>
      </c>
      <c r="BF71" s="13">
        <v>532</v>
      </c>
      <c r="BG71" s="13">
        <v>1890</v>
      </c>
      <c r="BH71" s="17">
        <v>516</v>
      </c>
      <c r="BI71" s="13">
        <v>356</v>
      </c>
      <c r="BJ71" s="13">
        <v>520</v>
      </c>
      <c r="BK71" s="13">
        <v>1850</v>
      </c>
      <c r="BL71" s="17">
        <v>499</v>
      </c>
      <c r="BM71" s="13">
        <v>356</v>
      </c>
      <c r="BN71" s="13">
        <v>525</v>
      </c>
      <c r="BO71" s="13">
        <v>1870</v>
      </c>
      <c r="BP71" s="17">
        <v>497</v>
      </c>
      <c r="BQ71" s="13">
        <v>356</v>
      </c>
      <c r="BR71" s="13">
        <v>526</v>
      </c>
      <c r="BS71" s="13">
        <v>1870</v>
      </c>
      <c r="BT71" s="13"/>
      <c r="BU71" s="13">
        <v>356</v>
      </c>
      <c r="BV71" s="13">
        <v>539</v>
      </c>
      <c r="BW71" s="13">
        <v>1920</v>
      </c>
      <c r="BX71" s="17">
        <v>503</v>
      </c>
      <c r="BY71" s="13">
        <v>356</v>
      </c>
      <c r="BZ71" s="13">
        <v>520</v>
      </c>
      <c r="CA71" s="13">
        <v>1850</v>
      </c>
      <c r="CB71" s="17">
        <v>502</v>
      </c>
    </row>
    <row r="72" spans="1:80">
      <c r="A72" s="3" t="s">
        <v>206</v>
      </c>
      <c r="B72" s="13">
        <v>198</v>
      </c>
      <c r="C72" s="13">
        <v>515</v>
      </c>
      <c r="D72" s="13">
        <v>1020</v>
      </c>
      <c r="E72" s="13">
        <v>196</v>
      </c>
      <c r="F72" s="13">
        <v>535</v>
      </c>
      <c r="G72" s="13">
        <v>1050</v>
      </c>
      <c r="H72" s="13">
        <v>196</v>
      </c>
      <c r="I72" s="13">
        <v>534</v>
      </c>
      <c r="J72" s="13">
        <v>1050</v>
      </c>
      <c r="K72" s="17">
        <v>172</v>
      </c>
      <c r="L72" s="13">
        <v>513</v>
      </c>
      <c r="M72" s="13">
        <v>882</v>
      </c>
      <c r="N72" s="17">
        <v>168</v>
      </c>
      <c r="O72" s="13">
        <v>515</v>
      </c>
      <c r="P72" s="13">
        <v>865</v>
      </c>
      <c r="Q72" s="17">
        <v>166</v>
      </c>
      <c r="R72" s="13">
        <v>518</v>
      </c>
      <c r="S72" s="13">
        <v>860</v>
      </c>
      <c r="T72" s="17">
        <v>162</v>
      </c>
      <c r="U72" s="13">
        <v>513</v>
      </c>
      <c r="V72" s="13">
        <v>831</v>
      </c>
      <c r="W72" s="80">
        <v>162</v>
      </c>
      <c r="X72" s="80">
        <v>523</v>
      </c>
      <c r="Y72" s="80">
        <v>847</v>
      </c>
      <c r="Z72" s="80">
        <v>163</v>
      </c>
      <c r="AA72" s="80">
        <v>510</v>
      </c>
      <c r="AB72" s="80">
        <v>831</v>
      </c>
      <c r="AC72" s="79">
        <v>162</v>
      </c>
      <c r="AD72" s="79">
        <v>518</v>
      </c>
      <c r="AE72" s="79">
        <v>839</v>
      </c>
      <c r="AF72" s="17">
        <v>516</v>
      </c>
      <c r="AG72" s="17">
        <v>499</v>
      </c>
      <c r="AH72" s="17">
        <v>497</v>
      </c>
      <c r="AI72" s="17">
        <v>510</v>
      </c>
      <c r="AJ72" s="17">
        <v>510</v>
      </c>
      <c r="AK72" s="17">
        <v>519</v>
      </c>
      <c r="AL72" s="17">
        <v>496</v>
      </c>
      <c r="AM72" s="17">
        <v>505</v>
      </c>
      <c r="AN72" s="17">
        <v>480</v>
      </c>
      <c r="AO72" s="16">
        <v>497</v>
      </c>
      <c r="AR72" s="3" t="s">
        <v>412</v>
      </c>
      <c r="AS72" s="3" t="s">
        <v>31</v>
      </c>
      <c r="AW72" s="13">
        <v>220</v>
      </c>
      <c r="AX72" s="13">
        <v>522</v>
      </c>
      <c r="AY72" s="13">
        <v>1150</v>
      </c>
      <c r="AZ72" s="17">
        <v>503</v>
      </c>
      <c r="BA72" s="13">
        <v>207</v>
      </c>
      <c r="BB72" s="13">
        <v>521</v>
      </c>
      <c r="BC72" s="13">
        <v>1080</v>
      </c>
      <c r="BD72" s="17">
        <v>502</v>
      </c>
      <c r="BE72" s="13">
        <v>212</v>
      </c>
      <c r="BF72" s="13">
        <v>531</v>
      </c>
      <c r="BG72" s="13">
        <v>1130</v>
      </c>
      <c r="BH72" s="17">
        <v>516</v>
      </c>
      <c r="BI72" s="13">
        <v>203</v>
      </c>
      <c r="BJ72" s="13">
        <v>512</v>
      </c>
      <c r="BK72" s="13">
        <v>1040</v>
      </c>
      <c r="BL72" s="17">
        <v>499</v>
      </c>
      <c r="BM72" s="13">
        <v>209</v>
      </c>
      <c r="BN72" s="13">
        <v>522</v>
      </c>
      <c r="BO72" s="13">
        <v>1090</v>
      </c>
      <c r="BP72" s="17">
        <v>497</v>
      </c>
      <c r="BQ72" s="13">
        <v>212</v>
      </c>
      <c r="BR72" s="13">
        <v>526</v>
      </c>
      <c r="BS72" s="13">
        <v>1120</v>
      </c>
      <c r="BT72" s="13"/>
      <c r="BU72" s="13">
        <v>200</v>
      </c>
      <c r="BV72" s="13">
        <v>534</v>
      </c>
      <c r="BW72" s="13">
        <v>1070</v>
      </c>
      <c r="BX72" s="17">
        <v>503</v>
      </c>
      <c r="BY72" s="13">
        <v>209</v>
      </c>
      <c r="BZ72" s="13">
        <v>522</v>
      </c>
      <c r="CA72" s="13">
        <v>1090</v>
      </c>
      <c r="CB72" s="17">
        <v>502</v>
      </c>
    </row>
    <row r="73" spans="1:80">
      <c r="A73" s="3" t="s">
        <v>207</v>
      </c>
      <c r="B73" s="13">
        <v>54</v>
      </c>
      <c r="C73" s="13">
        <v>495</v>
      </c>
      <c r="D73" s="13">
        <v>267</v>
      </c>
      <c r="E73" s="13">
        <v>54</v>
      </c>
      <c r="F73" s="13">
        <v>506</v>
      </c>
      <c r="G73" s="13">
        <v>273</v>
      </c>
      <c r="H73" s="13">
        <v>54</v>
      </c>
      <c r="I73" s="13">
        <v>506</v>
      </c>
      <c r="J73" s="13">
        <v>273</v>
      </c>
      <c r="K73" s="17">
        <v>54</v>
      </c>
      <c r="L73" s="13">
        <v>488</v>
      </c>
      <c r="M73" s="13">
        <v>264</v>
      </c>
      <c r="N73" s="17">
        <v>55</v>
      </c>
      <c r="O73" s="13">
        <v>488</v>
      </c>
      <c r="P73" s="13">
        <v>268</v>
      </c>
      <c r="Q73" s="17">
        <v>62</v>
      </c>
      <c r="R73" s="13">
        <v>494</v>
      </c>
      <c r="S73" s="13">
        <v>306</v>
      </c>
      <c r="T73" s="17">
        <v>62</v>
      </c>
      <c r="U73" s="13">
        <v>488</v>
      </c>
      <c r="V73" s="13">
        <v>303</v>
      </c>
      <c r="W73" s="80">
        <v>61</v>
      </c>
      <c r="X73" s="80">
        <v>496</v>
      </c>
      <c r="Y73" s="80">
        <v>303</v>
      </c>
      <c r="Z73" s="80">
        <v>61</v>
      </c>
      <c r="AA73" s="80">
        <v>475</v>
      </c>
      <c r="AB73" s="80">
        <v>290</v>
      </c>
      <c r="AC73" s="79">
        <v>60</v>
      </c>
      <c r="AD73" s="79">
        <v>487</v>
      </c>
      <c r="AE73" s="79">
        <v>292</v>
      </c>
      <c r="AF73" s="17">
        <v>516</v>
      </c>
      <c r="AG73" s="17">
        <v>499</v>
      </c>
      <c r="AH73" s="17">
        <v>497</v>
      </c>
      <c r="AI73" s="17">
        <v>510</v>
      </c>
      <c r="AJ73" s="17">
        <v>510</v>
      </c>
      <c r="AK73" s="17">
        <v>519</v>
      </c>
      <c r="AL73" s="17">
        <v>496</v>
      </c>
      <c r="AM73" s="17">
        <v>505</v>
      </c>
      <c r="AN73" s="17">
        <v>480</v>
      </c>
      <c r="AO73" s="16">
        <v>497</v>
      </c>
      <c r="AR73" s="3" t="s">
        <v>413</v>
      </c>
      <c r="AS73" s="3" t="s">
        <v>29</v>
      </c>
      <c r="AW73" s="13">
        <v>78</v>
      </c>
      <c r="AX73" s="13">
        <v>495</v>
      </c>
      <c r="AY73" s="13">
        <v>386</v>
      </c>
      <c r="AZ73" s="17">
        <v>503</v>
      </c>
      <c r="BA73" s="13">
        <v>78</v>
      </c>
      <c r="BB73" s="13">
        <v>489</v>
      </c>
      <c r="BC73" s="13">
        <v>381</v>
      </c>
      <c r="BD73" s="17">
        <v>502</v>
      </c>
      <c r="BE73" s="13">
        <v>64</v>
      </c>
      <c r="BF73" s="13">
        <v>511</v>
      </c>
      <c r="BG73" s="13">
        <v>327</v>
      </c>
      <c r="BH73" s="17">
        <v>516</v>
      </c>
      <c r="BI73" s="13">
        <v>62</v>
      </c>
      <c r="BJ73" s="13">
        <v>494</v>
      </c>
      <c r="BK73" s="13">
        <v>306</v>
      </c>
      <c r="BL73" s="17">
        <v>499</v>
      </c>
      <c r="BM73" s="13">
        <v>61</v>
      </c>
      <c r="BN73" s="13">
        <v>470</v>
      </c>
      <c r="BO73" s="13">
        <v>287</v>
      </c>
      <c r="BP73" s="17">
        <v>497</v>
      </c>
      <c r="BQ73" s="13">
        <v>57</v>
      </c>
      <c r="BR73" s="13">
        <v>499</v>
      </c>
      <c r="BS73" s="13">
        <v>284</v>
      </c>
      <c r="BT73" s="13"/>
      <c r="BU73" s="13">
        <v>57</v>
      </c>
      <c r="BV73" s="13">
        <v>510</v>
      </c>
      <c r="BW73" s="13">
        <v>291</v>
      </c>
      <c r="BX73" s="17">
        <v>503</v>
      </c>
      <c r="BY73" s="13">
        <v>56</v>
      </c>
      <c r="BZ73" s="13">
        <v>493</v>
      </c>
      <c r="CA73" s="13">
        <v>276</v>
      </c>
      <c r="CB73" s="17">
        <v>502</v>
      </c>
    </row>
    <row r="74" spans="1:80">
      <c r="A74" s="3" t="s">
        <v>208</v>
      </c>
      <c r="B74" s="13">
        <v>115</v>
      </c>
      <c r="C74" s="13">
        <v>516</v>
      </c>
      <c r="D74" s="13">
        <v>593</v>
      </c>
      <c r="E74" s="13">
        <v>106</v>
      </c>
      <c r="F74" s="13">
        <v>535</v>
      </c>
      <c r="G74" s="13">
        <v>567</v>
      </c>
      <c r="H74" s="13">
        <v>100</v>
      </c>
      <c r="I74" s="13">
        <v>535</v>
      </c>
      <c r="J74" s="13">
        <v>535</v>
      </c>
      <c r="K74" s="17">
        <v>113</v>
      </c>
      <c r="L74" s="13">
        <v>513</v>
      </c>
      <c r="M74" s="13">
        <v>580</v>
      </c>
      <c r="N74" s="17">
        <v>106</v>
      </c>
      <c r="O74" s="13">
        <v>516</v>
      </c>
      <c r="P74" s="13">
        <v>547</v>
      </c>
      <c r="Q74" s="17">
        <v>106</v>
      </c>
      <c r="R74" s="13">
        <v>516</v>
      </c>
      <c r="S74" s="13">
        <v>547</v>
      </c>
      <c r="T74" s="17">
        <v>107</v>
      </c>
      <c r="U74" s="13">
        <v>514</v>
      </c>
      <c r="V74" s="13">
        <v>550</v>
      </c>
      <c r="W74" s="80">
        <v>105</v>
      </c>
      <c r="X74" s="80">
        <v>523</v>
      </c>
      <c r="Y74" s="80">
        <v>549</v>
      </c>
      <c r="Z74" s="80">
        <v>105</v>
      </c>
      <c r="AA74" s="80">
        <v>510</v>
      </c>
      <c r="AB74" s="80">
        <v>536</v>
      </c>
      <c r="AC74" s="79">
        <v>106</v>
      </c>
      <c r="AD74" s="79">
        <v>518</v>
      </c>
      <c r="AE74" s="79">
        <v>549</v>
      </c>
      <c r="AF74" s="17">
        <v>516</v>
      </c>
      <c r="AG74" s="17">
        <v>499</v>
      </c>
      <c r="AH74" s="17">
        <v>497</v>
      </c>
      <c r="AI74" s="17">
        <v>510</v>
      </c>
      <c r="AJ74" s="17">
        <v>510</v>
      </c>
      <c r="AK74" s="17">
        <v>519</v>
      </c>
      <c r="AL74" s="17">
        <v>496</v>
      </c>
      <c r="AM74" s="17">
        <v>505</v>
      </c>
      <c r="AN74" s="17">
        <v>480</v>
      </c>
      <c r="AO74" s="16">
        <v>497</v>
      </c>
      <c r="AR74" s="3" t="s">
        <v>414</v>
      </c>
      <c r="AS74" s="3" t="s">
        <v>27</v>
      </c>
      <c r="AW74" s="13">
        <v>114</v>
      </c>
      <c r="AX74" s="13">
        <v>521</v>
      </c>
      <c r="AY74" s="13">
        <v>594</v>
      </c>
      <c r="AZ74" s="17">
        <v>503</v>
      </c>
      <c r="BA74" s="13">
        <v>113</v>
      </c>
      <c r="BB74" s="13">
        <v>523</v>
      </c>
      <c r="BC74" s="13">
        <v>591</v>
      </c>
      <c r="BD74" s="17">
        <v>502</v>
      </c>
      <c r="BE74" s="13">
        <v>120</v>
      </c>
      <c r="BF74" s="13">
        <v>533</v>
      </c>
      <c r="BG74" s="13">
        <v>640</v>
      </c>
      <c r="BH74" s="17">
        <v>516</v>
      </c>
      <c r="BI74" s="13">
        <v>111</v>
      </c>
      <c r="BJ74" s="13">
        <v>514</v>
      </c>
      <c r="BK74" s="13">
        <v>571</v>
      </c>
      <c r="BL74" s="17">
        <v>499</v>
      </c>
      <c r="BM74" s="13">
        <v>120</v>
      </c>
      <c r="BN74" s="13">
        <v>524</v>
      </c>
      <c r="BO74" s="13">
        <v>629</v>
      </c>
      <c r="BP74" s="17">
        <v>497</v>
      </c>
      <c r="BQ74" s="13">
        <v>117</v>
      </c>
      <c r="BR74" s="13">
        <v>526</v>
      </c>
      <c r="BS74" s="13">
        <v>615</v>
      </c>
      <c r="BT74" s="13"/>
      <c r="BU74" s="13">
        <v>121</v>
      </c>
      <c r="BV74" s="13">
        <v>534</v>
      </c>
      <c r="BW74" s="13">
        <v>646</v>
      </c>
      <c r="BX74" s="17">
        <v>503</v>
      </c>
      <c r="BY74" s="13">
        <v>114</v>
      </c>
      <c r="BZ74" s="13">
        <v>522</v>
      </c>
      <c r="CA74" s="13">
        <v>595</v>
      </c>
      <c r="CB74" s="17">
        <v>502</v>
      </c>
    </row>
    <row r="75" spans="1:80">
      <c r="A75" s="3" t="s">
        <v>209</v>
      </c>
      <c r="B75" s="13">
        <v>131</v>
      </c>
      <c r="C75" s="13">
        <v>483</v>
      </c>
      <c r="D75" s="13">
        <v>633</v>
      </c>
      <c r="E75" s="13">
        <v>128</v>
      </c>
      <c r="F75" s="13">
        <v>494</v>
      </c>
      <c r="G75" s="13">
        <v>632</v>
      </c>
      <c r="H75" s="13">
        <v>125</v>
      </c>
      <c r="I75" s="13">
        <v>494</v>
      </c>
      <c r="J75" s="13">
        <v>618</v>
      </c>
      <c r="K75" s="17">
        <v>130</v>
      </c>
      <c r="L75" s="13">
        <v>476</v>
      </c>
      <c r="M75" s="13">
        <v>619</v>
      </c>
      <c r="N75" s="17">
        <v>129</v>
      </c>
      <c r="O75" s="13">
        <v>476</v>
      </c>
      <c r="P75" s="13">
        <v>614</v>
      </c>
      <c r="Q75" s="17">
        <v>128</v>
      </c>
      <c r="R75" s="13">
        <v>472</v>
      </c>
      <c r="S75" s="13">
        <v>604</v>
      </c>
      <c r="T75" s="17">
        <v>127</v>
      </c>
      <c r="U75" s="13">
        <v>475</v>
      </c>
      <c r="V75" s="13">
        <v>603</v>
      </c>
      <c r="W75" s="80">
        <v>124</v>
      </c>
      <c r="X75" s="80">
        <v>488</v>
      </c>
      <c r="Y75" s="80">
        <v>605</v>
      </c>
      <c r="Z75" s="80">
        <v>131</v>
      </c>
      <c r="AA75" s="80">
        <v>464</v>
      </c>
      <c r="AB75" s="80">
        <v>608</v>
      </c>
      <c r="AC75" s="79">
        <v>138</v>
      </c>
      <c r="AD75" s="79">
        <v>473</v>
      </c>
      <c r="AE75" s="79">
        <v>653</v>
      </c>
      <c r="AF75" s="17">
        <v>516</v>
      </c>
      <c r="AG75" s="17">
        <v>499</v>
      </c>
      <c r="AH75" s="17">
        <v>497</v>
      </c>
      <c r="AI75" s="17">
        <v>510</v>
      </c>
      <c r="AJ75" s="17">
        <v>510</v>
      </c>
      <c r="AK75" s="17">
        <v>519</v>
      </c>
      <c r="AL75" s="17">
        <v>496</v>
      </c>
      <c r="AM75" s="17">
        <v>505</v>
      </c>
      <c r="AN75" s="17">
        <v>480</v>
      </c>
      <c r="AO75" s="16">
        <v>497</v>
      </c>
      <c r="AR75" s="3" t="s">
        <v>415</v>
      </c>
      <c r="AS75" s="3" t="s">
        <v>26</v>
      </c>
      <c r="AW75" s="13">
        <v>159</v>
      </c>
      <c r="AX75" s="13">
        <v>478</v>
      </c>
      <c r="AY75" s="13">
        <v>760</v>
      </c>
      <c r="AZ75" s="17">
        <v>503</v>
      </c>
      <c r="BA75" s="13">
        <v>159</v>
      </c>
      <c r="BB75" s="13">
        <v>474</v>
      </c>
      <c r="BC75" s="13">
        <v>753</v>
      </c>
      <c r="BD75" s="17">
        <v>502</v>
      </c>
      <c r="BE75" s="13">
        <v>154</v>
      </c>
      <c r="BF75" s="13">
        <v>502</v>
      </c>
      <c r="BG75" s="13">
        <v>773</v>
      </c>
      <c r="BH75" s="17">
        <v>516</v>
      </c>
      <c r="BI75" s="13">
        <v>153</v>
      </c>
      <c r="BJ75" s="13">
        <v>480</v>
      </c>
      <c r="BK75" s="13">
        <v>734</v>
      </c>
      <c r="BL75" s="17">
        <v>499</v>
      </c>
      <c r="BM75" s="13">
        <v>146</v>
      </c>
      <c r="BN75" s="13">
        <v>462</v>
      </c>
      <c r="BO75" s="13">
        <v>675</v>
      </c>
      <c r="BP75" s="17">
        <v>497</v>
      </c>
      <c r="BQ75" s="13">
        <v>143</v>
      </c>
      <c r="BR75" s="13">
        <v>487</v>
      </c>
      <c r="BS75" s="13">
        <v>696</v>
      </c>
      <c r="BT75" s="13"/>
      <c r="BU75" s="13">
        <v>139</v>
      </c>
      <c r="BV75" s="13">
        <v>498</v>
      </c>
      <c r="BW75" s="13">
        <v>692</v>
      </c>
      <c r="BX75" s="17">
        <v>503</v>
      </c>
      <c r="BY75" s="13">
        <v>136</v>
      </c>
      <c r="BZ75" s="13">
        <v>480</v>
      </c>
      <c r="CA75" s="13">
        <v>653</v>
      </c>
      <c r="CB75" s="17">
        <v>502</v>
      </c>
    </row>
    <row r="76" spans="1:80">
      <c r="A76" s="3" t="s">
        <v>210</v>
      </c>
      <c r="B76" s="13">
        <v>236</v>
      </c>
      <c r="C76" s="13">
        <v>504</v>
      </c>
      <c r="D76" s="13">
        <v>1190</v>
      </c>
      <c r="E76" s="13">
        <v>231</v>
      </c>
      <c r="F76" s="13">
        <v>519</v>
      </c>
      <c r="G76" s="13">
        <v>1200</v>
      </c>
      <c r="H76" s="13">
        <v>229</v>
      </c>
      <c r="I76" s="13">
        <v>505</v>
      </c>
      <c r="J76" s="13">
        <v>1160</v>
      </c>
      <c r="K76" s="17">
        <v>214</v>
      </c>
      <c r="L76" s="13">
        <v>496</v>
      </c>
      <c r="M76" s="13">
        <v>1060</v>
      </c>
      <c r="N76" s="17">
        <v>218</v>
      </c>
      <c r="O76" s="13">
        <v>495</v>
      </c>
      <c r="P76" s="13">
        <v>1080</v>
      </c>
      <c r="Q76" s="17">
        <v>213</v>
      </c>
      <c r="R76" s="13">
        <v>493</v>
      </c>
      <c r="S76" s="13">
        <v>1050</v>
      </c>
      <c r="T76" s="17">
        <v>203</v>
      </c>
      <c r="U76" s="13">
        <v>493</v>
      </c>
      <c r="V76" s="13">
        <v>1000</v>
      </c>
      <c r="W76" s="80">
        <v>194</v>
      </c>
      <c r="X76" s="80">
        <v>501</v>
      </c>
      <c r="Y76" s="80">
        <v>972</v>
      </c>
      <c r="Z76" s="80">
        <v>189</v>
      </c>
      <c r="AA76" s="80">
        <v>479</v>
      </c>
      <c r="AB76" s="80">
        <v>905</v>
      </c>
      <c r="AC76" s="79">
        <v>184</v>
      </c>
      <c r="AD76" s="79">
        <v>492</v>
      </c>
      <c r="AE76" s="79">
        <v>905</v>
      </c>
      <c r="AF76" s="17">
        <v>516</v>
      </c>
      <c r="AG76" s="17">
        <v>499</v>
      </c>
      <c r="AH76" s="17">
        <v>497</v>
      </c>
      <c r="AI76" s="17">
        <v>510</v>
      </c>
      <c r="AJ76" s="17">
        <v>510</v>
      </c>
      <c r="AK76" s="17">
        <v>519</v>
      </c>
      <c r="AL76" s="17">
        <v>496</v>
      </c>
      <c r="AM76" s="17">
        <v>505</v>
      </c>
      <c r="AN76" s="17">
        <v>480</v>
      </c>
      <c r="AO76" s="16">
        <v>497</v>
      </c>
      <c r="AR76" s="3" t="s">
        <v>416</v>
      </c>
      <c r="AS76" s="3" t="s">
        <v>25</v>
      </c>
      <c r="AW76" s="13">
        <v>284</v>
      </c>
      <c r="AX76" s="13">
        <v>503</v>
      </c>
      <c r="AY76" s="13">
        <v>1430</v>
      </c>
      <c r="AZ76" s="17">
        <v>503</v>
      </c>
      <c r="BA76" s="13">
        <v>272</v>
      </c>
      <c r="BB76" s="13">
        <v>499</v>
      </c>
      <c r="BC76" s="13">
        <v>1360</v>
      </c>
      <c r="BD76" s="17">
        <v>502</v>
      </c>
      <c r="BE76" s="13">
        <v>257</v>
      </c>
      <c r="BF76" s="13">
        <v>525</v>
      </c>
      <c r="BG76" s="13">
        <v>1350</v>
      </c>
      <c r="BH76" s="17">
        <v>516</v>
      </c>
      <c r="BI76" s="13">
        <v>253</v>
      </c>
      <c r="BJ76" s="13">
        <v>504</v>
      </c>
      <c r="BK76" s="13">
        <v>1280</v>
      </c>
      <c r="BL76" s="17">
        <v>499</v>
      </c>
      <c r="BM76" s="13">
        <v>256</v>
      </c>
      <c r="BN76" s="13">
        <v>491</v>
      </c>
      <c r="BO76" s="13">
        <v>1260</v>
      </c>
      <c r="BP76" s="17">
        <v>497</v>
      </c>
      <c r="BQ76" s="13">
        <v>253</v>
      </c>
      <c r="BR76" s="13">
        <v>509</v>
      </c>
      <c r="BS76" s="13">
        <v>1290</v>
      </c>
      <c r="BT76" s="13"/>
      <c r="BU76" s="13">
        <v>253</v>
      </c>
      <c r="BV76" s="13">
        <v>520</v>
      </c>
      <c r="BW76" s="13">
        <v>1320</v>
      </c>
      <c r="BX76" s="17">
        <v>503</v>
      </c>
      <c r="BY76" s="13">
        <v>248</v>
      </c>
      <c r="BZ76" s="13">
        <v>502</v>
      </c>
      <c r="CA76" s="13">
        <v>1250</v>
      </c>
      <c r="CB76" s="17">
        <v>502</v>
      </c>
    </row>
    <row r="77" spans="1:80">
      <c r="A77" s="3" t="s">
        <v>211</v>
      </c>
      <c r="B77" s="13">
        <v>217</v>
      </c>
      <c r="C77" s="13">
        <v>502</v>
      </c>
      <c r="D77" s="13">
        <v>1090</v>
      </c>
      <c r="E77" s="13">
        <v>215</v>
      </c>
      <c r="F77" s="13">
        <v>517</v>
      </c>
      <c r="G77" s="13">
        <v>1110</v>
      </c>
      <c r="H77" s="13">
        <v>213</v>
      </c>
      <c r="I77" s="13">
        <v>503</v>
      </c>
      <c r="J77" s="13">
        <v>1070</v>
      </c>
      <c r="K77" s="17">
        <v>209</v>
      </c>
      <c r="L77" s="13">
        <v>495</v>
      </c>
      <c r="M77" s="13">
        <v>1040</v>
      </c>
      <c r="N77" s="17">
        <v>225</v>
      </c>
      <c r="O77" s="13">
        <v>493</v>
      </c>
      <c r="P77" s="13">
        <v>1110</v>
      </c>
      <c r="Q77" s="17">
        <v>226</v>
      </c>
      <c r="R77" s="13">
        <v>495</v>
      </c>
      <c r="S77" s="13">
        <v>1120</v>
      </c>
      <c r="T77" s="17">
        <v>212</v>
      </c>
      <c r="U77" s="13">
        <v>492</v>
      </c>
      <c r="V77" s="13">
        <v>1040</v>
      </c>
      <c r="W77" s="80">
        <v>210</v>
      </c>
      <c r="X77" s="80">
        <v>500</v>
      </c>
      <c r="Y77" s="80">
        <v>1050</v>
      </c>
      <c r="Z77" s="80">
        <v>226</v>
      </c>
      <c r="AA77" s="80">
        <v>479</v>
      </c>
      <c r="AB77" s="80">
        <v>1080</v>
      </c>
      <c r="AC77" s="79">
        <v>235</v>
      </c>
      <c r="AD77" s="79">
        <v>491</v>
      </c>
      <c r="AE77" s="79">
        <v>1150</v>
      </c>
      <c r="AF77" s="17">
        <v>516</v>
      </c>
      <c r="AG77" s="17">
        <v>499</v>
      </c>
      <c r="AH77" s="17">
        <v>497</v>
      </c>
      <c r="AI77" s="17">
        <v>510</v>
      </c>
      <c r="AJ77" s="17">
        <v>510</v>
      </c>
      <c r="AK77" s="17">
        <v>519</v>
      </c>
      <c r="AL77" s="17">
        <v>496</v>
      </c>
      <c r="AM77" s="17">
        <v>505</v>
      </c>
      <c r="AN77" s="17">
        <v>480</v>
      </c>
      <c r="AO77" s="16">
        <v>497</v>
      </c>
      <c r="AR77" s="3" t="s">
        <v>417</v>
      </c>
      <c r="AS77" s="3" t="s">
        <v>24</v>
      </c>
      <c r="AW77" s="13">
        <v>265</v>
      </c>
      <c r="AX77" s="13">
        <v>498</v>
      </c>
      <c r="AY77" s="13">
        <v>1320</v>
      </c>
      <c r="AZ77" s="17">
        <v>503</v>
      </c>
      <c r="BA77" s="13">
        <v>265</v>
      </c>
      <c r="BB77" s="13">
        <v>495</v>
      </c>
      <c r="BC77" s="13">
        <v>1310</v>
      </c>
      <c r="BD77" s="17">
        <v>502</v>
      </c>
      <c r="BE77" s="13">
        <v>231</v>
      </c>
      <c r="BF77" s="13">
        <v>519</v>
      </c>
      <c r="BG77" s="13">
        <v>1200</v>
      </c>
      <c r="BH77" s="17">
        <v>516</v>
      </c>
      <c r="BI77" s="13">
        <v>227</v>
      </c>
      <c r="BJ77" s="13">
        <v>500</v>
      </c>
      <c r="BK77" s="13">
        <v>1130</v>
      </c>
      <c r="BL77" s="17">
        <v>499</v>
      </c>
      <c r="BM77" s="13">
        <v>227</v>
      </c>
      <c r="BN77" s="13">
        <v>483</v>
      </c>
      <c r="BO77" s="13">
        <v>1100</v>
      </c>
      <c r="BP77" s="17">
        <v>497</v>
      </c>
      <c r="BQ77" s="13">
        <v>229</v>
      </c>
      <c r="BR77" s="13">
        <v>506</v>
      </c>
      <c r="BS77" s="13">
        <v>1160</v>
      </c>
      <c r="BT77" s="13"/>
      <c r="BU77" s="13">
        <v>229</v>
      </c>
      <c r="BV77" s="13">
        <v>517</v>
      </c>
      <c r="BW77" s="13">
        <v>1180</v>
      </c>
      <c r="BX77" s="17">
        <v>503</v>
      </c>
      <c r="BY77" s="13">
        <v>229</v>
      </c>
      <c r="BZ77" s="13">
        <v>499</v>
      </c>
      <c r="CA77" s="13">
        <v>1140</v>
      </c>
      <c r="CB77" s="17">
        <v>502</v>
      </c>
    </row>
    <row r="78" spans="1:80">
      <c r="A78" s="3" t="s">
        <v>212</v>
      </c>
      <c r="B78" s="13">
        <v>869</v>
      </c>
      <c r="C78" s="13">
        <v>482</v>
      </c>
      <c r="D78" s="13">
        <v>4190</v>
      </c>
      <c r="E78" s="13">
        <v>857</v>
      </c>
      <c r="F78" s="13">
        <v>508</v>
      </c>
      <c r="G78" s="13">
        <v>4350</v>
      </c>
      <c r="H78" s="13">
        <v>854</v>
      </c>
      <c r="I78" s="13">
        <v>493</v>
      </c>
      <c r="J78" s="13">
        <v>4210</v>
      </c>
      <c r="K78" s="17">
        <v>851</v>
      </c>
      <c r="L78" s="13">
        <v>484</v>
      </c>
      <c r="M78" s="13">
        <v>4120</v>
      </c>
      <c r="N78" s="17">
        <v>874</v>
      </c>
      <c r="O78" s="13">
        <v>482</v>
      </c>
      <c r="P78" s="13">
        <v>4210</v>
      </c>
      <c r="Q78" s="17">
        <v>881</v>
      </c>
      <c r="R78" s="13">
        <v>480</v>
      </c>
      <c r="S78" s="13">
        <v>4230</v>
      </c>
      <c r="T78" s="17">
        <v>859</v>
      </c>
      <c r="U78" s="13">
        <v>477</v>
      </c>
      <c r="V78" s="13">
        <v>4100</v>
      </c>
      <c r="W78" s="80">
        <v>843</v>
      </c>
      <c r="X78" s="80">
        <v>486</v>
      </c>
      <c r="Y78" s="80">
        <v>4100</v>
      </c>
      <c r="Z78" s="80">
        <v>832</v>
      </c>
      <c r="AA78" s="80">
        <v>477</v>
      </c>
      <c r="AB78" s="80">
        <v>3970</v>
      </c>
      <c r="AC78" s="79">
        <v>798</v>
      </c>
      <c r="AD78" s="79">
        <v>484</v>
      </c>
      <c r="AE78" s="79">
        <v>3860</v>
      </c>
      <c r="AF78" s="17">
        <v>516</v>
      </c>
      <c r="AG78" s="17">
        <v>499</v>
      </c>
      <c r="AH78" s="17">
        <v>497</v>
      </c>
      <c r="AI78" s="17">
        <v>510</v>
      </c>
      <c r="AJ78" s="17">
        <v>510</v>
      </c>
      <c r="AK78" s="17">
        <v>519</v>
      </c>
      <c r="AL78" s="17">
        <v>496</v>
      </c>
      <c r="AM78" s="17">
        <v>505</v>
      </c>
      <c r="AN78" s="17">
        <v>480</v>
      </c>
      <c r="AO78" s="16">
        <v>497</v>
      </c>
      <c r="AR78" s="3" t="s">
        <v>418</v>
      </c>
      <c r="AS78" s="3" t="s">
        <v>23</v>
      </c>
      <c r="AW78" s="13">
        <v>1060</v>
      </c>
      <c r="AX78" s="13">
        <v>490</v>
      </c>
      <c r="AY78" s="13">
        <v>5200</v>
      </c>
      <c r="AZ78" s="17">
        <v>503</v>
      </c>
      <c r="BA78" s="13">
        <v>1060</v>
      </c>
      <c r="BB78" s="13">
        <v>489</v>
      </c>
      <c r="BC78" s="13">
        <v>5190</v>
      </c>
      <c r="BD78" s="17">
        <v>502</v>
      </c>
      <c r="BE78" s="13">
        <v>1020</v>
      </c>
      <c r="BF78" s="13">
        <v>502</v>
      </c>
      <c r="BG78" s="13">
        <v>5130</v>
      </c>
      <c r="BH78" s="17">
        <v>516</v>
      </c>
      <c r="BI78" s="13">
        <v>1020</v>
      </c>
      <c r="BJ78" s="13">
        <v>474</v>
      </c>
      <c r="BK78" s="13">
        <v>4840</v>
      </c>
      <c r="BL78" s="17">
        <v>499</v>
      </c>
      <c r="BM78" s="13">
        <v>1010</v>
      </c>
      <c r="BN78" s="13">
        <v>490</v>
      </c>
      <c r="BO78" s="13">
        <v>4950</v>
      </c>
      <c r="BP78" s="17">
        <v>497</v>
      </c>
      <c r="BQ78" s="13">
        <v>984</v>
      </c>
      <c r="BR78" s="13">
        <v>488</v>
      </c>
      <c r="BS78" s="13">
        <v>4800</v>
      </c>
      <c r="BT78" s="13"/>
      <c r="BU78" s="13">
        <v>983</v>
      </c>
      <c r="BV78" s="13">
        <v>502</v>
      </c>
      <c r="BW78" s="13">
        <v>4940</v>
      </c>
      <c r="BX78" s="17">
        <v>503</v>
      </c>
      <c r="BY78" s="13">
        <v>955</v>
      </c>
      <c r="BZ78" s="13">
        <v>489</v>
      </c>
      <c r="CA78" s="13">
        <v>4670</v>
      </c>
      <c r="CB78" s="17">
        <v>502</v>
      </c>
    </row>
    <row r="79" spans="1:80">
      <c r="A79" s="3" t="s">
        <v>213</v>
      </c>
      <c r="B79" s="13">
        <v>1450</v>
      </c>
      <c r="C79" s="13">
        <v>499</v>
      </c>
      <c r="D79" s="13">
        <v>7210</v>
      </c>
      <c r="E79" s="13">
        <v>1420</v>
      </c>
      <c r="F79" s="13">
        <v>509</v>
      </c>
      <c r="G79" s="13">
        <v>7250</v>
      </c>
      <c r="H79" s="13">
        <v>1380</v>
      </c>
      <c r="I79" s="13">
        <v>509</v>
      </c>
      <c r="J79" s="13">
        <v>7040</v>
      </c>
      <c r="K79" s="17">
        <v>1510</v>
      </c>
      <c r="L79" s="13">
        <v>492</v>
      </c>
      <c r="M79" s="13">
        <v>7430</v>
      </c>
      <c r="N79" s="17">
        <v>1590</v>
      </c>
      <c r="O79" s="13">
        <v>491</v>
      </c>
      <c r="P79" s="13">
        <v>7790</v>
      </c>
      <c r="Q79" s="17">
        <v>1610</v>
      </c>
      <c r="R79" s="13">
        <v>491</v>
      </c>
      <c r="S79" s="13">
        <v>7890</v>
      </c>
      <c r="T79" s="17">
        <v>1410</v>
      </c>
      <c r="U79" s="13">
        <v>490</v>
      </c>
      <c r="V79" s="13">
        <v>6890</v>
      </c>
      <c r="W79" s="80">
        <v>1400</v>
      </c>
      <c r="X79" s="80">
        <v>493</v>
      </c>
      <c r="Y79" s="80">
        <v>6900</v>
      </c>
      <c r="Z79" s="80">
        <v>1320</v>
      </c>
      <c r="AA79" s="80">
        <v>464</v>
      </c>
      <c r="AB79" s="80">
        <v>6130</v>
      </c>
      <c r="AC79" s="79">
        <v>1350</v>
      </c>
      <c r="AD79" s="79">
        <v>488</v>
      </c>
      <c r="AE79" s="79">
        <v>6600</v>
      </c>
      <c r="AF79" s="17">
        <v>516</v>
      </c>
      <c r="AG79" s="17">
        <v>499</v>
      </c>
      <c r="AH79" s="17">
        <v>497</v>
      </c>
      <c r="AI79" s="17">
        <v>510</v>
      </c>
      <c r="AJ79" s="17">
        <v>510</v>
      </c>
      <c r="AK79" s="17">
        <v>519</v>
      </c>
      <c r="AL79" s="17">
        <v>496</v>
      </c>
      <c r="AM79" s="17">
        <v>505</v>
      </c>
      <c r="AN79" s="17">
        <v>480</v>
      </c>
      <c r="AO79" s="16">
        <v>497</v>
      </c>
      <c r="AR79" s="3" t="s">
        <v>419</v>
      </c>
      <c r="AS79" s="3" t="s">
        <v>22</v>
      </c>
      <c r="AW79" s="13">
        <v>1630</v>
      </c>
      <c r="AX79" s="13">
        <v>493</v>
      </c>
      <c r="AY79" s="13">
        <v>8010</v>
      </c>
      <c r="AZ79" s="17">
        <v>503</v>
      </c>
      <c r="BA79" s="13">
        <v>1630</v>
      </c>
      <c r="BB79" s="13">
        <v>490</v>
      </c>
      <c r="BC79" s="13">
        <v>8010</v>
      </c>
      <c r="BD79" s="17">
        <v>502</v>
      </c>
      <c r="BE79" s="13">
        <v>1630</v>
      </c>
      <c r="BF79" s="13">
        <v>509</v>
      </c>
      <c r="BG79" s="13">
        <v>8280</v>
      </c>
      <c r="BH79" s="17">
        <v>516</v>
      </c>
      <c r="BI79" s="13">
        <v>1690</v>
      </c>
      <c r="BJ79" s="13">
        <v>492</v>
      </c>
      <c r="BK79" s="13">
        <v>8340</v>
      </c>
      <c r="BL79" s="17">
        <v>499</v>
      </c>
      <c r="BM79" s="13">
        <v>1680</v>
      </c>
      <c r="BN79" s="13">
        <v>463</v>
      </c>
      <c r="BO79" s="13">
        <v>7800</v>
      </c>
      <c r="BP79" s="17">
        <v>497</v>
      </c>
      <c r="BQ79" s="13">
        <v>1660</v>
      </c>
      <c r="BR79" s="13">
        <v>501</v>
      </c>
      <c r="BS79" s="13">
        <v>8310</v>
      </c>
      <c r="BT79" s="13"/>
      <c r="BU79" s="13">
        <v>1690</v>
      </c>
      <c r="BV79" s="13">
        <v>513</v>
      </c>
      <c r="BW79" s="13">
        <v>8650</v>
      </c>
      <c r="BX79" s="17">
        <v>503</v>
      </c>
      <c r="BY79" s="13">
        <v>1580</v>
      </c>
      <c r="BZ79" s="13">
        <v>496</v>
      </c>
      <c r="CA79" s="13">
        <v>7840</v>
      </c>
      <c r="CB79" s="17">
        <v>502</v>
      </c>
    </row>
    <row r="80" spans="1:80">
      <c r="A80" s="3" t="s">
        <v>214</v>
      </c>
      <c r="B80" s="13">
        <v>94</v>
      </c>
      <c r="C80" s="13">
        <v>490</v>
      </c>
      <c r="D80" s="13">
        <v>461</v>
      </c>
      <c r="E80" s="13">
        <v>92</v>
      </c>
      <c r="F80" s="13">
        <v>501</v>
      </c>
      <c r="G80" s="13">
        <v>461</v>
      </c>
      <c r="H80" s="13">
        <v>90</v>
      </c>
      <c r="I80" s="13">
        <v>502</v>
      </c>
      <c r="J80" s="13">
        <v>452</v>
      </c>
      <c r="K80" s="17">
        <v>86</v>
      </c>
      <c r="L80" s="13">
        <v>484</v>
      </c>
      <c r="M80" s="13">
        <v>416</v>
      </c>
      <c r="N80" s="17">
        <v>85</v>
      </c>
      <c r="O80" s="13">
        <v>483</v>
      </c>
      <c r="P80" s="13">
        <v>411</v>
      </c>
      <c r="Q80" s="17">
        <v>85</v>
      </c>
      <c r="R80" s="13">
        <v>486</v>
      </c>
      <c r="S80" s="13">
        <v>413</v>
      </c>
      <c r="T80" s="17">
        <v>84</v>
      </c>
      <c r="U80" s="13">
        <v>483</v>
      </c>
      <c r="V80" s="13">
        <v>406</v>
      </c>
      <c r="W80" s="80">
        <v>84</v>
      </c>
      <c r="X80" s="80">
        <v>491</v>
      </c>
      <c r="Y80" s="80">
        <v>412</v>
      </c>
      <c r="Z80" s="80">
        <v>84</v>
      </c>
      <c r="AA80" s="80">
        <v>471</v>
      </c>
      <c r="AB80" s="80">
        <v>396</v>
      </c>
      <c r="AC80" s="79">
        <v>83</v>
      </c>
      <c r="AD80" s="79">
        <v>481</v>
      </c>
      <c r="AE80" s="79">
        <v>399</v>
      </c>
      <c r="AF80" s="17">
        <v>516</v>
      </c>
      <c r="AG80" s="17">
        <v>499</v>
      </c>
      <c r="AH80" s="17">
        <v>497</v>
      </c>
      <c r="AI80" s="17">
        <v>510</v>
      </c>
      <c r="AJ80" s="17">
        <v>510</v>
      </c>
      <c r="AK80" s="17">
        <v>519</v>
      </c>
      <c r="AL80" s="17">
        <v>496</v>
      </c>
      <c r="AM80" s="17">
        <v>505</v>
      </c>
      <c r="AN80" s="17">
        <v>480</v>
      </c>
      <c r="AO80" s="16">
        <v>497</v>
      </c>
      <c r="AR80" s="3" t="s">
        <v>420</v>
      </c>
      <c r="AS80" s="3" t="s">
        <v>21</v>
      </c>
      <c r="AW80" s="21">
        <v>125</v>
      </c>
      <c r="AX80" s="21">
        <v>485</v>
      </c>
      <c r="AY80" s="21">
        <v>606</v>
      </c>
      <c r="AZ80" s="17">
        <v>503</v>
      </c>
      <c r="BA80" s="21">
        <v>125</v>
      </c>
      <c r="BB80" s="21">
        <v>480</v>
      </c>
      <c r="BC80" s="21">
        <v>600</v>
      </c>
      <c r="BD80" s="17">
        <v>502</v>
      </c>
      <c r="BE80" s="21">
        <v>124</v>
      </c>
      <c r="BF80" s="21">
        <v>504</v>
      </c>
      <c r="BG80" s="21">
        <v>625</v>
      </c>
      <c r="BH80" s="17">
        <v>516</v>
      </c>
      <c r="BI80" s="21">
        <v>105</v>
      </c>
      <c r="BJ80" s="21">
        <v>486</v>
      </c>
      <c r="BK80" s="21">
        <v>510</v>
      </c>
      <c r="BL80" s="17">
        <v>499</v>
      </c>
      <c r="BM80" s="13">
        <v>104</v>
      </c>
      <c r="BN80" s="13">
        <v>466</v>
      </c>
      <c r="BO80" s="13">
        <v>485</v>
      </c>
      <c r="BP80" s="17">
        <v>497</v>
      </c>
      <c r="BQ80" s="13">
        <v>103</v>
      </c>
      <c r="BR80" s="13">
        <v>494</v>
      </c>
      <c r="BS80" s="13">
        <v>509</v>
      </c>
      <c r="BT80" s="13"/>
      <c r="BU80" s="13">
        <v>102</v>
      </c>
      <c r="BV80" s="13">
        <v>504</v>
      </c>
      <c r="BW80" s="13">
        <v>514</v>
      </c>
      <c r="BX80" s="17">
        <v>503</v>
      </c>
      <c r="BY80" s="13">
        <v>100</v>
      </c>
      <c r="BZ80" s="13">
        <v>487</v>
      </c>
      <c r="CA80" s="13">
        <v>487</v>
      </c>
      <c r="CB80" s="17">
        <v>502</v>
      </c>
    </row>
    <row r="81" spans="1:80">
      <c r="A81" s="3" t="s">
        <v>215</v>
      </c>
      <c r="B81" s="13">
        <v>275</v>
      </c>
      <c r="C81" s="13">
        <v>495</v>
      </c>
      <c r="D81" s="13">
        <v>1360</v>
      </c>
      <c r="E81" s="13">
        <v>271</v>
      </c>
      <c r="F81" s="13">
        <v>506</v>
      </c>
      <c r="G81" s="13">
        <v>1370</v>
      </c>
      <c r="H81" s="13">
        <v>268</v>
      </c>
      <c r="I81" s="13">
        <v>507</v>
      </c>
      <c r="J81" s="13">
        <v>1360</v>
      </c>
      <c r="K81" s="17">
        <v>254</v>
      </c>
      <c r="L81" s="13">
        <v>490</v>
      </c>
      <c r="M81" s="13">
        <v>1250</v>
      </c>
      <c r="N81" s="17">
        <v>246</v>
      </c>
      <c r="O81" s="13">
        <v>487</v>
      </c>
      <c r="P81" s="13">
        <v>1200</v>
      </c>
      <c r="Q81" s="17">
        <v>243</v>
      </c>
      <c r="R81" s="13">
        <v>488</v>
      </c>
      <c r="S81" s="13">
        <v>1190</v>
      </c>
      <c r="T81" s="17">
        <v>242</v>
      </c>
      <c r="U81" s="13">
        <v>487</v>
      </c>
      <c r="V81" s="13">
        <v>1180</v>
      </c>
      <c r="W81" s="80">
        <v>239</v>
      </c>
      <c r="X81" s="80">
        <v>495</v>
      </c>
      <c r="Y81" s="80">
        <v>1180</v>
      </c>
      <c r="Z81" s="80">
        <v>239</v>
      </c>
      <c r="AA81" s="80">
        <v>474</v>
      </c>
      <c r="AB81" s="80">
        <v>1130</v>
      </c>
      <c r="AC81" s="79">
        <v>237</v>
      </c>
      <c r="AD81" s="79">
        <v>485</v>
      </c>
      <c r="AE81" s="79">
        <v>1150</v>
      </c>
      <c r="AF81" s="17">
        <v>516</v>
      </c>
      <c r="AG81" s="17">
        <v>499</v>
      </c>
      <c r="AH81" s="17">
        <v>497</v>
      </c>
      <c r="AI81" s="17">
        <v>510</v>
      </c>
      <c r="AJ81" s="17">
        <v>510</v>
      </c>
      <c r="AK81" s="17">
        <v>519</v>
      </c>
      <c r="AL81" s="17">
        <v>496</v>
      </c>
      <c r="AM81" s="17">
        <v>505</v>
      </c>
      <c r="AN81" s="17">
        <v>480</v>
      </c>
      <c r="AO81" s="16">
        <v>497</v>
      </c>
      <c r="AR81" s="3" t="s">
        <v>421</v>
      </c>
      <c r="AS81" s="3" t="s">
        <v>20</v>
      </c>
      <c r="AW81" s="13">
        <v>299</v>
      </c>
      <c r="AX81" s="13">
        <v>487</v>
      </c>
      <c r="AY81" s="13">
        <v>1460</v>
      </c>
      <c r="AZ81" s="17">
        <v>503</v>
      </c>
      <c r="BA81" s="13">
        <v>299</v>
      </c>
      <c r="BB81" s="13">
        <v>482</v>
      </c>
      <c r="BC81" s="13">
        <v>1440</v>
      </c>
      <c r="BD81" s="17">
        <v>502</v>
      </c>
      <c r="BE81" s="13">
        <v>288</v>
      </c>
      <c r="BF81" s="13">
        <v>506</v>
      </c>
      <c r="BG81" s="13">
        <v>1460</v>
      </c>
      <c r="BH81" s="17">
        <v>516</v>
      </c>
      <c r="BI81" s="13">
        <v>288</v>
      </c>
      <c r="BJ81" s="13">
        <v>491</v>
      </c>
      <c r="BK81" s="13">
        <v>1410</v>
      </c>
      <c r="BL81" s="17">
        <v>499</v>
      </c>
      <c r="BM81" s="13">
        <v>286</v>
      </c>
      <c r="BN81" s="13">
        <v>472</v>
      </c>
      <c r="BO81" s="13">
        <v>1350</v>
      </c>
      <c r="BP81" s="17">
        <v>497</v>
      </c>
      <c r="BQ81" s="13">
        <v>282</v>
      </c>
      <c r="BR81" s="13">
        <v>498</v>
      </c>
      <c r="BS81" s="13">
        <v>1400</v>
      </c>
      <c r="BT81" s="13"/>
      <c r="BU81" s="13">
        <v>283</v>
      </c>
      <c r="BV81" s="13">
        <v>508</v>
      </c>
      <c r="BW81" s="13">
        <v>1440</v>
      </c>
      <c r="BX81" s="17">
        <v>503</v>
      </c>
      <c r="BY81" s="13">
        <v>277</v>
      </c>
      <c r="BZ81" s="13">
        <v>491</v>
      </c>
      <c r="CA81" s="13">
        <v>1360</v>
      </c>
      <c r="CB81" s="17">
        <v>502</v>
      </c>
    </row>
    <row r="82" spans="1:80">
      <c r="A82" s="3" t="s">
        <v>216</v>
      </c>
      <c r="B82" s="13">
        <v>1050</v>
      </c>
      <c r="C82" s="13">
        <v>522</v>
      </c>
      <c r="D82" s="13">
        <v>5460</v>
      </c>
      <c r="E82" s="13">
        <v>1050</v>
      </c>
      <c r="F82" s="13">
        <v>542</v>
      </c>
      <c r="G82" s="13">
        <v>5670</v>
      </c>
      <c r="H82" s="13">
        <v>1050</v>
      </c>
      <c r="I82" s="13">
        <v>518</v>
      </c>
      <c r="J82" s="13">
        <v>5440</v>
      </c>
      <c r="K82" s="17">
        <v>1160</v>
      </c>
      <c r="L82" s="13">
        <v>513</v>
      </c>
      <c r="M82" s="13">
        <v>5970</v>
      </c>
      <c r="N82" s="17">
        <v>1130</v>
      </c>
      <c r="O82" s="13">
        <v>512</v>
      </c>
      <c r="P82" s="13">
        <v>5780</v>
      </c>
      <c r="Q82" s="17">
        <v>1130</v>
      </c>
      <c r="R82" s="13">
        <v>508</v>
      </c>
      <c r="S82" s="13">
        <v>5720</v>
      </c>
      <c r="T82" s="17">
        <v>995</v>
      </c>
      <c r="U82" s="13">
        <v>509</v>
      </c>
      <c r="V82" s="13">
        <v>5070</v>
      </c>
      <c r="W82" s="80">
        <v>925</v>
      </c>
      <c r="X82" s="80">
        <v>513</v>
      </c>
      <c r="Y82" s="80">
        <v>4750</v>
      </c>
      <c r="Z82" s="80">
        <v>970</v>
      </c>
      <c r="AA82" s="80">
        <v>457</v>
      </c>
      <c r="AB82" s="80">
        <v>4430</v>
      </c>
      <c r="AC82" s="79">
        <v>1070</v>
      </c>
      <c r="AD82" s="79">
        <v>507</v>
      </c>
      <c r="AE82" s="79">
        <v>5430</v>
      </c>
      <c r="AF82" s="17">
        <v>516</v>
      </c>
      <c r="AG82" s="17">
        <v>499</v>
      </c>
      <c r="AH82" s="17">
        <v>497</v>
      </c>
      <c r="AI82" s="17">
        <v>510</v>
      </c>
      <c r="AJ82" s="17">
        <v>510</v>
      </c>
      <c r="AK82" s="17">
        <v>519</v>
      </c>
      <c r="AL82" s="17">
        <v>496</v>
      </c>
      <c r="AM82" s="17">
        <v>505</v>
      </c>
      <c r="AN82" s="17">
        <v>480</v>
      </c>
      <c r="AO82" s="16">
        <v>497</v>
      </c>
      <c r="AR82" s="3" t="s">
        <v>422</v>
      </c>
      <c r="AS82" s="3" t="s">
        <v>19</v>
      </c>
      <c r="AW82" s="13">
        <v>1250</v>
      </c>
      <c r="AX82" s="13">
        <v>520</v>
      </c>
      <c r="AY82" s="13">
        <v>6500</v>
      </c>
      <c r="AZ82" s="17">
        <v>503</v>
      </c>
      <c r="BA82" s="13">
        <v>1250</v>
      </c>
      <c r="BB82" s="13">
        <v>515</v>
      </c>
      <c r="BC82" s="13">
        <v>6450</v>
      </c>
      <c r="BD82" s="17">
        <v>502</v>
      </c>
      <c r="BE82" s="13">
        <v>1210</v>
      </c>
      <c r="BF82" s="13">
        <v>542</v>
      </c>
      <c r="BG82" s="13">
        <v>6560</v>
      </c>
      <c r="BH82" s="17">
        <v>516</v>
      </c>
      <c r="BI82" s="13">
        <v>1180</v>
      </c>
      <c r="BJ82" s="13">
        <v>520</v>
      </c>
      <c r="BK82" s="13">
        <v>6140</v>
      </c>
      <c r="BL82" s="17">
        <v>499</v>
      </c>
      <c r="BM82" s="13">
        <v>1110</v>
      </c>
      <c r="BN82" s="13">
        <v>500</v>
      </c>
      <c r="BO82" s="13">
        <v>5570</v>
      </c>
      <c r="BP82" s="17">
        <v>497</v>
      </c>
      <c r="BQ82" s="13">
        <v>1120</v>
      </c>
      <c r="BR82" s="13">
        <v>526</v>
      </c>
      <c r="BS82" s="13">
        <v>5880</v>
      </c>
      <c r="BT82" s="13"/>
      <c r="BU82" s="13">
        <v>1140</v>
      </c>
      <c r="BV82" s="13">
        <v>539</v>
      </c>
      <c r="BW82" s="13">
        <v>6170</v>
      </c>
      <c r="BX82" s="17">
        <v>503</v>
      </c>
      <c r="BY82" s="13">
        <v>1110</v>
      </c>
      <c r="BZ82" s="13">
        <v>515</v>
      </c>
      <c r="CA82" s="13">
        <v>5730</v>
      </c>
      <c r="CB82" s="17">
        <v>502</v>
      </c>
    </row>
    <row r="83" spans="1:80">
      <c r="A83" s="3" t="s">
        <v>217</v>
      </c>
      <c r="B83" s="13">
        <v>274</v>
      </c>
      <c r="C83" s="13">
        <v>499</v>
      </c>
      <c r="D83" s="13">
        <v>1370</v>
      </c>
      <c r="E83" s="13">
        <v>261</v>
      </c>
      <c r="F83" s="13">
        <v>521</v>
      </c>
      <c r="G83" s="13">
        <v>1360</v>
      </c>
      <c r="H83" s="13">
        <v>255</v>
      </c>
      <c r="I83" s="13">
        <v>514</v>
      </c>
      <c r="J83" s="13">
        <v>1310</v>
      </c>
      <c r="K83" s="17">
        <v>260</v>
      </c>
      <c r="L83" s="13">
        <v>497</v>
      </c>
      <c r="M83" s="13">
        <v>1290</v>
      </c>
      <c r="N83" s="17">
        <v>280</v>
      </c>
      <c r="O83" s="13">
        <v>498</v>
      </c>
      <c r="P83" s="13">
        <v>1390</v>
      </c>
      <c r="Q83" s="17">
        <v>266</v>
      </c>
      <c r="R83" s="13">
        <v>499</v>
      </c>
      <c r="S83" s="13">
        <v>1330</v>
      </c>
      <c r="T83" s="17">
        <v>263</v>
      </c>
      <c r="U83" s="13">
        <v>496</v>
      </c>
      <c r="V83" s="13">
        <v>1300</v>
      </c>
      <c r="W83" s="80">
        <v>221</v>
      </c>
      <c r="X83" s="80">
        <v>505</v>
      </c>
      <c r="Y83" s="80">
        <v>1120</v>
      </c>
      <c r="Z83" s="80">
        <v>263</v>
      </c>
      <c r="AA83" s="80">
        <v>476</v>
      </c>
      <c r="AB83" s="80">
        <v>1250</v>
      </c>
      <c r="AC83" s="79">
        <v>289</v>
      </c>
      <c r="AD83" s="79">
        <v>500</v>
      </c>
      <c r="AE83" s="79">
        <v>1450</v>
      </c>
      <c r="AF83" s="17">
        <v>516</v>
      </c>
      <c r="AG83" s="17">
        <v>499</v>
      </c>
      <c r="AH83" s="17">
        <v>497</v>
      </c>
      <c r="AI83" s="17">
        <v>510</v>
      </c>
      <c r="AJ83" s="17">
        <v>510</v>
      </c>
      <c r="AK83" s="17">
        <v>519</v>
      </c>
      <c r="AL83" s="17">
        <v>496</v>
      </c>
      <c r="AM83" s="17">
        <v>505</v>
      </c>
      <c r="AN83" s="17">
        <v>480</v>
      </c>
      <c r="AO83" s="16">
        <v>497</v>
      </c>
      <c r="AR83" s="3" t="s">
        <v>423</v>
      </c>
      <c r="AS83" s="3" t="s">
        <v>18</v>
      </c>
      <c r="AW83" s="13">
        <v>272</v>
      </c>
      <c r="AX83" s="13">
        <v>497</v>
      </c>
      <c r="AY83" s="13">
        <v>1350</v>
      </c>
      <c r="AZ83" s="17">
        <v>503</v>
      </c>
      <c r="BA83" s="13">
        <v>275</v>
      </c>
      <c r="BB83" s="13">
        <v>500</v>
      </c>
      <c r="BC83" s="13">
        <v>1380</v>
      </c>
      <c r="BD83" s="17">
        <v>502</v>
      </c>
      <c r="BE83" s="13">
        <v>275</v>
      </c>
      <c r="BF83" s="13">
        <v>509</v>
      </c>
      <c r="BG83" s="13">
        <v>1400</v>
      </c>
      <c r="BH83" s="17">
        <v>516</v>
      </c>
      <c r="BI83" s="13">
        <v>287</v>
      </c>
      <c r="BJ83" s="13">
        <v>492</v>
      </c>
      <c r="BK83" s="13">
        <v>1410</v>
      </c>
      <c r="BL83" s="17">
        <v>499</v>
      </c>
      <c r="BM83" s="13">
        <v>296</v>
      </c>
      <c r="BN83" s="13">
        <v>503</v>
      </c>
      <c r="BO83" s="13">
        <v>1490</v>
      </c>
      <c r="BP83" s="17">
        <v>497</v>
      </c>
      <c r="BQ83" s="13">
        <v>295</v>
      </c>
      <c r="BR83" s="13">
        <v>513</v>
      </c>
      <c r="BS83" s="13">
        <v>1510</v>
      </c>
      <c r="BT83" s="13"/>
      <c r="BU83" s="13">
        <v>320</v>
      </c>
      <c r="BV83" s="13">
        <v>515</v>
      </c>
      <c r="BW83" s="13">
        <v>1650</v>
      </c>
      <c r="BX83" s="17">
        <v>503</v>
      </c>
      <c r="BY83" s="13">
        <v>285</v>
      </c>
      <c r="BZ83" s="13">
        <v>503</v>
      </c>
      <c r="CA83" s="13">
        <v>1430</v>
      </c>
      <c r="CB83" s="17">
        <v>502</v>
      </c>
    </row>
    <row r="84" spans="1:80">
      <c r="A84" s="3" t="s">
        <v>291</v>
      </c>
      <c r="B84" s="13">
        <v>588</v>
      </c>
      <c r="C84" s="13">
        <v>503</v>
      </c>
      <c r="D84" s="13">
        <v>2960</v>
      </c>
      <c r="E84" s="13">
        <v>576</v>
      </c>
      <c r="F84" s="13">
        <v>515</v>
      </c>
      <c r="G84" s="13">
        <v>2970</v>
      </c>
      <c r="H84" s="13">
        <v>565</v>
      </c>
      <c r="I84" s="13">
        <v>515</v>
      </c>
      <c r="J84" s="13">
        <v>2910</v>
      </c>
      <c r="K84" s="17">
        <v>546</v>
      </c>
      <c r="L84" s="13">
        <v>498</v>
      </c>
      <c r="M84" s="13">
        <v>2720</v>
      </c>
      <c r="N84" s="17">
        <v>542</v>
      </c>
      <c r="O84" s="13">
        <v>496</v>
      </c>
      <c r="P84" s="13">
        <v>2690</v>
      </c>
      <c r="Q84" s="17">
        <v>533</v>
      </c>
      <c r="R84" s="13">
        <v>497</v>
      </c>
      <c r="S84" s="13">
        <v>2650</v>
      </c>
      <c r="T84" s="17">
        <v>530</v>
      </c>
      <c r="U84" s="13">
        <v>495</v>
      </c>
      <c r="V84" s="13">
        <v>2620</v>
      </c>
      <c r="W84" s="80">
        <v>527</v>
      </c>
      <c r="X84" s="80">
        <v>499</v>
      </c>
      <c r="Y84" s="80">
        <v>2630</v>
      </c>
      <c r="Z84" s="80">
        <v>526</v>
      </c>
      <c r="AA84" s="80">
        <v>484</v>
      </c>
      <c r="AB84" s="80">
        <v>2550</v>
      </c>
      <c r="AC84" s="79">
        <v>531</v>
      </c>
      <c r="AD84" s="79">
        <v>493</v>
      </c>
      <c r="AE84" s="79">
        <v>2620</v>
      </c>
      <c r="AF84" s="17">
        <v>516</v>
      </c>
      <c r="AG84" s="17">
        <v>499</v>
      </c>
      <c r="AH84" s="17">
        <v>497</v>
      </c>
      <c r="AI84" s="17">
        <v>510</v>
      </c>
      <c r="AJ84" s="17">
        <v>510</v>
      </c>
      <c r="AK84" s="17">
        <v>519</v>
      </c>
      <c r="AL84" s="17">
        <v>496</v>
      </c>
      <c r="AM84" s="17">
        <v>505</v>
      </c>
      <c r="AN84" s="17">
        <v>480</v>
      </c>
      <c r="AO84" s="16">
        <v>497</v>
      </c>
      <c r="AR84" s="3" t="s">
        <v>424</v>
      </c>
      <c r="AS84" s="3" t="s">
        <v>295</v>
      </c>
      <c r="AW84" s="21">
        <v>656</v>
      </c>
      <c r="AX84" s="21">
        <v>500</v>
      </c>
      <c r="AY84" s="21">
        <v>3280</v>
      </c>
      <c r="AZ84" s="17">
        <v>503</v>
      </c>
      <c r="BA84" s="21">
        <v>656</v>
      </c>
      <c r="BB84" s="21">
        <v>494</v>
      </c>
      <c r="BC84" s="21">
        <v>3240</v>
      </c>
      <c r="BD84" s="17">
        <v>502</v>
      </c>
      <c r="BE84" s="21">
        <v>655</v>
      </c>
      <c r="BF84" s="21">
        <v>516</v>
      </c>
      <c r="BG84" s="21">
        <v>3380</v>
      </c>
      <c r="BH84" s="17">
        <v>516</v>
      </c>
      <c r="BI84" s="21">
        <v>666</v>
      </c>
      <c r="BJ84" s="21">
        <v>497</v>
      </c>
      <c r="BK84" s="21">
        <v>3310</v>
      </c>
      <c r="BL84" s="17">
        <v>499</v>
      </c>
      <c r="BM84" s="13">
        <v>655</v>
      </c>
      <c r="BN84" s="13">
        <v>465</v>
      </c>
      <c r="BO84" s="13">
        <v>3050</v>
      </c>
      <c r="BP84" s="17">
        <v>497</v>
      </c>
      <c r="BQ84" s="13">
        <v>610</v>
      </c>
      <c r="BR84" s="13">
        <v>507</v>
      </c>
      <c r="BS84" s="13">
        <v>3090</v>
      </c>
      <c r="BT84" s="13"/>
      <c r="BU84" s="13">
        <v>647</v>
      </c>
      <c r="BV84" s="13">
        <v>518</v>
      </c>
      <c r="BW84" s="13">
        <v>3350</v>
      </c>
      <c r="BX84" s="17">
        <v>503</v>
      </c>
      <c r="BY84" s="13">
        <v>613</v>
      </c>
      <c r="BZ84" s="13">
        <v>497</v>
      </c>
      <c r="CA84" s="13">
        <v>3050</v>
      </c>
      <c r="CB84" s="17">
        <v>502</v>
      </c>
    </row>
    <row r="85" spans="1:80">
      <c r="A85" s="3" t="s">
        <v>292</v>
      </c>
      <c r="B85" s="13">
        <v>84</v>
      </c>
      <c r="C85" s="13">
        <v>498</v>
      </c>
      <c r="D85" s="13">
        <v>418</v>
      </c>
      <c r="E85" s="13">
        <v>83</v>
      </c>
      <c r="F85" s="13">
        <v>512</v>
      </c>
      <c r="G85" s="13">
        <v>425</v>
      </c>
      <c r="H85" s="13">
        <v>80</v>
      </c>
      <c r="I85" s="13">
        <v>501</v>
      </c>
      <c r="J85" s="13">
        <v>401</v>
      </c>
      <c r="K85" s="17">
        <v>79</v>
      </c>
      <c r="L85" s="13">
        <v>491</v>
      </c>
      <c r="M85" s="13">
        <v>388</v>
      </c>
      <c r="N85" s="17">
        <v>76</v>
      </c>
      <c r="O85" s="13">
        <v>489</v>
      </c>
      <c r="P85" s="13">
        <v>372</v>
      </c>
      <c r="Q85" s="17">
        <v>75</v>
      </c>
      <c r="R85" s="13">
        <v>492</v>
      </c>
      <c r="S85" s="13">
        <v>369</v>
      </c>
      <c r="T85" s="17">
        <v>74</v>
      </c>
      <c r="U85" s="13">
        <v>488</v>
      </c>
      <c r="V85" s="13">
        <v>361</v>
      </c>
      <c r="W85" s="80">
        <v>71</v>
      </c>
      <c r="X85" s="80">
        <v>496</v>
      </c>
      <c r="Y85" s="80">
        <v>352</v>
      </c>
      <c r="Z85" s="80">
        <v>72</v>
      </c>
      <c r="AA85" s="80">
        <v>475</v>
      </c>
      <c r="AB85" s="80">
        <v>342</v>
      </c>
      <c r="AC85" s="79">
        <v>68</v>
      </c>
      <c r="AD85" s="79">
        <v>487</v>
      </c>
      <c r="AE85" s="79">
        <v>331</v>
      </c>
      <c r="AF85" s="17">
        <v>516</v>
      </c>
      <c r="AG85" s="17">
        <v>499</v>
      </c>
      <c r="AH85" s="17">
        <v>497</v>
      </c>
      <c r="AI85" s="17">
        <v>510</v>
      </c>
      <c r="AJ85" s="17">
        <v>510</v>
      </c>
      <c r="AK85" s="17">
        <v>519</v>
      </c>
      <c r="AL85" s="17">
        <v>496</v>
      </c>
      <c r="AM85" s="17">
        <v>505</v>
      </c>
      <c r="AN85" s="17">
        <v>480</v>
      </c>
      <c r="AO85" s="16">
        <v>497</v>
      </c>
      <c r="AR85" s="3" t="s">
        <v>425</v>
      </c>
      <c r="AS85" s="3" t="s">
        <v>296</v>
      </c>
      <c r="AW85" s="13">
        <v>131</v>
      </c>
      <c r="AX85" s="13">
        <v>492</v>
      </c>
      <c r="AY85" s="13">
        <v>645</v>
      </c>
      <c r="AZ85" s="17">
        <v>503</v>
      </c>
      <c r="BA85" s="13">
        <v>128</v>
      </c>
      <c r="BB85" s="13">
        <v>486</v>
      </c>
      <c r="BC85" s="13">
        <v>622</v>
      </c>
      <c r="BD85" s="17">
        <v>502</v>
      </c>
      <c r="BE85" s="13">
        <v>125</v>
      </c>
      <c r="BF85" s="13">
        <v>510</v>
      </c>
      <c r="BG85" s="13">
        <v>638</v>
      </c>
      <c r="BH85" s="17">
        <v>516</v>
      </c>
      <c r="BI85" s="13">
        <v>114</v>
      </c>
      <c r="BJ85" s="13">
        <v>494</v>
      </c>
      <c r="BK85" s="13">
        <v>563</v>
      </c>
      <c r="BL85" s="17">
        <v>499</v>
      </c>
      <c r="BM85" s="13">
        <v>112</v>
      </c>
      <c r="BN85" s="13">
        <v>473</v>
      </c>
      <c r="BO85" s="13">
        <v>530</v>
      </c>
      <c r="BP85" s="17">
        <v>497</v>
      </c>
      <c r="BQ85" s="13">
        <v>100</v>
      </c>
      <c r="BR85" s="13">
        <v>501</v>
      </c>
      <c r="BS85" s="13">
        <v>501</v>
      </c>
      <c r="BT85" s="13"/>
      <c r="BU85" s="13">
        <v>96</v>
      </c>
      <c r="BV85" s="13">
        <v>512</v>
      </c>
      <c r="BW85" s="13">
        <v>492</v>
      </c>
      <c r="BX85" s="17">
        <v>503</v>
      </c>
      <c r="BY85" s="13">
        <v>86</v>
      </c>
      <c r="BZ85" s="13">
        <v>494</v>
      </c>
      <c r="CA85" s="13">
        <v>425</v>
      </c>
      <c r="CB85" s="17">
        <v>502</v>
      </c>
    </row>
    <row r="86" spans="1:80">
      <c r="A86" s="3" t="s">
        <v>218</v>
      </c>
      <c r="B86" s="13">
        <v>198</v>
      </c>
      <c r="C86" s="13">
        <v>506</v>
      </c>
      <c r="D86" s="13">
        <v>1000</v>
      </c>
      <c r="E86" s="13">
        <v>195</v>
      </c>
      <c r="F86" s="13">
        <v>520</v>
      </c>
      <c r="G86" s="13">
        <v>1010</v>
      </c>
      <c r="H86" s="13">
        <v>199</v>
      </c>
      <c r="I86" s="13">
        <v>510</v>
      </c>
      <c r="J86" s="13">
        <v>1020</v>
      </c>
      <c r="K86" s="17">
        <v>188</v>
      </c>
      <c r="L86" s="13">
        <v>499</v>
      </c>
      <c r="M86" s="13">
        <v>938</v>
      </c>
      <c r="N86" s="17">
        <v>186</v>
      </c>
      <c r="O86" s="13">
        <v>497</v>
      </c>
      <c r="P86" s="13">
        <v>924</v>
      </c>
      <c r="Q86" s="17">
        <v>186</v>
      </c>
      <c r="R86" s="13">
        <v>498</v>
      </c>
      <c r="S86" s="13">
        <v>926</v>
      </c>
      <c r="T86" s="17">
        <v>171</v>
      </c>
      <c r="U86" s="13">
        <v>496</v>
      </c>
      <c r="V86" s="13">
        <v>848</v>
      </c>
      <c r="W86" s="80">
        <v>156</v>
      </c>
      <c r="X86" s="80">
        <v>504</v>
      </c>
      <c r="Y86" s="80">
        <v>786</v>
      </c>
      <c r="Z86" s="80">
        <v>165</v>
      </c>
      <c r="AA86" s="80">
        <v>455</v>
      </c>
      <c r="AB86" s="80">
        <v>751</v>
      </c>
      <c r="AC86" s="79">
        <v>167</v>
      </c>
      <c r="AD86" s="79">
        <v>495</v>
      </c>
      <c r="AE86" s="79">
        <v>827</v>
      </c>
      <c r="AF86" s="17">
        <v>516</v>
      </c>
      <c r="AG86" s="17">
        <v>499</v>
      </c>
      <c r="AH86" s="17">
        <v>497</v>
      </c>
      <c r="AI86" s="17">
        <v>510</v>
      </c>
      <c r="AJ86" s="17">
        <v>510</v>
      </c>
      <c r="AK86" s="17">
        <v>519</v>
      </c>
      <c r="AL86" s="17">
        <v>496</v>
      </c>
      <c r="AM86" s="17">
        <v>505</v>
      </c>
      <c r="AN86" s="17">
        <v>480</v>
      </c>
      <c r="AO86" s="16">
        <v>497</v>
      </c>
      <c r="AR86" s="3" t="s">
        <v>426</v>
      </c>
      <c r="AS86" s="3" t="s">
        <v>17</v>
      </c>
      <c r="AW86" s="13">
        <v>200</v>
      </c>
      <c r="AX86" s="13">
        <v>503</v>
      </c>
      <c r="AY86" s="13">
        <v>1010</v>
      </c>
      <c r="AZ86" s="17">
        <v>503</v>
      </c>
      <c r="BA86" s="13">
        <v>197</v>
      </c>
      <c r="BB86" s="13">
        <v>497</v>
      </c>
      <c r="BC86" s="13">
        <v>979</v>
      </c>
      <c r="BD86" s="17">
        <v>502</v>
      </c>
      <c r="BE86" s="13">
        <v>197</v>
      </c>
      <c r="BF86" s="13">
        <v>521</v>
      </c>
      <c r="BG86" s="13">
        <v>1030</v>
      </c>
      <c r="BH86" s="17">
        <v>516</v>
      </c>
      <c r="BI86" s="13">
        <v>210</v>
      </c>
      <c r="BJ86" s="13">
        <v>502</v>
      </c>
      <c r="BK86" s="13">
        <v>1050</v>
      </c>
      <c r="BL86" s="17">
        <v>499</v>
      </c>
      <c r="BM86" s="13">
        <v>210</v>
      </c>
      <c r="BN86" s="13">
        <v>481</v>
      </c>
      <c r="BO86" s="13">
        <v>1010</v>
      </c>
      <c r="BP86" s="17">
        <v>497</v>
      </c>
      <c r="BQ86" s="13">
        <v>210</v>
      </c>
      <c r="BR86" s="13">
        <v>508</v>
      </c>
      <c r="BS86" s="13">
        <v>1070</v>
      </c>
      <c r="BT86" s="13"/>
      <c r="BU86" s="13">
        <v>210</v>
      </c>
      <c r="BV86" s="13">
        <v>521</v>
      </c>
      <c r="BW86" s="13">
        <v>1090</v>
      </c>
      <c r="BX86" s="17">
        <v>503</v>
      </c>
      <c r="BY86" s="13">
        <v>210</v>
      </c>
      <c r="BZ86" s="13">
        <v>502</v>
      </c>
      <c r="CA86" s="13">
        <v>1050</v>
      </c>
      <c r="CB86" s="17">
        <v>502</v>
      </c>
    </row>
    <row r="87" spans="1:80">
      <c r="A87" s="3" t="s">
        <v>219</v>
      </c>
      <c r="B87" s="13">
        <v>53</v>
      </c>
      <c r="C87" s="13">
        <v>497</v>
      </c>
      <c r="D87" s="13">
        <v>263</v>
      </c>
      <c r="E87" s="13">
        <v>52</v>
      </c>
      <c r="F87" s="13">
        <v>509</v>
      </c>
      <c r="G87" s="13">
        <v>265</v>
      </c>
      <c r="H87" s="13">
        <v>51</v>
      </c>
      <c r="I87" s="13">
        <v>510</v>
      </c>
      <c r="J87" s="13">
        <v>260</v>
      </c>
      <c r="K87" s="17">
        <v>49</v>
      </c>
      <c r="L87" s="13">
        <v>492</v>
      </c>
      <c r="M87" s="13">
        <v>241</v>
      </c>
      <c r="N87" s="17">
        <v>48</v>
      </c>
      <c r="O87" s="13">
        <v>490</v>
      </c>
      <c r="P87" s="13">
        <v>235</v>
      </c>
      <c r="Q87" s="17">
        <v>47</v>
      </c>
      <c r="R87" s="13">
        <v>499</v>
      </c>
      <c r="S87" s="13">
        <v>235</v>
      </c>
      <c r="T87" s="17">
        <v>46</v>
      </c>
      <c r="U87" s="13">
        <v>491</v>
      </c>
      <c r="V87" s="13">
        <v>226</v>
      </c>
      <c r="W87" s="80">
        <v>44</v>
      </c>
      <c r="X87" s="80">
        <v>500</v>
      </c>
      <c r="Y87" s="80">
        <v>220</v>
      </c>
      <c r="Z87" s="80">
        <v>44</v>
      </c>
      <c r="AA87" s="80">
        <v>480</v>
      </c>
      <c r="AB87" s="80">
        <v>211</v>
      </c>
      <c r="AC87" s="79">
        <v>44</v>
      </c>
      <c r="AD87" s="79">
        <v>490</v>
      </c>
      <c r="AE87" s="79">
        <v>216</v>
      </c>
      <c r="AF87" s="17">
        <v>516</v>
      </c>
      <c r="AG87" s="17">
        <v>499</v>
      </c>
      <c r="AH87" s="17">
        <v>497</v>
      </c>
      <c r="AI87" s="17">
        <v>510</v>
      </c>
      <c r="AJ87" s="17">
        <v>510</v>
      </c>
      <c r="AK87" s="17">
        <v>519</v>
      </c>
      <c r="AL87" s="17">
        <v>496</v>
      </c>
      <c r="AM87" s="17">
        <v>505</v>
      </c>
      <c r="AN87" s="17">
        <v>480</v>
      </c>
      <c r="AO87" s="16">
        <v>497</v>
      </c>
      <c r="AR87" s="3" t="s">
        <v>427</v>
      </c>
      <c r="AS87" s="3" t="s">
        <v>16</v>
      </c>
      <c r="AW87" s="13">
        <v>69</v>
      </c>
      <c r="AX87" s="13">
        <v>493</v>
      </c>
      <c r="AY87" s="13">
        <v>340</v>
      </c>
      <c r="AZ87" s="17">
        <v>503</v>
      </c>
      <c r="BA87" s="13">
        <v>69</v>
      </c>
      <c r="BB87" s="13">
        <v>487</v>
      </c>
      <c r="BC87" s="13">
        <v>336</v>
      </c>
      <c r="BD87" s="17">
        <v>502</v>
      </c>
      <c r="BE87" s="13">
        <v>65</v>
      </c>
      <c r="BF87" s="13">
        <v>508</v>
      </c>
      <c r="BG87" s="13">
        <v>330</v>
      </c>
      <c r="BH87" s="17">
        <v>516</v>
      </c>
      <c r="BI87" s="13">
        <v>59</v>
      </c>
      <c r="BJ87" s="13">
        <v>493</v>
      </c>
      <c r="BK87" s="13">
        <v>291</v>
      </c>
      <c r="BL87" s="17">
        <v>499</v>
      </c>
      <c r="BM87" s="13">
        <v>59</v>
      </c>
      <c r="BN87" s="13">
        <v>471</v>
      </c>
      <c r="BO87" s="13">
        <v>278</v>
      </c>
      <c r="BP87" s="17">
        <v>497</v>
      </c>
      <c r="BQ87" s="13">
        <v>57</v>
      </c>
      <c r="BR87" s="13">
        <v>500</v>
      </c>
      <c r="BS87" s="13">
        <v>285</v>
      </c>
      <c r="BT87" s="13"/>
      <c r="BU87" s="13">
        <v>57</v>
      </c>
      <c r="BV87" s="13">
        <v>511</v>
      </c>
      <c r="BW87" s="13">
        <v>291</v>
      </c>
      <c r="BX87" s="17">
        <v>503</v>
      </c>
      <c r="BY87" s="13">
        <v>57</v>
      </c>
      <c r="BZ87" s="13">
        <v>494</v>
      </c>
      <c r="CA87" s="13">
        <v>282</v>
      </c>
      <c r="CB87" s="17">
        <v>502</v>
      </c>
    </row>
    <row r="88" spans="1:80">
      <c r="A88" s="3" t="s">
        <v>220</v>
      </c>
      <c r="B88" s="13">
        <v>209</v>
      </c>
      <c r="C88" s="13">
        <v>478</v>
      </c>
      <c r="D88" s="13">
        <v>999</v>
      </c>
      <c r="E88" s="13">
        <v>205</v>
      </c>
      <c r="F88" s="13">
        <v>488</v>
      </c>
      <c r="G88" s="13">
        <v>1000</v>
      </c>
      <c r="H88" s="13">
        <v>203</v>
      </c>
      <c r="I88" s="13">
        <v>490</v>
      </c>
      <c r="J88" s="13">
        <v>995</v>
      </c>
      <c r="K88" s="17">
        <v>207</v>
      </c>
      <c r="L88" s="13">
        <v>472</v>
      </c>
      <c r="M88" s="13">
        <v>977</v>
      </c>
      <c r="N88" s="17">
        <v>220</v>
      </c>
      <c r="O88" s="13">
        <v>470</v>
      </c>
      <c r="P88" s="13">
        <v>1030</v>
      </c>
      <c r="Q88" s="17">
        <v>214</v>
      </c>
      <c r="R88" s="13">
        <v>465</v>
      </c>
      <c r="S88" s="13">
        <v>995</v>
      </c>
      <c r="T88" s="17">
        <v>205</v>
      </c>
      <c r="U88" s="13">
        <v>470</v>
      </c>
      <c r="V88" s="13">
        <v>964</v>
      </c>
      <c r="W88" s="80">
        <v>191</v>
      </c>
      <c r="X88" s="80">
        <v>483</v>
      </c>
      <c r="Y88" s="80">
        <v>923</v>
      </c>
      <c r="Z88" s="80">
        <v>179</v>
      </c>
      <c r="AA88" s="80">
        <v>460</v>
      </c>
      <c r="AB88" s="80">
        <v>823</v>
      </c>
      <c r="AC88" s="79">
        <v>197</v>
      </c>
      <c r="AD88" s="79">
        <v>468</v>
      </c>
      <c r="AE88" s="79">
        <v>922</v>
      </c>
      <c r="AF88" s="17">
        <v>516</v>
      </c>
      <c r="AG88" s="17">
        <v>499</v>
      </c>
      <c r="AH88" s="17">
        <v>497</v>
      </c>
      <c r="AI88" s="17">
        <v>510</v>
      </c>
      <c r="AJ88" s="17">
        <v>510</v>
      </c>
      <c r="AK88" s="17">
        <v>519</v>
      </c>
      <c r="AL88" s="17">
        <v>496</v>
      </c>
      <c r="AM88" s="17">
        <v>505</v>
      </c>
      <c r="AN88" s="17">
        <v>480</v>
      </c>
      <c r="AO88" s="16">
        <v>497</v>
      </c>
      <c r="AR88" s="3" t="s">
        <v>428</v>
      </c>
      <c r="AS88" s="3" t="s">
        <v>15</v>
      </c>
      <c r="AW88" s="13">
        <v>242</v>
      </c>
      <c r="AX88" s="13">
        <v>470</v>
      </c>
      <c r="AY88" s="13">
        <v>1140</v>
      </c>
      <c r="AZ88" s="17">
        <v>503</v>
      </c>
      <c r="BA88" s="13">
        <v>242</v>
      </c>
      <c r="BB88" s="13">
        <v>468</v>
      </c>
      <c r="BC88" s="13">
        <v>1130</v>
      </c>
      <c r="BD88" s="17">
        <v>502</v>
      </c>
      <c r="BE88" s="13">
        <v>250</v>
      </c>
      <c r="BF88" s="13">
        <v>494</v>
      </c>
      <c r="BG88" s="13">
        <v>1240</v>
      </c>
      <c r="BH88" s="17">
        <v>516</v>
      </c>
      <c r="BI88" s="13">
        <v>247</v>
      </c>
      <c r="BJ88" s="13">
        <v>472</v>
      </c>
      <c r="BK88" s="13">
        <v>1170</v>
      </c>
      <c r="BL88" s="17">
        <v>499</v>
      </c>
      <c r="BM88" s="13">
        <v>246</v>
      </c>
      <c r="BN88" s="13">
        <v>455</v>
      </c>
      <c r="BO88" s="13">
        <v>1120</v>
      </c>
      <c r="BP88" s="17">
        <v>497</v>
      </c>
      <c r="BQ88" s="13">
        <v>242</v>
      </c>
      <c r="BR88" s="13">
        <v>481</v>
      </c>
      <c r="BS88" s="13">
        <v>1160</v>
      </c>
      <c r="BT88" s="13"/>
      <c r="BU88" s="13">
        <v>235</v>
      </c>
      <c r="BV88" s="13">
        <v>495</v>
      </c>
      <c r="BW88" s="13">
        <v>1160</v>
      </c>
      <c r="BX88" s="17">
        <v>503</v>
      </c>
      <c r="BY88" s="13">
        <v>224</v>
      </c>
      <c r="BZ88" s="13">
        <v>473</v>
      </c>
      <c r="CA88" s="13">
        <v>1060</v>
      </c>
      <c r="CB88" s="17">
        <v>502</v>
      </c>
    </row>
    <row r="89" spans="1:80">
      <c r="A89" s="3" t="s">
        <v>221</v>
      </c>
      <c r="B89" s="13">
        <v>47</v>
      </c>
      <c r="C89" s="13">
        <v>455</v>
      </c>
      <c r="D89" s="13">
        <v>214</v>
      </c>
      <c r="E89" s="13">
        <v>47</v>
      </c>
      <c r="F89" s="13">
        <v>465</v>
      </c>
      <c r="G89" s="13">
        <v>219</v>
      </c>
      <c r="H89" s="13">
        <v>47</v>
      </c>
      <c r="I89" s="13">
        <v>465</v>
      </c>
      <c r="J89" s="13">
        <v>219</v>
      </c>
      <c r="K89" s="17">
        <v>46</v>
      </c>
      <c r="L89" s="13">
        <v>448</v>
      </c>
      <c r="M89" s="13">
        <v>206</v>
      </c>
      <c r="N89" s="17">
        <v>47</v>
      </c>
      <c r="O89" s="13">
        <v>448</v>
      </c>
      <c r="P89" s="13">
        <v>211</v>
      </c>
      <c r="Q89" s="17">
        <v>46</v>
      </c>
      <c r="R89" s="13">
        <v>440</v>
      </c>
      <c r="S89" s="13">
        <v>202</v>
      </c>
      <c r="T89" s="17">
        <v>42</v>
      </c>
      <c r="U89" s="13">
        <v>448</v>
      </c>
      <c r="V89" s="13">
        <v>188</v>
      </c>
      <c r="W89" s="80">
        <v>40</v>
      </c>
      <c r="X89" s="80">
        <v>460</v>
      </c>
      <c r="Y89" s="80">
        <v>184</v>
      </c>
      <c r="Z89" s="80">
        <v>38</v>
      </c>
      <c r="AA89" s="80">
        <v>437</v>
      </c>
      <c r="AB89" s="80">
        <v>166</v>
      </c>
      <c r="AC89" s="79">
        <v>36</v>
      </c>
      <c r="AD89" s="79">
        <v>446</v>
      </c>
      <c r="AE89" s="79">
        <v>161</v>
      </c>
      <c r="AF89" s="17">
        <v>516</v>
      </c>
      <c r="AG89" s="17">
        <v>499</v>
      </c>
      <c r="AH89" s="17">
        <v>497</v>
      </c>
      <c r="AI89" s="17">
        <v>510</v>
      </c>
      <c r="AJ89" s="17">
        <v>510</v>
      </c>
      <c r="AK89" s="17">
        <v>519</v>
      </c>
      <c r="AL89" s="17">
        <v>496</v>
      </c>
      <c r="AM89" s="17">
        <v>505</v>
      </c>
      <c r="AN89" s="17">
        <v>480</v>
      </c>
      <c r="AO89" s="16">
        <v>497</v>
      </c>
      <c r="AR89" s="3" t="s">
        <v>429</v>
      </c>
      <c r="AS89" s="3" t="s">
        <v>14</v>
      </c>
      <c r="AW89" s="13">
        <v>53</v>
      </c>
      <c r="AX89" s="13">
        <v>453</v>
      </c>
      <c r="AY89" s="13">
        <v>240</v>
      </c>
      <c r="AZ89" s="17">
        <v>503</v>
      </c>
      <c r="BA89" s="13">
        <v>53</v>
      </c>
      <c r="BB89" s="13">
        <v>451</v>
      </c>
      <c r="BC89" s="13">
        <v>239</v>
      </c>
      <c r="BD89" s="17">
        <v>502</v>
      </c>
      <c r="BE89" s="13">
        <v>50</v>
      </c>
      <c r="BF89" s="13">
        <v>476</v>
      </c>
      <c r="BG89" s="13">
        <v>238</v>
      </c>
      <c r="BH89" s="17">
        <v>516</v>
      </c>
      <c r="BI89" s="13">
        <v>50</v>
      </c>
      <c r="BJ89" s="13">
        <v>456</v>
      </c>
      <c r="BK89" s="13">
        <v>228</v>
      </c>
      <c r="BL89" s="17">
        <v>499</v>
      </c>
      <c r="BM89" s="13">
        <v>50</v>
      </c>
      <c r="BN89" s="13">
        <v>448</v>
      </c>
      <c r="BO89" s="13">
        <v>224</v>
      </c>
      <c r="BP89" s="17">
        <v>497</v>
      </c>
      <c r="BQ89" s="13">
        <v>48</v>
      </c>
      <c r="BR89" s="13">
        <v>460</v>
      </c>
      <c r="BS89" s="13">
        <v>221</v>
      </c>
      <c r="BT89" s="13"/>
      <c r="BU89" s="13">
        <v>48</v>
      </c>
      <c r="BV89" s="13">
        <v>470</v>
      </c>
      <c r="BW89" s="13">
        <v>226</v>
      </c>
      <c r="BX89" s="17">
        <v>503</v>
      </c>
      <c r="BY89" s="13">
        <v>48</v>
      </c>
      <c r="BZ89" s="13">
        <v>452</v>
      </c>
      <c r="CA89" s="13">
        <v>217</v>
      </c>
      <c r="CB89" s="17">
        <v>502</v>
      </c>
    </row>
    <row r="90" spans="1:80">
      <c r="A90" s="3" t="s">
        <v>222</v>
      </c>
      <c r="B90" s="13">
        <v>75</v>
      </c>
      <c r="C90" s="13">
        <v>501</v>
      </c>
      <c r="D90" s="13">
        <v>376</v>
      </c>
      <c r="E90" s="13">
        <v>74</v>
      </c>
      <c r="F90" s="13">
        <v>513</v>
      </c>
      <c r="G90" s="13">
        <v>380</v>
      </c>
      <c r="H90" s="13">
        <v>71</v>
      </c>
      <c r="I90" s="13">
        <v>514</v>
      </c>
      <c r="J90" s="13">
        <v>365</v>
      </c>
      <c r="K90" s="17">
        <v>63</v>
      </c>
      <c r="L90" s="13">
        <v>496</v>
      </c>
      <c r="M90" s="13">
        <v>312</v>
      </c>
      <c r="N90" s="17">
        <v>61</v>
      </c>
      <c r="O90" s="13">
        <v>494</v>
      </c>
      <c r="P90" s="13">
        <v>301</v>
      </c>
      <c r="Q90" s="17">
        <v>55</v>
      </c>
      <c r="R90" s="13">
        <v>500</v>
      </c>
      <c r="S90" s="13">
        <v>275</v>
      </c>
      <c r="T90" s="17">
        <v>54</v>
      </c>
      <c r="U90" s="13">
        <v>494</v>
      </c>
      <c r="V90" s="13">
        <v>267</v>
      </c>
      <c r="W90" s="80">
        <v>52</v>
      </c>
      <c r="X90" s="80">
        <v>498</v>
      </c>
      <c r="Y90" s="80">
        <v>259</v>
      </c>
      <c r="Z90" s="80">
        <v>51</v>
      </c>
      <c r="AA90" s="80">
        <v>480</v>
      </c>
      <c r="AB90" s="80">
        <v>245</v>
      </c>
      <c r="AC90" s="79">
        <v>50</v>
      </c>
      <c r="AD90" s="79">
        <v>492</v>
      </c>
      <c r="AE90" s="79">
        <v>246</v>
      </c>
      <c r="AF90" s="17">
        <v>516</v>
      </c>
      <c r="AG90" s="17">
        <v>499</v>
      </c>
      <c r="AH90" s="17">
        <v>497</v>
      </c>
      <c r="AI90" s="17">
        <v>510</v>
      </c>
      <c r="AJ90" s="17">
        <v>510</v>
      </c>
      <c r="AK90" s="17">
        <v>519</v>
      </c>
      <c r="AL90" s="17">
        <v>496</v>
      </c>
      <c r="AM90" s="17">
        <v>505</v>
      </c>
      <c r="AN90" s="17">
        <v>480</v>
      </c>
      <c r="AO90" s="16">
        <v>497</v>
      </c>
      <c r="AR90" s="3" t="s">
        <v>430</v>
      </c>
      <c r="AS90" s="3" t="s">
        <v>13</v>
      </c>
      <c r="AW90" s="13">
        <v>86</v>
      </c>
      <c r="AX90" s="13">
        <v>496</v>
      </c>
      <c r="AY90" s="13">
        <v>427</v>
      </c>
      <c r="AZ90" s="17">
        <v>503</v>
      </c>
      <c r="BA90" s="13">
        <v>85</v>
      </c>
      <c r="BB90" s="13">
        <v>491</v>
      </c>
      <c r="BC90" s="13">
        <v>417</v>
      </c>
      <c r="BD90" s="17">
        <v>502</v>
      </c>
      <c r="BE90" s="13">
        <v>85</v>
      </c>
      <c r="BF90" s="13">
        <v>512</v>
      </c>
      <c r="BG90" s="13">
        <v>435</v>
      </c>
      <c r="BH90" s="17">
        <v>516</v>
      </c>
      <c r="BI90" s="13">
        <v>79</v>
      </c>
      <c r="BJ90" s="13">
        <v>497</v>
      </c>
      <c r="BK90" s="13">
        <v>393</v>
      </c>
      <c r="BL90" s="17">
        <v>499</v>
      </c>
      <c r="BM90" s="13">
        <v>78</v>
      </c>
      <c r="BN90" s="13">
        <v>472</v>
      </c>
      <c r="BO90" s="13">
        <v>368</v>
      </c>
      <c r="BP90" s="17">
        <v>497</v>
      </c>
      <c r="BQ90" s="13">
        <v>76</v>
      </c>
      <c r="BR90" s="13">
        <v>505</v>
      </c>
      <c r="BS90" s="13">
        <v>384</v>
      </c>
      <c r="BT90" s="13"/>
      <c r="BU90" s="13">
        <v>76</v>
      </c>
      <c r="BV90" s="13">
        <v>515</v>
      </c>
      <c r="BW90" s="13">
        <v>391</v>
      </c>
      <c r="BX90" s="17">
        <v>503</v>
      </c>
      <c r="BY90" s="13">
        <v>76</v>
      </c>
      <c r="BZ90" s="13">
        <v>497</v>
      </c>
      <c r="CA90" s="13">
        <v>378</v>
      </c>
      <c r="CB90" s="17">
        <v>502</v>
      </c>
    </row>
    <row r="91" spans="1:80">
      <c r="A91" s="3" t="s">
        <v>223</v>
      </c>
      <c r="B91" s="13">
        <v>159</v>
      </c>
      <c r="C91" s="13">
        <v>509</v>
      </c>
      <c r="D91" s="13">
        <v>809</v>
      </c>
      <c r="E91" s="13">
        <v>158</v>
      </c>
      <c r="F91" s="13">
        <v>522</v>
      </c>
      <c r="G91" s="13">
        <v>825</v>
      </c>
      <c r="H91" s="13">
        <v>155</v>
      </c>
      <c r="I91" s="13">
        <v>522</v>
      </c>
      <c r="J91" s="13">
        <v>809</v>
      </c>
      <c r="K91" s="17">
        <v>142</v>
      </c>
      <c r="L91" s="13">
        <v>505</v>
      </c>
      <c r="M91" s="13">
        <v>717</v>
      </c>
      <c r="N91" s="17">
        <v>141</v>
      </c>
      <c r="O91" s="13">
        <v>502</v>
      </c>
      <c r="P91" s="13">
        <v>708</v>
      </c>
      <c r="Q91" s="17">
        <v>139</v>
      </c>
      <c r="R91" s="13">
        <v>509</v>
      </c>
      <c r="S91" s="13">
        <v>708</v>
      </c>
      <c r="T91" s="17">
        <v>138</v>
      </c>
      <c r="U91" s="13">
        <v>503</v>
      </c>
      <c r="V91" s="13">
        <v>694</v>
      </c>
      <c r="W91" s="80">
        <v>137</v>
      </c>
      <c r="X91" s="80">
        <v>508</v>
      </c>
      <c r="Y91" s="80">
        <v>696</v>
      </c>
      <c r="Z91" s="80">
        <v>135</v>
      </c>
      <c r="AA91" s="80">
        <v>491</v>
      </c>
      <c r="AB91" s="80">
        <v>663</v>
      </c>
      <c r="AC91" s="79">
        <v>133</v>
      </c>
      <c r="AD91" s="79">
        <v>501</v>
      </c>
      <c r="AE91" s="79">
        <v>666</v>
      </c>
      <c r="AF91" s="17">
        <v>516</v>
      </c>
      <c r="AG91" s="17">
        <v>499</v>
      </c>
      <c r="AH91" s="17">
        <v>497</v>
      </c>
      <c r="AI91" s="17">
        <v>510</v>
      </c>
      <c r="AJ91" s="17">
        <v>510</v>
      </c>
      <c r="AK91" s="17">
        <v>519</v>
      </c>
      <c r="AL91" s="17">
        <v>496</v>
      </c>
      <c r="AM91" s="17">
        <v>505</v>
      </c>
      <c r="AN91" s="17">
        <v>480</v>
      </c>
      <c r="AO91" s="16">
        <v>497</v>
      </c>
      <c r="AR91" s="3" t="s">
        <v>431</v>
      </c>
      <c r="AS91" s="3" t="s">
        <v>12</v>
      </c>
      <c r="AW91" s="13">
        <v>194</v>
      </c>
      <c r="AX91" s="13">
        <v>508</v>
      </c>
      <c r="AY91" s="13">
        <v>986</v>
      </c>
      <c r="AZ91" s="17">
        <v>503</v>
      </c>
      <c r="BA91" s="13">
        <v>191</v>
      </c>
      <c r="BB91" s="13">
        <v>502</v>
      </c>
      <c r="BC91" s="13">
        <v>959</v>
      </c>
      <c r="BD91" s="17">
        <v>502</v>
      </c>
      <c r="BE91" s="13">
        <v>182</v>
      </c>
      <c r="BF91" s="13">
        <v>518</v>
      </c>
      <c r="BG91" s="13">
        <v>943</v>
      </c>
      <c r="BH91" s="17">
        <v>516</v>
      </c>
      <c r="BI91" s="13">
        <v>167</v>
      </c>
      <c r="BJ91" s="13">
        <v>503</v>
      </c>
      <c r="BK91" s="13">
        <v>840</v>
      </c>
      <c r="BL91" s="17">
        <v>499</v>
      </c>
      <c r="BM91" s="13">
        <v>166</v>
      </c>
      <c r="BN91" s="13">
        <v>477</v>
      </c>
      <c r="BO91" s="13">
        <v>792</v>
      </c>
      <c r="BP91" s="17">
        <v>497</v>
      </c>
      <c r="BQ91" s="13">
        <v>162</v>
      </c>
      <c r="BR91" s="13">
        <v>513</v>
      </c>
      <c r="BS91" s="13">
        <v>831</v>
      </c>
      <c r="BT91" s="13"/>
      <c r="BU91" s="13">
        <v>161</v>
      </c>
      <c r="BV91" s="13">
        <v>524</v>
      </c>
      <c r="BW91" s="13">
        <v>844</v>
      </c>
      <c r="BX91" s="17">
        <v>503</v>
      </c>
      <c r="BY91" s="13">
        <v>161</v>
      </c>
      <c r="BZ91" s="13">
        <v>506</v>
      </c>
      <c r="CA91" s="13">
        <v>815</v>
      </c>
      <c r="CB91" s="17">
        <v>502</v>
      </c>
    </row>
    <row r="92" spans="1:80">
      <c r="A92" s="3" t="s">
        <v>224</v>
      </c>
      <c r="B92" s="13">
        <v>347</v>
      </c>
      <c r="C92" s="13">
        <v>520</v>
      </c>
      <c r="D92" s="13">
        <v>1800</v>
      </c>
      <c r="E92" s="13">
        <v>331</v>
      </c>
      <c r="F92" s="13">
        <v>543</v>
      </c>
      <c r="G92" s="13">
        <v>1800</v>
      </c>
      <c r="H92" s="13">
        <v>326</v>
      </c>
      <c r="I92" s="13">
        <v>504</v>
      </c>
      <c r="J92" s="13">
        <v>1640</v>
      </c>
      <c r="K92" s="17">
        <v>357</v>
      </c>
      <c r="L92" s="13">
        <v>512</v>
      </c>
      <c r="M92" s="13">
        <v>1830</v>
      </c>
      <c r="N92" s="17">
        <v>370</v>
      </c>
      <c r="O92" s="13">
        <v>508</v>
      </c>
      <c r="P92" s="13">
        <v>1880</v>
      </c>
      <c r="Q92" s="17">
        <v>373</v>
      </c>
      <c r="R92" s="13">
        <v>504</v>
      </c>
      <c r="S92" s="13">
        <v>1880</v>
      </c>
      <c r="T92" s="17">
        <v>323</v>
      </c>
      <c r="U92" s="13">
        <v>504</v>
      </c>
      <c r="V92" s="13">
        <v>1630</v>
      </c>
      <c r="W92" s="80">
        <v>320</v>
      </c>
      <c r="X92" s="80">
        <v>508</v>
      </c>
      <c r="Y92" s="80">
        <v>1630</v>
      </c>
      <c r="Z92" s="80">
        <v>330</v>
      </c>
      <c r="AA92" s="80">
        <v>398</v>
      </c>
      <c r="AB92" s="80">
        <v>1310</v>
      </c>
      <c r="AC92" s="79">
        <v>353</v>
      </c>
      <c r="AD92" s="79">
        <v>502</v>
      </c>
      <c r="AE92" s="79">
        <v>1770</v>
      </c>
      <c r="AF92" s="17">
        <v>516</v>
      </c>
      <c r="AG92" s="17">
        <v>499</v>
      </c>
      <c r="AH92" s="17">
        <v>497</v>
      </c>
      <c r="AI92" s="17">
        <v>510</v>
      </c>
      <c r="AJ92" s="17">
        <v>510</v>
      </c>
      <c r="AK92" s="17">
        <v>519</v>
      </c>
      <c r="AL92" s="17">
        <v>496</v>
      </c>
      <c r="AM92" s="17">
        <v>505</v>
      </c>
      <c r="AN92" s="17">
        <v>480</v>
      </c>
      <c r="AO92" s="16">
        <v>497</v>
      </c>
      <c r="AR92" s="3" t="s">
        <v>432</v>
      </c>
      <c r="AS92" s="3" t="s">
        <v>11</v>
      </c>
      <c r="AW92" s="13">
        <v>374</v>
      </c>
      <c r="AX92" s="13">
        <v>514</v>
      </c>
      <c r="AY92" s="13">
        <v>1920</v>
      </c>
      <c r="AZ92" s="17">
        <v>503</v>
      </c>
      <c r="BA92" s="13">
        <v>378</v>
      </c>
      <c r="BB92" s="13">
        <v>509</v>
      </c>
      <c r="BC92" s="13">
        <v>1920</v>
      </c>
      <c r="BD92" s="17">
        <v>502</v>
      </c>
      <c r="BE92" s="13">
        <v>378</v>
      </c>
      <c r="BF92" s="13">
        <v>538</v>
      </c>
      <c r="BG92" s="13">
        <v>2030</v>
      </c>
      <c r="BH92" s="17">
        <v>516</v>
      </c>
      <c r="BI92" s="13">
        <v>378</v>
      </c>
      <c r="BJ92" s="13">
        <v>514</v>
      </c>
      <c r="BK92" s="13">
        <v>1940</v>
      </c>
      <c r="BL92" s="17">
        <v>499</v>
      </c>
      <c r="BM92" s="13">
        <v>379</v>
      </c>
      <c r="BN92" s="13">
        <v>501</v>
      </c>
      <c r="BO92" s="13">
        <v>1900</v>
      </c>
      <c r="BP92" s="17">
        <v>497</v>
      </c>
      <c r="BQ92" s="13">
        <v>387</v>
      </c>
      <c r="BR92" s="13">
        <v>523</v>
      </c>
      <c r="BS92" s="13">
        <v>2020</v>
      </c>
      <c r="BT92" s="13"/>
      <c r="BU92" s="13">
        <v>382</v>
      </c>
      <c r="BV92" s="13">
        <v>536</v>
      </c>
      <c r="BW92" s="13">
        <v>2050</v>
      </c>
      <c r="BX92" s="17">
        <v>503</v>
      </c>
      <c r="BY92" s="13">
        <v>364</v>
      </c>
      <c r="BZ92" s="13">
        <v>511</v>
      </c>
      <c r="CA92" s="13">
        <v>1860</v>
      </c>
      <c r="CB92" s="17">
        <v>502</v>
      </c>
    </row>
    <row r="93" spans="1:80">
      <c r="A93" s="3" t="s">
        <v>225</v>
      </c>
      <c r="B93" s="13">
        <v>338</v>
      </c>
      <c r="C93" s="13">
        <v>521</v>
      </c>
      <c r="D93" s="13">
        <v>1760</v>
      </c>
      <c r="E93" s="13">
        <v>335</v>
      </c>
      <c r="F93" s="13">
        <v>539</v>
      </c>
      <c r="G93" s="13">
        <v>1810</v>
      </c>
      <c r="H93" s="13">
        <v>335</v>
      </c>
      <c r="I93" s="13">
        <v>519</v>
      </c>
      <c r="J93" s="13">
        <v>1740</v>
      </c>
      <c r="K93" s="17">
        <v>327</v>
      </c>
      <c r="L93" s="13">
        <v>512</v>
      </c>
      <c r="M93" s="13">
        <v>1670</v>
      </c>
      <c r="N93" s="17">
        <v>325</v>
      </c>
      <c r="O93" s="13">
        <v>513</v>
      </c>
      <c r="P93" s="13">
        <v>1670</v>
      </c>
      <c r="Q93" s="17">
        <v>327</v>
      </c>
      <c r="R93" s="13">
        <v>511</v>
      </c>
      <c r="S93" s="13">
        <v>1670</v>
      </c>
      <c r="T93" s="17">
        <v>322</v>
      </c>
      <c r="U93" s="13">
        <v>510</v>
      </c>
      <c r="V93" s="13">
        <v>1640</v>
      </c>
      <c r="W93" s="80">
        <v>313</v>
      </c>
      <c r="X93" s="80">
        <v>518</v>
      </c>
      <c r="Y93" s="80">
        <v>1620</v>
      </c>
      <c r="Z93" s="80">
        <v>304</v>
      </c>
      <c r="AA93" s="80">
        <v>497</v>
      </c>
      <c r="AB93" s="80">
        <v>1510</v>
      </c>
      <c r="AC93" s="79">
        <v>302</v>
      </c>
      <c r="AD93" s="79">
        <v>509</v>
      </c>
      <c r="AE93" s="79">
        <v>1540</v>
      </c>
      <c r="AF93" s="17">
        <v>516</v>
      </c>
      <c r="AG93" s="17">
        <v>499</v>
      </c>
      <c r="AH93" s="17">
        <v>497</v>
      </c>
      <c r="AI93" s="17">
        <v>510</v>
      </c>
      <c r="AJ93" s="17">
        <v>510</v>
      </c>
      <c r="AK93" s="17">
        <v>519</v>
      </c>
      <c r="AL93" s="17">
        <v>496</v>
      </c>
      <c r="AM93" s="17">
        <v>505</v>
      </c>
      <c r="AN93" s="17">
        <v>480</v>
      </c>
      <c r="AO93" s="16">
        <v>497</v>
      </c>
      <c r="AR93" s="3" t="s">
        <v>433</v>
      </c>
      <c r="AS93" s="3" t="s">
        <v>10</v>
      </c>
      <c r="AW93" s="13">
        <v>413</v>
      </c>
      <c r="AX93" s="13">
        <v>521</v>
      </c>
      <c r="AY93" s="13">
        <v>2150</v>
      </c>
      <c r="AZ93" s="17">
        <v>503</v>
      </c>
      <c r="BA93" s="13">
        <v>407</v>
      </c>
      <c r="BB93" s="13">
        <v>523</v>
      </c>
      <c r="BC93" s="13">
        <v>2130</v>
      </c>
      <c r="BD93" s="17">
        <v>502</v>
      </c>
      <c r="BE93" s="13">
        <v>403</v>
      </c>
      <c r="BF93" s="13">
        <v>534</v>
      </c>
      <c r="BG93" s="13">
        <v>2150</v>
      </c>
      <c r="BH93" s="17">
        <v>516</v>
      </c>
      <c r="BI93" s="13">
        <v>398</v>
      </c>
      <c r="BJ93" s="13">
        <v>519</v>
      </c>
      <c r="BK93" s="13">
        <v>2070</v>
      </c>
      <c r="BL93" s="17">
        <v>499</v>
      </c>
      <c r="BM93" s="13">
        <v>400</v>
      </c>
      <c r="BN93" s="13">
        <v>524</v>
      </c>
      <c r="BO93" s="13">
        <v>2100</v>
      </c>
      <c r="BP93" s="17">
        <v>497</v>
      </c>
      <c r="BQ93" s="13">
        <v>377</v>
      </c>
      <c r="BR93" s="13">
        <v>526</v>
      </c>
      <c r="BS93" s="13">
        <v>1980</v>
      </c>
      <c r="BT93" s="13"/>
      <c r="BU93" s="13">
        <v>375</v>
      </c>
      <c r="BV93" s="13">
        <v>539</v>
      </c>
      <c r="BW93" s="13">
        <v>2020</v>
      </c>
      <c r="BX93" s="17">
        <v>503</v>
      </c>
      <c r="BY93" s="13">
        <v>348</v>
      </c>
      <c r="BZ93" s="13">
        <v>520</v>
      </c>
      <c r="CA93" s="13">
        <v>1810</v>
      </c>
      <c r="CB93" s="17">
        <v>502</v>
      </c>
    </row>
    <row r="94" spans="1:80">
      <c r="A94" s="3" t="s">
        <v>226</v>
      </c>
      <c r="B94" s="13">
        <v>317</v>
      </c>
      <c r="C94" s="13">
        <v>523</v>
      </c>
      <c r="D94" s="13">
        <v>1660</v>
      </c>
      <c r="E94" s="13">
        <v>322</v>
      </c>
      <c r="F94" s="13">
        <v>539</v>
      </c>
      <c r="G94" s="13">
        <v>1740</v>
      </c>
      <c r="H94" s="13">
        <v>320</v>
      </c>
      <c r="I94" s="13">
        <v>525</v>
      </c>
      <c r="J94" s="13">
        <v>1680</v>
      </c>
      <c r="K94" s="17">
        <v>326</v>
      </c>
      <c r="L94" s="13">
        <v>513</v>
      </c>
      <c r="M94" s="13">
        <v>1670</v>
      </c>
      <c r="N94" s="17">
        <v>301</v>
      </c>
      <c r="O94" s="13">
        <v>514</v>
      </c>
      <c r="P94" s="13">
        <v>1550</v>
      </c>
      <c r="Q94" s="17">
        <v>300</v>
      </c>
      <c r="R94" s="13">
        <v>497</v>
      </c>
      <c r="S94" s="13">
        <v>1490</v>
      </c>
      <c r="T94" s="17">
        <v>287</v>
      </c>
      <c r="U94" s="13">
        <v>512</v>
      </c>
      <c r="V94" s="13">
        <v>1470</v>
      </c>
      <c r="W94" s="80">
        <v>279</v>
      </c>
      <c r="X94" s="80">
        <v>520</v>
      </c>
      <c r="Y94" s="80">
        <v>1450</v>
      </c>
      <c r="Z94" s="80">
        <v>271</v>
      </c>
      <c r="AA94" s="80">
        <v>499</v>
      </c>
      <c r="AB94" s="80">
        <v>1350</v>
      </c>
      <c r="AC94" s="79">
        <v>270</v>
      </c>
      <c r="AD94" s="79">
        <v>508</v>
      </c>
      <c r="AE94" s="79">
        <v>1370</v>
      </c>
      <c r="AF94" s="17">
        <v>516</v>
      </c>
      <c r="AG94" s="17">
        <v>499</v>
      </c>
      <c r="AH94" s="17">
        <v>497</v>
      </c>
      <c r="AI94" s="17">
        <v>510</v>
      </c>
      <c r="AJ94" s="17">
        <v>510</v>
      </c>
      <c r="AK94" s="17">
        <v>519</v>
      </c>
      <c r="AL94" s="17">
        <v>496</v>
      </c>
      <c r="AM94" s="17">
        <v>505</v>
      </c>
      <c r="AN94" s="17">
        <v>480</v>
      </c>
      <c r="AO94" s="16">
        <v>497</v>
      </c>
      <c r="AR94" s="3" t="s">
        <v>434</v>
      </c>
      <c r="AS94" s="3" t="s">
        <v>9</v>
      </c>
      <c r="AW94" s="13">
        <v>456</v>
      </c>
      <c r="AX94" s="13">
        <v>521</v>
      </c>
      <c r="AY94" s="13">
        <v>2380</v>
      </c>
      <c r="AZ94" s="17">
        <v>503</v>
      </c>
      <c r="BA94" s="13">
        <v>456</v>
      </c>
      <c r="BB94" s="13">
        <v>523</v>
      </c>
      <c r="BC94" s="13">
        <v>2390</v>
      </c>
      <c r="BD94" s="17">
        <v>502</v>
      </c>
      <c r="BE94" s="13">
        <v>442</v>
      </c>
      <c r="BF94" s="13">
        <v>534</v>
      </c>
      <c r="BG94" s="13">
        <v>2360</v>
      </c>
      <c r="BH94" s="17">
        <v>516</v>
      </c>
      <c r="BI94" s="13">
        <v>428</v>
      </c>
      <c r="BJ94" s="13">
        <v>524</v>
      </c>
      <c r="BK94" s="13">
        <v>2240</v>
      </c>
      <c r="BL94" s="17">
        <v>499</v>
      </c>
      <c r="BM94" s="13">
        <v>414</v>
      </c>
      <c r="BN94" s="13">
        <v>529</v>
      </c>
      <c r="BO94" s="13">
        <v>2190</v>
      </c>
      <c r="BP94" s="17">
        <v>497</v>
      </c>
      <c r="BQ94" s="13">
        <v>417</v>
      </c>
      <c r="BR94" s="13">
        <v>528</v>
      </c>
      <c r="BS94" s="13">
        <v>2200</v>
      </c>
      <c r="BT94" s="13"/>
      <c r="BU94" s="13">
        <v>419</v>
      </c>
      <c r="BV94" s="13">
        <v>539</v>
      </c>
      <c r="BW94" s="13">
        <v>2260</v>
      </c>
      <c r="BX94" s="17">
        <v>503</v>
      </c>
      <c r="BY94" s="13">
        <v>338</v>
      </c>
      <c r="BZ94" s="13">
        <v>521</v>
      </c>
      <c r="CA94" s="13">
        <v>1760</v>
      </c>
      <c r="CB94" s="17">
        <v>502</v>
      </c>
    </row>
    <row r="95" spans="1:80">
      <c r="A95" s="3" t="s">
        <v>227</v>
      </c>
      <c r="B95" s="13">
        <v>140</v>
      </c>
      <c r="C95" s="13">
        <v>513</v>
      </c>
      <c r="D95" s="13">
        <v>718</v>
      </c>
      <c r="E95" s="13">
        <v>138</v>
      </c>
      <c r="F95" s="13">
        <v>538</v>
      </c>
      <c r="G95" s="13">
        <v>742</v>
      </c>
      <c r="H95" s="13">
        <v>137</v>
      </c>
      <c r="I95" s="13">
        <v>494</v>
      </c>
      <c r="J95" s="13">
        <v>677</v>
      </c>
      <c r="K95" s="17">
        <v>129</v>
      </c>
      <c r="L95" s="13">
        <v>504</v>
      </c>
      <c r="M95" s="13">
        <v>650</v>
      </c>
      <c r="N95" s="17">
        <v>128</v>
      </c>
      <c r="O95" s="13">
        <v>504</v>
      </c>
      <c r="P95" s="13">
        <v>645</v>
      </c>
      <c r="Q95" s="17">
        <v>127</v>
      </c>
      <c r="R95" s="13">
        <v>508</v>
      </c>
      <c r="S95" s="13">
        <v>645</v>
      </c>
      <c r="T95" s="17">
        <v>126</v>
      </c>
      <c r="U95" s="13">
        <v>501</v>
      </c>
      <c r="V95" s="13">
        <v>631</v>
      </c>
      <c r="W95" s="80">
        <v>124</v>
      </c>
      <c r="X95" s="80">
        <v>508</v>
      </c>
      <c r="Y95" s="80">
        <v>630</v>
      </c>
      <c r="Z95" s="80">
        <v>122</v>
      </c>
      <c r="AA95" s="80">
        <v>488</v>
      </c>
      <c r="AB95" s="80">
        <v>595</v>
      </c>
      <c r="AC95" s="79">
        <v>122</v>
      </c>
      <c r="AD95" s="79">
        <v>498</v>
      </c>
      <c r="AE95" s="79">
        <v>608</v>
      </c>
      <c r="AF95" s="17">
        <v>516</v>
      </c>
      <c r="AG95" s="17">
        <v>499</v>
      </c>
      <c r="AH95" s="17">
        <v>497</v>
      </c>
      <c r="AI95" s="17">
        <v>510</v>
      </c>
      <c r="AJ95" s="17">
        <v>510</v>
      </c>
      <c r="AK95" s="17">
        <v>519</v>
      </c>
      <c r="AL95" s="17">
        <v>496</v>
      </c>
      <c r="AM95" s="17">
        <v>505</v>
      </c>
      <c r="AN95" s="17">
        <v>480</v>
      </c>
      <c r="AO95" s="16">
        <v>497</v>
      </c>
      <c r="AR95" s="3" t="s">
        <v>435</v>
      </c>
      <c r="AS95" s="3" t="s">
        <v>8</v>
      </c>
      <c r="AW95" s="13">
        <v>177</v>
      </c>
      <c r="AX95" s="13">
        <v>513</v>
      </c>
      <c r="AY95" s="13">
        <v>908</v>
      </c>
      <c r="AZ95" s="17">
        <v>503</v>
      </c>
      <c r="BA95" s="13">
        <v>167</v>
      </c>
      <c r="BB95" s="13">
        <v>516</v>
      </c>
      <c r="BC95" s="13">
        <v>862</v>
      </c>
      <c r="BD95" s="17">
        <v>502</v>
      </c>
      <c r="BE95" s="13">
        <v>166</v>
      </c>
      <c r="BF95" s="13">
        <v>525</v>
      </c>
      <c r="BG95" s="13">
        <v>872</v>
      </c>
      <c r="BH95" s="17">
        <v>516</v>
      </c>
      <c r="BI95" s="13">
        <v>162</v>
      </c>
      <c r="BJ95" s="13">
        <v>513</v>
      </c>
      <c r="BK95" s="13">
        <v>831</v>
      </c>
      <c r="BL95" s="17">
        <v>499</v>
      </c>
      <c r="BM95" s="13">
        <v>162</v>
      </c>
      <c r="BN95" s="13">
        <v>518</v>
      </c>
      <c r="BO95" s="13">
        <v>839</v>
      </c>
      <c r="BP95" s="17">
        <v>497</v>
      </c>
      <c r="BQ95" s="13">
        <v>162</v>
      </c>
      <c r="BR95" s="13">
        <v>518</v>
      </c>
      <c r="BS95" s="13">
        <v>839</v>
      </c>
      <c r="BT95" s="13"/>
      <c r="BU95" s="13">
        <v>162</v>
      </c>
      <c r="BV95" s="13">
        <v>532</v>
      </c>
      <c r="BW95" s="13">
        <v>862</v>
      </c>
      <c r="BX95" s="17">
        <v>503</v>
      </c>
      <c r="BY95" s="13">
        <v>142</v>
      </c>
      <c r="BZ95" s="13">
        <v>511</v>
      </c>
      <c r="CA95" s="13">
        <v>726</v>
      </c>
      <c r="CB95" s="17">
        <v>502</v>
      </c>
    </row>
    <row r="96" spans="1:80">
      <c r="A96" s="3" t="s">
        <v>228</v>
      </c>
      <c r="B96" s="13">
        <v>400</v>
      </c>
      <c r="C96" s="13">
        <v>513</v>
      </c>
      <c r="D96" s="13">
        <v>2050</v>
      </c>
      <c r="E96" s="13">
        <v>397</v>
      </c>
      <c r="F96" s="13">
        <v>537</v>
      </c>
      <c r="G96" s="13">
        <v>2130</v>
      </c>
      <c r="H96" s="13">
        <v>396</v>
      </c>
      <c r="I96" s="13">
        <v>497</v>
      </c>
      <c r="J96" s="13">
        <v>1970</v>
      </c>
      <c r="K96" s="17">
        <v>386</v>
      </c>
      <c r="L96" s="13">
        <v>503</v>
      </c>
      <c r="M96" s="13">
        <v>1940</v>
      </c>
      <c r="N96" s="17">
        <v>384</v>
      </c>
      <c r="O96" s="13">
        <v>503</v>
      </c>
      <c r="P96" s="13">
        <v>1930</v>
      </c>
      <c r="Q96" s="17">
        <v>378</v>
      </c>
      <c r="R96" s="13">
        <v>506</v>
      </c>
      <c r="S96" s="13">
        <v>1910</v>
      </c>
      <c r="T96" s="17">
        <v>376</v>
      </c>
      <c r="U96" s="13">
        <v>500</v>
      </c>
      <c r="V96" s="13">
        <v>1880</v>
      </c>
      <c r="W96" s="80">
        <v>375</v>
      </c>
      <c r="X96" s="80">
        <v>507</v>
      </c>
      <c r="Y96" s="80">
        <v>1900</v>
      </c>
      <c r="Z96" s="80">
        <v>368</v>
      </c>
      <c r="AA96" s="80">
        <v>487</v>
      </c>
      <c r="AB96" s="80">
        <v>1790</v>
      </c>
      <c r="AC96" s="79">
        <v>366</v>
      </c>
      <c r="AD96" s="79">
        <v>498</v>
      </c>
      <c r="AE96" s="79">
        <v>1820</v>
      </c>
      <c r="AF96" s="17">
        <v>516</v>
      </c>
      <c r="AG96" s="17">
        <v>499</v>
      </c>
      <c r="AH96" s="17">
        <v>497</v>
      </c>
      <c r="AI96" s="17">
        <v>510</v>
      </c>
      <c r="AJ96" s="17">
        <v>510</v>
      </c>
      <c r="AK96" s="17">
        <v>519</v>
      </c>
      <c r="AL96" s="17">
        <v>496</v>
      </c>
      <c r="AM96" s="17">
        <v>505</v>
      </c>
      <c r="AN96" s="17">
        <v>480</v>
      </c>
      <c r="AO96" s="16">
        <v>497</v>
      </c>
      <c r="AR96" s="3" t="s">
        <v>436</v>
      </c>
      <c r="AS96" s="3" t="s">
        <v>7</v>
      </c>
      <c r="AW96" s="13">
        <v>440</v>
      </c>
      <c r="AX96" s="13">
        <v>511</v>
      </c>
      <c r="AY96" s="13">
        <v>2250</v>
      </c>
      <c r="AZ96" s="17">
        <v>503</v>
      </c>
      <c r="BA96" s="13">
        <v>434</v>
      </c>
      <c r="BB96" s="13">
        <v>515</v>
      </c>
      <c r="BC96" s="13">
        <v>2240</v>
      </c>
      <c r="BD96" s="17">
        <v>502</v>
      </c>
      <c r="BE96" s="13">
        <v>431</v>
      </c>
      <c r="BF96" s="13">
        <v>526</v>
      </c>
      <c r="BG96" s="13">
        <v>2270</v>
      </c>
      <c r="BH96" s="17">
        <v>516</v>
      </c>
      <c r="BI96" s="13">
        <v>431</v>
      </c>
      <c r="BJ96" s="13">
        <v>514</v>
      </c>
      <c r="BK96" s="13">
        <v>2220</v>
      </c>
      <c r="BL96" s="17">
        <v>499</v>
      </c>
      <c r="BM96" s="13">
        <v>431</v>
      </c>
      <c r="BN96" s="13">
        <v>519</v>
      </c>
      <c r="BO96" s="13">
        <v>2240</v>
      </c>
      <c r="BP96" s="17">
        <v>497</v>
      </c>
      <c r="BQ96" s="13">
        <v>428</v>
      </c>
      <c r="BR96" s="13">
        <v>518</v>
      </c>
      <c r="BS96" s="13">
        <v>2220</v>
      </c>
      <c r="BT96" s="13"/>
      <c r="BU96" s="13">
        <v>426</v>
      </c>
      <c r="BV96" s="13">
        <v>531</v>
      </c>
      <c r="BW96" s="13">
        <v>2260</v>
      </c>
      <c r="BX96" s="17">
        <v>503</v>
      </c>
      <c r="BY96" s="13">
        <v>407</v>
      </c>
      <c r="BZ96" s="13">
        <v>510</v>
      </c>
      <c r="CA96" s="13">
        <v>2080</v>
      </c>
      <c r="CB96" s="17">
        <v>502</v>
      </c>
    </row>
    <row r="97" spans="1:80">
      <c r="A97" s="3" t="s">
        <v>229</v>
      </c>
      <c r="B97" s="13">
        <v>163</v>
      </c>
      <c r="C97" s="13">
        <v>515</v>
      </c>
      <c r="D97" s="13">
        <v>839</v>
      </c>
      <c r="E97" s="13">
        <v>161</v>
      </c>
      <c r="F97" s="13">
        <v>536</v>
      </c>
      <c r="G97" s="13">
        <v>863</v>
      </c>
      <c r="H97" s="13">
        <v>158</v>
      </c>
      <c r="I97" s="13">
        <v>506</v>
      </c>
      <c r="J97" s="13">
        <v>799</v>
      </c>
      <c r="K97" s="17">
        <v>159</v>
      </c>
      <c r="L97" s="13">
        <v>505</v>
      </c>
      <c r="M97" s="13">
        <v>803</v>
      </c>
      <c r="N97" s="17">
        <v>156</v>
      </c>
      <c r="O97" s="13">
        <v>505</v>
      </c>
      <c r="P97" s="13">
        <v>788</v>
      </c>
      <c r="Q97" s="17">
        <v>152</v>
      </c>
      <c r="R97" s="13">
        <v>510</v>
      </c>
      <c r="S97" s="13">
        <v>775</v>
      </c>
      <c r="T97" s="17">
        <v>148</v>
      </c>
      <c r="U97" s="13">
        <v>503</v>
      </c>
      <c r="V97" s="13">
        <v>744</v>
      </c>
      <c r="W97" s="80">
        <v>146</v>
      </c>
      <c r="X97" s="80">
        <v>510</v>
      </c>
      <c r="Y97" s="80">
        <v>745</v>
      </c>
      <c r="Z97" s="80">
        <v>144</v>
      </c>
      <c r="AA97" s="80">
        <v>474</v>
      </c>
      <c r="AB97" s="80">
        <v>683</v>
      </c>
      <c r="AC97" s="79">
        <v>144</v>
      </c>
      <c r="AD97" s="79">
        <v>502</v>
      </c>
      <c r="AE97" s="79">
        <v>723</v>
      </c>
      <c r="AF97" s="17">
        <v>516</v>
      </c>
      <c r="AG97" s="17">
        <v>499</v>
      </c>
      <c r="AH97" s="17">
        <v>497</v>
      </c>
      <c r="AI97" s="17">
        <v>510</v>
      </c>
      <c r="AJ97" s="17">
        <v>510</v>
      </c>
      <c r="AK97" s="17">
        <v>519</v>
      </c>
      <c r="AL97" s="17">
        <v>496</v>
      </c>
      <c r="AM97" s="17">
        <v>505</v>
      </c>
      <c r="AN97" s="17">
        <v>480</v>
      </c>
      <c r="AO97" s="16">
        <v>497</v>
      </c>
      <c r="AR97" s="3" t="s">
        <v>437</v>
      </c>
      <c r="AS97" s="3" t="s">
        <v>6</v>
      </c>
      <c r="AW97" s="13">
        <v>180</v>
      </c>
      <c r="AX97" s="13">
        <v>513</v>
      </c>
      <c r="AY97" s="13">
        <v>923</v>
      </c>
      <c r="AZ97" s="17">
        <v>503</v>
      </c>
      <c r="BA97" s="13">
        <v>178</v>
      </c>
      <c r="BB97" s="13">
        <v>517</v>
      </c>
      <c r="BC97" s="13">
        <v>920</v>
      </c>
      <c r="BD97" s="17">
        <v>502</v>
      </c>
      <c r="BE97" s="13">
        <v>177</v>
      </c>
      <c r="BF97" s="13">
        <v>527</v>
      </c>
      <c r="BG97" s="13">
        <v>933</v>
      </c>
      <c r="BH97" s="17">
        <v>516</v>
      </c>
      <c r="BI97" s="13">
        <v>176</v>
      </c>
      <c r="BJ97" s="13">
        <v>515</v>
      </c>
      <c r="BK97" s="13">
        <v>906</v>
      </c>
      <c r="BL97" s="17">
        <v>499</v>
      </c>
      <c r="BM97" s="13">
        <v>176</v>
      </c>
      <c r="BN97" s="13">
        <v>520</v>
      </c>
      <c r="BO97" s="13">
        <v>915</v>
      </c>
      <c r="BP97" s="17">
        <v>497</v>
      </c>
      <c r="BQ97" s="13">
        <v>172</v>
      </c>
      <c r="BR97" s="13">
        <v>519</v>
      </c>
      <c r="BS97" s="13">
        <v>893</v>
      </c>
      <c r="BT97" s="13"/>
      <c r="BU97" s="13">
        <v>176</v>
      </c>
      <c r="BV97" s="13">
        <v>533</v>
      </c>
      <c r="BW97" s="13">
        <v>938</v>
      </c>
      <c r="BX97" s="17">
        <v>503</v>
      </c>
      <c r="BY97" s="13">
        <v>171</v>
      </c>
      <c r="BZ97" s="13">
        <v>513</v>
      </c>
      <c r="CA97" s="13">
        <v>877</v>
      </c>
      <c r="CB97" s="17">
        <v>502</v>
      </c>
    </row>
    <row r="98" spans="1:80">
      <c r="A98" s="3" t="s">
        <v>230</v>
      </c>
      <c r="B98" s="13">
        <v>448</v>
      </c>
      <c r="C98" s="13">
        <v>509</v>
      </c>
      <c r="D98" s="13">
        <v>2280</v>
      </c>
      <c r="E98" s="13">
        <v>447</v>
      </c>
      <c r="F98" s="13">
        <v>531</v>
      </c>
      <c r="G98" s="13">
        <v>2370</v>
      </c>
      <c r="H98" s="13">
        <v>445</v>
      </c>
      <c r="I98" s="13">
        <v>526</v>
      </c>
      <c r="J98" s="13">
        <v>2340</v>
      </c>
      <c r="K98" s="17">
        <v>452</v>
      </c>
      <c r="L98" s="13">
        <v>507</v>
      </c>
      <c r="M98" s="13">
        <v>2290</v>
      </c>
      <c r="N98" s="17">
        <v>455</v>
      </c>
      <c r="O98" s="13">
        <v>510</v>
      </c>
      <c r="P98" s="13">
        <v>2320</v>
      </c>
      <c r="Q98" s="17">
        <v>476</v>
      </c>
      <c r="R98" s="13">
        <v>497</v>
      </c>
      <c r="S98" s="13">
        <v>2370</v>
      </c>
      <c r="T98" s="17">
        <v>433</v>
      </c>
      <c r="U98" s="13">
        <v>507</v>
      </c>
      <c r="V98" s="13">
        <v>2200</v>
      </c>
      <c r="W98" s="80">
        <v>426</v>
      </c>
      <c r="X98" s="80">
        <v>516</v>
      </c>
      <c r="Y98" s="80">
        <v>2200</v>
      </c>
      <c r="Z98" s="80">
        <v>424</v>
      </c>
      <c r="AA98" s="80">
        <v>501</v>
      </c>
      <c r="AB98" s="80">
        <v>2120</v>
      </c>
      <c r="AC98" s="79">
        <v>435</v>
      </c>
      <c r="AD98" s="79">
        <v>510</v>
      </c>
      <c r="AE98" s="79">
        <v>2220</v>
      </c>
      <c r="AF98" s="17">
        <v>516</v>
      </c>
      <c r="AG98" s="17">
        <v>499</v>
      </c>
      <c r="AH98" s="17">
        <v>497</v>
      </c>
      <c r="AI98" s="17">
        <v>510</v>
      </c>
      <c r="AJ98" s="17">
        <v>510</v>
      </c>
      <c r="AK98" s="17">
        <v>519</v>
      </c>
      <c r="AL98" s="17">
        <v>496</v>
      </c>
      <c r="AM98" s="17">
        <v>505</v>
      </c>
      <c r="AN98" s="17">
        <v>480</v>
      </c>
      <c r="AO98" s="16">
        <v>497</v>
      </c>
      <c r="AR98" s="3" t="s">
        <v>438</v>
      </c>
      <c r="AS98" s="3" t="s">
        <v>5</v>
      </c>
      <c r="AW98" s="13">
        <v>506</v>
      </c>
      <c r="AX98" s="13">
        <v>523</v>
      </c>
      <c r="AY98" s="13">
        <v>2650</v>
      </c>
      <c r="AZ98" s="17">
        <v>503</v>
      </c>
      <c r="BA98" s="13">
        <v>485</v>
      </c>
      <c r="BB98" s="13">
        <v>522</v>
      </c>
      <c r="BC98" s="13">
        <v>2530</v>
      </c>
      <c r="BD98" s="17">
        <v>502</v>
      </c>
      <c r="BE98" s="13">
        <v>482</v>
      </c>
      <c r="BF98" s="13">
        <v>474</v>
      </c>
      <c r="BG98" s="13">
        <v>2290</v>
      </c>
      <c r="BH98" s="17">
        <v>516</v>
      </c>
      <c r="BI98" s="13">
        <v>473</v>
      </c>
      <c r="BJ98" s="13">
        <v>509</v>
      </c>
      <c r="BK98" s="13">
        <v>2410</v>
      </c>
      <c r="BL98" s="17">
        <v>499</v>
      </c>
      <c r="BM98" s="13">
        <v>473</v>
      </c>
      <c r="BN98" s="13">
        <v>522</v>
      </c>
      <c r="BO98" s="13">
        <v>2470</v>
      </c>
      <c r="BP98" s="17">
        <v>497</v>
      </c>
      <c r="BQ98" s="13">
        <v>461</v>
      </c>
      <c r="BR98" s="13">
        <v>518</v>
      </c>
      <c r="BS98" s="13">
        <v>2390</v>
      </c>
      <c r="BT98" s="13"/>
      <c r="BU98" s="13">
        <v>474</v>
      </c>
      <c r="BV98" s="13">
        <v>531</v>
      </c>
      <c r="BW98" s="13">
        <v>2520</v>
      </c>
      <c r="BX98" s="17">
        <v>503</v>
      </c>
      <c r="BY98" s="13">
        <v>460</v>
      </c>
      <c r="BZ98" s="13">
        <v>516</v>
      </c>
      <c r="CA98" s="13">
        <v>2370</v>
      </c>
      <c r="CB98" s="17">
        <v>502</v>
      </c>
    </row>
    <row r="99" spans="1:80">
      <c r="A99" s="3" t="s">
        <v>231</v>
      </c>
      <c r="B99" s="13">
        <v>272</v>
      </c>
      <c r="C99" s="13">
        <v>493</v>
      </c>
      <c r="D99" s="13">
        <v>1340</v>
      </c>
      <c r="E99" s="13">
        <v>267</v>
      </c>
      <c r="F99" s="13">
        <v>513</v>
      </c>
      <c r="G99" s="13">
        <v>1370</v>
      </c>
      <c r="H99" s="13">
        <v>266</v>
      </c>
      <c r="I99" s="13">
        <v>509</v>
      </c>
      <c r="J99" s="13">
        <v>1350</v>
      </c>
      <c r="K99" s="17">
        <v>244</v>
      </c>
      <c r="L99" s="13">
        <v>496</v>
      </c>
      <c r="M99" s="13">
        <v>1210</v>
      </c>
      <c r="N99" s="17">
        <v>242</v>
      </c>
      <c r="O99" s="13">
        <v>494</v>
      </c>
      <c r="P99" s="13">
        <v>1200</v>
      </c>
      <c r="Q99" s="17">
        <v>238</v>
      </c>
      <c r="R99" s="13">
        <v>485</v>
      </c>
      <c r="S99" s="13">
        <v>1150</v>
      </c>
      <c r="T99" s="17">
        <v>242</v>
      </c>
      <c r="U99" s="13">
        <v>491</v>
      </c>
      <c r="V99" s="13">
        <v>1190</v>
      </c>
      <c r="W99" s="80">
        <v>238</v>
      </c>
      <c r="X99" s="80">
        <v>499</v>
      </c>
      <c r="Y99" s="80">
        <v>1190</v>
      </c>
      <c r="Z99" s="80">
        <v>235</v>
      </c>
      <c r="AA99" s="80">
        <v>480</v>
      </c>
      <c r="AB99" s="80">
        <v>1130</v>
      </c>
      <c r="AC99" s="79">
        <v>235</v>
      </c>
      <c r="AD99" s="79">
        <v>495</v>
      </c>
      <c r="AE99" s="79">
        <v>1160</v>
      </c>
      <c r="AF99" s="17">
        <v>516</v>
      </c>
      <c r="AG99" s="17">
        <v>499</v>
      </c>
      <c r="AH99" s="17">
        <v>497</v>
      </c>
      <c r="AI99" s="17">
        <v>510</v>
      </c>
      <c r="AJ99" s="17">
        <v>510</v>
      </c>
      <c r="AK99" s="17">
        <v>519</v>
      </c>
      <c r="AL99" s="17">
        <v>496</v>
      </c>
      <c r="AM99" s="17">
        <v>505</v>
      </c>
      <c r="AN99" s="17">
        <v>480</v>
      </c>
      <c r="AO99" s="16">
        <v>497</v>
      </c>
      <c r="AR99" s="3" t="s">
        <v>439</v>
      </c>
      <c r="AS99" s="3" t="s">
        <v>4</v>
      </c>
      <c r="AW99" s="13">
        <v>282</v>
      </c>
      <c r="AX99" s="13">
        <v>497</v>
      </c>
      <c r="AY99" s="13">
        <v>1400</v>
      </c>
      <c r="AZ99" s="17">
        <v>503</v>
      </c>
      <c r="BA99" s="13">
        <v>280</v>
      </c>
      <c r="BB99" s="13">
        <v>498</v>
      </c>
      <c r="BC99" s="13">
        <v>1390</v>
      </c>
      <c r="BD99" s="17">
        <v>502</v>
      </c>
      <c r="BE99" s="13">
        <v>270</v>
      </c>
      <c r="BF99" s="13">
        <v>504</v>
      </c>
      <c r="BG99" s="13">
        <v>1360</v>
      </c>
      <c r="BH99" s="17">
        <v>516</v>
      </c>
      <c r="BI99" s="13">
        <v>270</v>
      </c>
      <c r="BJ99" s="13">
        <v>490</v>
      </c>
      <c r="BK99" s="13">
        <v>1320</v>
      </c>
      <c r="BL99" s="17">
        <v>499</v>
      </c>
      <c r="BM99" s="13">
        <v>275</v>
      </c>
      <c r="BN99" s="13">
        <v>503</v>
      </c>
      <c r="BO99" s="13">
        <v>1380</v>
      </c>
      <c r="BP99" s="17">
        <v>497</v>
      </c>
      <c r="BQ99" s="13">
        <v>273</v>
      </c>
      <c r="BR99" s="13">
        <v>502</v>
      </c>
      <c r="BS99" s="13">
        <v>1370</v>
      </c>
      <c r="BT99" s="13"/>
      <c r="BU99" s="13">
        <v>274</v>
      </c>
      <c r="BV99" s="13">
        <v>510</v>
      </c>
      <c r="BW99" s="13">
        <v>1400</v>
      </c>
      <c r="BX99" s="17">
        <v>503</v>
      </c>
      <c r="BY99" s="13">
        <v>276</v>
      </c>
      <c r="BZ99" s="13">
        <v>500</v>
      </c>
      <c r="CA99" s="13">
        <v>1380</v>
      </c>
      <c r="CB99" s="17">
        <v>502</v>
      </c>
    </row>
    <row r="100" spans="1:80">
      <c r="A100" s="3" t="s">
        <v>232</v>
      </c>
      <c r="B100" s="13">
        <v>20</v>
      </c>
      <c r="C100" s="13">
        <v>486</v>
      </c>
      <c r="D100" s="13">
        <v>97</v>
      </c>
      <c r="E100" s="13">
        <v>20</v>
      </c>
      <c r="F100" s="13">
        <v>510</v>
      </c>
      <c r="G100" s="13">
        <v>102</v>
      </c>
      <c r="H100" s="13">
        <v>19</v>
      </c>
      <c r="I100" s="13">
        <v>501</v>
      </c>
      <c r="J100" s="13">
        <v>95</v>
      </c>
      <c r="K100" s="17">
        <v>15</v>
      </c>
      <c r="L100" s="13">
        <v>490</v>
      </c>
      <c r="M100" s="13">
        <v>74</v>
      </c>
      <c r="N100" s="17">
        <v>14</v>
      </c>
      <c r="O100" s="13">
        <v>490</v>
      </c>
      <c r="P100" s="13">
        <v>69</v>
      </c>
      <c r="Q100" s="17">
        <v>10</v>
      </c>
      <c r="R100" s="13">
        <v>495</v>
      </c>
      <c r="S100" s="13">
        <v>50</v>
      </c>
      <c r="T100" s="17">
        <v>9</v>
      </c>
      <c r="U100" s="13">
        <v>485</v>
      </c>
      <c r="V100" s="13">
        <v>44</v>
      </c>
      <c r="W100" s="80">
        <v>9</v>
      </c>
      <c r="X100" s="80">
        <v>494</v>
      </c>
      <c r="Y100" s="80">
        <v>44</v>
      </c>
      <c r="Z100" s="80">
        <v>10</v>
      </c>
      <c r="AA100" s="80">
        <v>480</v>
      </c>
      <c r="AB100" s="80">
        <v>48</v>
      </c>
      <c r="AC100" s="79">
        <v>10</v>
      </c>
      <c r="AD100" s="79">
        <v>493</v>
      </c>
      <c r="AE100" s="79">
        <v>49</v>
      </c>
      <c r="AF100" s="17">
        <v>516</v>
      </c>
      <c r="AG100" s="17">
        <v>499</v>
      </c>
      <c r="AH100" s="17">
        <v>497</v>
      </c>
      <c r="AI100" s="17">
        <v>510</v>
      </c>
      <c r="AJ100" s="17">
        <v>510</v>
      </c>
      <c r="AK100" s="17">
        <v>519</v>
      </c>
      <c r="AL100" s="17">
        <v>496</v>
      </c>
      <c r="AM100" s="17">
        <v>505</v>
      </c>
      <c r="AN100" s="17">
        <v>480</v>
      </c>
      <c r="AO100" s="16">
        <v>497</v>
      </c>
      <c r="AR100" s="3" t="s">
        <v>440</v>
      </c>
      <c r="AS100" s="3" t="s">
        <v>3</v>
      </c>
      <c r="AW100" s="13">
        <v>43</v>
      </c>
      <c r="AX100" s="13">
        <v>491</v>
      </c>
      <c r="AY100" s="13">
        <v>211</v>
      </c>
      <c r="AZ100" s="17">
        <v>503</v>
      </c>
      <c r="BA100" s="13">
        <v>37</v>
      </c>
      <c r="BB100" s="13">
        <v>495</v>
      </c>
      <c r="BC100" s="13">
        <v>183</v>
      </c>
      <c r="BD100" s="17">
        <v>502</v>
      </c>
      <c r="BE100" s="13">
        <v>35</v>
      </c>
      <c r="BF100" s="13">
        <v>497</v>
      </c>
      <c r="BG100" s="13">
        <v>174</v>
      </c>
      <c r="BH100" s="17">
        <v>516</v>
      </c>
      <c r="BI100" s="13">
        <v>35</v>
      </c>
      <c r="BJ100" s="13">
        <v>480</v>
      </c>
      <c r="BK100" s="13">
        <v>168</v>
      </c>
      <c r="BL100" s="17">
        <v>499</v>
      </c>
      <c r="BM100" s="13">
        <v>33</v>
      </c>
      <c r="BN100" s="13">
        <v>495</v>
      </c>
      <c r="BO100" s="13">
        <v>163</v>
      </c>
      <c r="BP100" s="17">
        <v>497</v>
      </c>
      <c r="BQ100" s="13">
        <v>21</v>
      </c>
      <c r="BR100" s="13">
        <v>496</v>
      </c>
      <c r="BS100" s="13">
        <v>104</v>
      </c>
      <c r="BT100" s="13"/>
      <c r="BU100" s="13">
        <v>20</v>
      </c>
      <c r="BV100" s="13">
        <v>504</v>
      </c>
      <c r="BW100" s="13">
        <v>101</v>
      </c>
      <c r="BX100" s="17">
        <v>503</v>
      </c>
      <c r="BY100" s="13">
        <v>21</v>
      </c>
      <c r="BZ100" s="13">
        <v>494</v>
      </c>
      <c r="CA100" s="13">
        <v>104</v>
      </c>
      <c r="CB100" s="17">
        <v>502</v>
      </c>
    </row>
    <row r="101" spans="1:80">
      <c r="A101" s="3" t="s">
        <v>233</v>
      </c>
      <c r="B101" s="13">
        <v>9</v>
      </c>
      <c r="C101" s="13">
        <v>443</v>
      </c>
      <c r="D101" s="13">
        <v>40</v>
      </c>
      <c r="E101" s="13">
        <v>9</v>
      </c>
      <c r="F101" s="13">
        <v>460</v>
      </c>
      <c r="G101" s="13">
        <v>41</v>
      </c>
      <c r="H101" s="13">
        <v>9</v>
      </c>
      <c r="I101" s="13">
        <v>460</v>
      </c>
      <c r="J101" s="13">
        <v>41</v>
      </c>
      <c r="K101" s="17">
        <v>8</v>
      </c>
      <c r="L101" s="13">
        <v>447</v>
      </c>
      <c r="M101" s="13">
        <v>36</v>
      </c>
      <c r="N101" s="17">
        <v>8</v>
      </c>
      <c r="O101" s="13">
        <v>446</v>
      </c>
      <c r="P101" s="13">
        <v>36</v>
      </c>
      <c r="Q101" s="17">
        <v>8</v>
      </c>
      <c r="R101" s="13">
        <v>451</v>
      </c>
      <c r="S101" s="13">
        <v>36</v>
      </c>
      <c r="T101" s="17">
        <v>8</v>
      </c>
      <c r="U101" s="13">
        <v>443</v>
      </c>
      <c r="V101" s="13">
        <v>35</v>
      </c>
      <c r="W101" s="80">
        <v>7</v>
      </c>
      <c r="X101" s="80">
        <v>451</v>
      </c>
      <c r="Y101" s="80">
        <v>32</v>
      </c>
      <c r="Z101" s="80">
        <v>6</v>
      </c>
      <c r="AA101" s="80">
        <v>450</v>
      </c>
      <c r="AB101" s="80">
        <v>27</v>
      </c>
      <c r="AC101" s="79">
        <v>6</v>
      </c>
      <c r="AD101" s="79">
        <v>451</v>
      </c>
      <c r="AE101" s="79">
        <v>27</v>
      </c>
      <c r="AF101" s="17">
        <v>516</v>
      </c>
      <c r="AG101" s="17">
        <v>499</v>
      </c>
      <c r="AH101" s="17">
        <v>497</v>
      </c>
      <c r="AI101" s="17">
        <v>510</v>
      </c>
      <c r="AJ101" s="17">
        <v>510</v>
      </c>
      <c r="AK101" s="17">
        <v>519</v>
      </c>
      <c r="AL101" s="17">
        <v>496</v>
      </c>
      <c r="AM101" s="17">
        <v>505</v>
      </c>
      <c r="AN101" s="17">
        <v>480</v>
      </c>
      <c r="AO101" s="16">
        <v>497</v>
      </c>
      <c r="AR101" s="3" t="s">
        <v>441</v>
      </c>
      <c r="AS101" s="3" t="s">
        <v>2</v>
      </c>
      <c r="AW101" s="13">
        <v>18</v>
      </c>
      <c r="AX101" s="13">
        <v>450</v>
      </c>
      <c r="AY101" s="13">
        <v>81</v>
      </c>
      <c r="AZ101" s="17">
        <v>503</v>
      </c>
      <c r="BA101" s="13">
        <v>16</v>
      </c>
      <c r="BB101" s="13">
        <v>450</v>
      </c>
      <c r="BC101" s="13">
        <v>72</v>
      </c>
      <c r="BD101" s="17">
        <v>502</v>
      </c>
      <c r="BE101" s="13">
        <v>12</v>
      </c>
      <c r="BF101" s="13">
        <v>450</v>
      </c>
      <c r="BG101" s="13">
        <v>54</v>
      </c>
      <c r="BH101" s="17">
        <v>516</v>
      </c>
      <c r="BI101" s="13">
        <v>12</v>
      </c>
      <c r="BJ101" s="13">
        <v>450</v>
      </c>
      <c r="BK101" s="13">
        <v>54</v>
      </c>
      <c r="BL101" s="17">
        <v>499</v>
      </c>
      <c r="BM101" s="13">
        <v>11</v>
      </c>
      <c r="BN101" s="13">
        <v>453</v>
      </c>
      <c r="BO101" s="13">
        <v>50</v>
      </c>
      <c r="BP101" s="17">
        <v>497</v>
      </c>
      <c r="BQ101" s="13">
        <v>11</v>
      </c>
      <c r="BR101" s="13">
        <v>452</v>
      </c>
      <c r="BS101" s="13">
        <v>50</v>
      </c>
      <c r="BT101" s="13"/>
      <c r="BU101" s="13">
        <v>10</v>
      </c>
      <c r="BV101" s="13">
        <v>461</v>
      </c>
      <c r="BW101" s="13">
        <v>46</v>
      </c>
      <c r="BX101" s="17">
        <v>503</v>
      </c>
      <c r="BY101" s="13">
        <v>10</v>
      </c>
      <c r="BZ101" s="13">
        <v>449</v>
      </c>
      <c r="CA101" s="13">
        <v>45</v>
      </c>
      <c r="CB101" s="17">
        <v>502</v>
      </c>
    </row>
    <row r="102" spans="1:80">
      <c r="A102" s="3" t="s">
        <v>234</v>
      </c>
      <c r="B102" s="14">
        <v>3950</v>
      </c>
      <c r="C102" s="14">
        <v>484</v>
      </c>
      <c r="D102" s="14">
        <v>19100</v>
      </c>
      <c r="E102" s="14">
        <v>3830</v>
      </c>
      <c r="F102" s="14">
        <v>517</v>
      </c>
      <c r="G102" s="14">
        <v>19800</v>
      </c>
      <c r="H102" s="14">
        <v>3760</v>
      </c>
      <c r="I102" s="14">
        <v>469</v>
      </c>
      <c r="J102" s="14">
        <v>17600</v>
      </c>
      <c r="K102" s="17">
        <v>3800</v>
      </c>
      <c r="L102" s="14">
        <v>491</v>
      </c>
      <c r="M102" s="14">
        <v>18700</v>
      </c>
      <c r="N102" s="17">
        <v>3810</v>
      </c>
      <c r="O102" s="14">
        <v>467</v>
      </c>
      <c r="P102" s="14">
        <v>17800</v>
      </c>
      <c r="Q102" s="17">
        <v>3780</v>
      </c>
      <c r="R102" s="14">
        <v>470</v>
      </c>
      <c r="S102" s="14">
        <v>17800</v>
      </c>
      <c r="T102" s="17">
        <v>3700</v>
      </c>
      <c r="U102" s="14">
        <v>485</v>
      </c>
      <c r="V102" s="14">
        <v>17900</v>
      </c>
      <c r="W102" s="80">
        <v>3670</v>
      </c>
      <c r="X102" s="80">
        <v>505</v>
      </c>
      <c r="Y102" s="80">
        <v>18500</v>
      </c>
      <c r="Z102" s="80">
        <v>3660</v>
      </c>
      <c r="AA102" s="80">
        <v>492</v>
      </c>
      <c r="AB102" s="80">
        <v>18000</v>
      </c>
      <c r="AC102" s="80">
        <v>3770</v>
      </c>
      <c r="AD102" s="80">
        <v>474</v>
      </c>
      <c r="AE102" s="80">
        <v>17900</v>
      </c>
      <c r="AF102" s="17">
        <v>512</v>
      </c>
      <c r="AG102" s="17">
        <v>481</v>
      </c>
      <c r="AH102" s="17">
        <v>500</v>
      </c>
      <c r="AI102" s="17">
        <v>488</v>
      </c>
      <c r="AJ102" s="17">
        <v>507</v>
      </c>
      <c r="AK102" s="17">
        <v>517</v>
      </c>
      <c r="AL102" s="17">
        <v>495</v>
      </c>
      <c r="AM102" s="17">
        <v>511</v>
      </c>
      <c r="AN102" s="17">
        <v>501</v>
      </c>
      <c r="AO102" s="88">
        <v>485</v>
      </c>
      <c r="AR102" s="3" t="s">
        <v>360</v>
      </c>
      <c r="AS102" s="3" t="s">
        <v>122</v>
      </c>
      <c r="AW102" s="13">
        <v>4550</v>
      </c>
      <c r="AX102" s="13">
        <v>487</v>
      </c>
      <c r="AY102" s="13">
        <v>22100</v>
      </c>
      <c r="AZ102" s="17">
        <v>497</v>
      </c>
      <c r="BA102" s="13">
        <v>4480</v>
      </c>
      <c r="BB102" s="13">
        <v>487</v>
      </c>
      <c r="BC102" s="13">
        <v>21800</v>
      </c>
      <c r="BD102" s="17">
        <v>493</v>
      </c>
      <c r="BE102" s="13">
        <v>4400</v>
      </c>
      <c r="BF102" s="13">
        <v>510</v>
      </c>
      <c r="BG102" s="13">
        <v>22400</v>
      </c>
      <c r="BH102" s="17">
        <v>512</v>
      </c>
      <c r="BI102" s="13">
        <v>4360</v>
      </c>
      <c r="BJ102" s="13">
        <v>467</v>
      </c>
      <c r="BK102" s="13">
        <v>20400</v>
      </c>
      <c r="BL102" s="17">
        <v>481</v>
      </c>
      <c r="BM102" s="14">
        <v>4380</v>
      </c>
      <c r="BN102" s="14">
        <v>493</v>
      </c>
      <c r="BO102" s="14">
        <v>21600</v>
      </c>
      <c r="BP102" s="17">
        <v>500</v>
      </c>
      <c r="BQ102" s="14">
        <v>4270</v>
      </c>
      <c r="BR102" s="14">
        <v>492</v>
      </c>
      <c r="BS102" s="14">
        <v>21000</v>
      </c>
      <c r="BT102" s="14"/>
      <c r="BU102" s="14">
        <v>4280</v>
      </c>
      <c r="BV102" s="14">
        <v>508</v>
      </c>
      <c r="BW102" s="14">
        <v>21800</v>
      </c>
      <c r="BX102" s="17">
        <v>497</v>
      </c>
      <c r="BY102" s="14">
        <v>4120</v>
      </c>
      <c r="BZ102" s="14">
        <v>480</v>
      </c>
      <c r="CA102" s="14">
        <v>19800</v>
      </c>
      <c r="CB102" s="17">
        <v>493</v>
      </c>
    </row>
    <row r="103" spans="1:80">
      <c r="A103" s="3" t="s">
        <v>235</v>
      </c>
      <c r="B103" s="14">
        <v>1640</v>
      </c>
      <c r="C103" s="14">
        <v>481</v>
      </c>
      <c r="D103" s="14">
        <v>7890</v>
      </c>
      <c r="E103" s="14">
        <v>1580</v>
      </c>
      <c r="F103" s="14">
        <v>516</v>
      </c>
      <c r="G103" s="14">
        <v>8170</v>
      </c>
      <c r="H103" s="14">
        <v>1580</v>
      </c>
      <c r="I103" s="14">
        <v>466</v>
      </c>
      <c r="J103" s="14">
        <v>7350</v>
      </c>
      <c r="K103" s="17">
        <v>1590</v>
      </c>
      <c r="L103" s="14">
        <v>497</v>
      </c>
      <c r="M103" s="14">
        <v>7880</v>
      </c>
      <c r="N103" s="17">
        <v>1570</v>
      </c>
      <c r="O103" s="14">
        <v>470</v>
      </c>
      <c r="P103" s="14">
        <v>7370</v>
      </c>
      <c r="Q103" s="17">
        <v>1560</v>
      </c>
      <c r="R103" s="14">
        <v>475</v>
      </c>
      <c r="S103" s="14">
        <v>7430</v>
      </c>
      <c r="T103" s="17">
        <v>1550</v>
      </c>
      <c r="U103" s="14">
        <v>494</v>
      </c>
      <c r="V103" s="14">
        <v>7670</v>
      </c>
      <c r="W103" s="80">
        <v>1490</v>
      </c>
      <c r="X103" s="80">
        <v>504</v>
      </c>
      <c r="Y103" s="80">
        <v>7520</v>
      </c>
      <c r="Z103" s="80">
        <v>1470</v>
      </c>
      <c r="AA103" s="80">
        <v>494</v>
      </c>
      <c r="AB103" s="80">
        <v>7270</v>
      </c>
      <c r="AC103" s="80">
        <v>1430</v>
      </c>
      <c r="AD103" s="80">
        <v>485</v>
      </c>
      <c r="AE103" s="80">
        <v>6910</v>
      </c>
      <c r="AF103" s="17">
        <v>512</v>
      </c>
      <c r="AG103" s="17">
        <v>481</v>
      </c>
      <c r="AH103" s="17">
        <v>500</v>
      </c>
      <c r="AI103" s="17">
        <v>488</v>
      </c>
      <c r="AJ103" s="17">
        <v>507</v>
      </c>
      <c r="AK103" s="17">
        <v>517</v>
      </c>
      <c r="AL103" s="17">
        <v>495</v>
      </c>
      <c r="AM103" s="17">
        <v>511</v>
      </c>
      <c r="AN103" s="17">
        <v>501</v>
      </c>
      <c r="AO103" s="16">
        <v>485</v>
      </c>
      <c r="AR103" s="3" t="s">
        <v>361</v>
      </c>
      <c r="AS103" s="3" t="s">
        <v>120</v>
      </c>
      <c r="AW103" s="13">
        <v>1850</v>
      </c>
      <c r="AX103" s="13">
        <v>481</v>
      </c>
      <c r="AY103" s="13">
        <v>8900</v>
      </c>
      <c r="AZ103" s="17">
        <v>497</v>
      </c>
      <c r="BA103" s="13">
        <v>1850</v>
      </c>
      <c r="BB103" s="13">
        <v>471</v>
      </c>
      <c r="BC103" s="13">
        <v>8710</v>
      </c>
      <c r="BD103" s="17">
        <v>493</v>
      </c>
      <c r="BE103" s="13">
        <v>1770</v>
      </c>
      <c r="BF103" s="13">
        <v>490</v>
      </c>
      <c r="BG103" s="13">
        <v>8670</v>
      </c>
      <c r="BH103" s="17">
        <v>512</v>
      </c>
      <c r="BI103" s="13">
        <v>1770</v>
      </c>
      <c r="BJ103" s="13">
        <v>475</v>
      </c>
      <c r="BK103" s="13">
        <v>8410</v>
      </c>
      <c r="BL103" s="17">
        <v>481</v>
      </c>
      <c r="BM103" s="14">
        <v>1770</v>
      </c>
      <c r="BN103" s="14">
        <v>489</v>
      </c>
      <c r="BO103" s="14">
        <v>8650</v>
      </c>
      <c r="BP103" s="17">
        <v>500</v>
      </c>
      <c r="BQ103" s="14">
        <v>1730</v>
      </c>
      <c r="BR103" s="14">
        <v>511</v>
      </c>
      <c r="BS103" s="14">
        <v>8840</v>
      </c>
      <c r="BT103" s="14"/>
      <c r="BU103" s="14">
        <v>1720</v>
      </c>
      <c r="BV103" s="14">
        <v>513</v>
      </c>
      <c r="BW103" s="14">
        <v>8800</v>
      </c>
      <c r="BX103" s="17">
        <v>497</v>
      </c>
      <c r="BY103" s="14">
        <v>1700</v>
      </c>
      <c r="BZ103" s="14">
        <v>484</v>
      </c>
      <c r="CA103" s="14">
        <v>8220</v>
      </c>
      <c r="CB103" s="17">
        <v>493</v>
      </c>
    </row>
    <row r="104" spans="1:80">
      <c r="A104" s="3" t="s">
        <v>236</v>
      </c>
      <c r="B104" s="14">
        <v>1610</v>
      </c>
      <c r="C104" s="14">
        <v>506</v>
      </c>
      <c r="D104" s="14">
        <v>8150</v>
      </c>
      <c r="E104" s="14">
        <v>1500</v>
      </c>
      <c r="F104" s="14">
        <v>550</v>
      </c>
      <c r="G104" s="14">
        <v>8270</v>
      </c>
      <c r="H104" s="14">
        <v>1500</v>
      </c>
      <c r="I104" s="14">
        <v>524</v>
      </c>
      <c r="J104" s="14">
        <v>7870</v>
      </c>
      <c r="K104" s="17">
        <v>1520</v>
      </c>
      <c r="L104" s="14">
        <v>521</v>
      </c>
      <c r="M104" s="14">
        <v>7910</v>
      </c>
      <c r="N104" s="17">
        <v>1520</v>
      </c>
      <c r="O104" s="14">
        <v>496</v>
      </c>
      <c r="P104" s="14">
        <v>7520</v>
      </c>
      <c r="Q104" s="17">
        <v>1520</v>
      </c>
      <c r="R104" s="14">
        <v>487</v>
      </c>
      <c r="S104" s="14">
        <v>7380</v>
      </c>
      <c r="T104" s="17">
        <v>1510</v>
      </c>
      <c r="U104" s="14">
        <v>504</v>
      </c>
      <c r="V104" s="14">
        <v>7590</v>
      </c>
      <c r="W104" s="80">
        <v>1450</v>
      </c>
      <c r="X104" s="80">
        <v>530</v>
      </c>
      <c r="Y104" s="80">
        <v>7660</v>
      </c>
      <c r="Z104" s="80">
        <v>1430</v>
      </c>
      <c r="AA104" s="80">
        <v>522</v>
      </c>
      <c r="AB104" s="80">
        <v>7460</v>
      </c>
      <c r="AC104" s="80">
        <v>1410</v>
      </c>
      <c r="AD104" s="80">
        <v>503</v>
      </c>
      <c r="AE104" s="80">
        <v>7080</v>
      </c>
      <c r="AF104" s="17">
        <v>512</v>
      </c>
      <c r="AG104" s="17">
        <v>481</v>
      </c>
      <c r="AH104" s="17">
        <v>500</v>
      </c>
      <c r="AI104" s="17">
        <v>488</v>
      </c>
      <c r="AJ104" s="17">
        <v>507</v>
      </c>
      <c r="AK104" s="17">
        <v>517</v>
      </c>
      <c r="AL104" s="17">
        <v>495</v>
      </c>
      <c r="AM104" s="17">
        <v>511</v>
      </c>
      <c r="AN104" s="17">
        <v>501</v>
      </c>
      <c r="AO104" s="16">
        <v>485</v>
      </c>
      <c r="AR104" s="3" t="s">
        <v>362</v>
      </c>
      <c r="AS104" s="3" t="s">
        <v>118</v>
      </c>
      <c r="AW104" s="13">
        <v>1870</v>
      </c>
      <c r="AX104" s="13">
        <v>526</v>
      </c>
      <c r="AY104" s="13">
        <v>9850</v>
      </c>
      <c r="AZ104" s="17">
        <v>497</v>
      </c>
      <c r="BA104" s="14">
        <v>1870</v>
      </c>
      <c r="BB104" s="14">
        <v>517</v>
      </c>
      <c r="BC104" s="14">
        <v>9670</v>
      </c>
      <c r="BD104" s="17">
        <v>493</v>
      </c>
      <c r="BE104" s="14">
        <v>1860</v>
      </c>
      <c r="BF104" s="14">
        <v>523</v>
      </c>
      <c r="BG104" s="14">
        <v>9710</v>
      </c>
      <c r="BH104" s="17">
        <v>512</v>
      </c>
      <c r="BI104" s="14">
        <v>1850</v>
      </c>
      <c r="BJ104" s="14">
        <v>495</v>
      </c>
      <c r="BK104" s="14">
        <v>9150</v>
      </c>
      <c r="BL104" s="17">
        <v>481</v>
      </c>
      <c r="BM104" s="14">
        <v>1850</v>
      </c>
      <c r="BN104" s="14">
        <v>512</v>
      </c>
      <c r="BO104" s="14">
        <v>9450</v>
      </c>
      <c r="BP104" s="17">
        <v>500</v>
      </c>
      <c r="BQ104" s="14">
        <v>1790</v>
      </c>
      <c r="BR104" s="14">
        <v>522</v>
      </c>
      <c r="BS104" s="14">
        <v>9340</v>
      </c>
      <c r="BT104" s="14"/>
      <c r="BU104" s="14">
        <v>1790</v>
      </c>
      <c r="BV104" s="14">
        <v>527</v>
      </c>
      <c r="BW104" s="14">
        <v>9450</v>
      </c>
      <c r="BX104" s="17">
        <v>497</v>
      </c>
      <c r="BY104" s="14">
        <v>1740</v>
      </c>
      <c r="BZ104" s="14">
        <v>505</v>
      </c>
      <c r="CA104" s="14">
        <v>8790</v>
      </c>
      <c r="CB104" s="17">
        <v>493</v>
      </c>
    </row>
    <row r="105" spans="1:80">
      <c r="A105" s="3" t="s">
        <v>237</v>
      </c>
      <c r="B105" s="14">
        <v>3990</v>
      </c>
      <c r="C105" s="14">
        <v>496</v>
      </c>
      <c r="D105" s="14">
        <v>19800</v>
      </c>
      <c r="E105" s="14">
        <v>3990</v>
      </c>
      <c r="F105" s="14">
        <v>531</v>
      </c>
      <c r="G105" s="14">
        <v>21200</v>
      </c>
      <c r="H105" s="14">
        <v>3950</v>
      </c>
      <c r="I105" s="14">
        <v>483</v>
      </c>
      <c r="J105" s="14">
        <v>19100</v>
      </c>
      <c r="K105" s="17">
        <v>3920</v>
      </c>
      <c r="L105" s="14">
        <v>509</v>
      </c>
      <c r="M105" s="14">
        <v>20000</v>
      </c>
      <c r="N105" s="17">
        <v>3890</v>
      </c>
      <c r="O105" s="14">
        <v>485</v>
      </c>
      <c r="P105" s="14">
        <v>18900</v>
      </c>
      <c r="Q105" s="17">
        <v>3810</v>
      </c>
      <c r="R105" s="14">
        <v>485</v>
      </c>
      <c r="S105" s="14">
        <v>18500</v>
      </c>
      <c r="T105" s="17">
        <v>3570</v>
      </c>
      <c r="U105" s="14">
        <v>507</v>
      </c>
      <c r="V105" s="14">
        <v>18100</v>
      </c>
      <c r="W105" s="80">
        <v>3550</v>
      </c>
      <c r="X105" s="80">
        <v>522</v>
      </c>
      <c r="Y105" s="80">
        <v>18600</v>
      </c>
      <c r="Z105" s="80">
        <v>3520</v>
      </c>
      <c r="AA105" s="80">
        <v>510</v>
      </c>
      <c r="AB105" s="80">
        <v>17900</v>
      </c>
      <c r="AC105" s="80">
        <v>3410</v>
      </c>
      <c r="AD105" s="80">
        <v>493</v>
      </c>
      <c r="AE105" s="80">
        <v>16800</v>
      </c>
      <c r="AF105" s="17">
        <v>512</v>
      </c>
      <c r="AG105" s="17">
        <v>481</v>
      </c>
      <c r="AH105" s="17">
        <v>500</v>
      </c>
      <c r="AI105" s="17">
        <v>488</v>
      </c>
      <c r="AJ105" s="17">
        <v>507</v>
      </c>
      <c r="AK105" s="17">
        <v>517</v>
      </c>
      <c r="AL105" s="17">
        <v>495</v>
      </c>
      <c r="AM105" s="17">
        <v>511</v>
      </c>
      <c r="AN105" s="17">
        <v>501</v>
      </c>
      <c r="AO105" s="16">
        <v>485</v>
      </c>
      <c r="AR105" s="3" t="s">
        <v>363</v>
      </c>
      <c r="AS105" s="3" t="s">
        <v>116</v>
      </c>
      <c r="AW105" s="13">
        <v>4640</v>
      </c>
      <c r="AX105" s="13">
        <v>494</v>
      </c>
      <c r="AY105" s="13">
        <v>22900</v>
      </c>
      <c r="AZ105" s="17">
        <v>497</v>
      </c>
      <c r="BA105" s="14">
        <v>4570</v>
      </c>
      <c r="BB105" s="14">
        <v>503</v>
      </c>
      <c r="BC105" s="14">
        <v>23000</v>
      </c>
      <c r="BD105" s="17">
        <v>493</v>
      </c>
      <c r="BE105" s="14">
        <v>4450</v>
      </c>
      <c r="BF105" s="14">
        <v>521</v>
      </c>
      <c r="BG105" s="14">
        <v>23200</v>
      </c>
      <c r="BH105" s="17">
        <v>512</v>
      </c>
      <c r="BI105" s="14">
        <v>4450</v>
      </c>
      <c r="BJ105" s="14">
        <v>483</v>
      </c>
      <c r="BK105" s="14">
        <v>21500</v>
      </c>
      <c r="BL105" s="17">
        <v>481</v>
      </c>
      <c r="BM105" s="14">
        <v>4470</v>
      </c>
      <c r="BN105" s="14">
        <v>508</v>
      </c>
      <c r="BO105" s="14">
        <v>22700</v>
      </c>
      <c r="BP105" s="17">
        <v>500</v>
      </c>
      <c r="BQ105" s="14">
        <v>4280</v>
      </c>
      <c r="BR105" s="14">
        <v>506</v>
      </c>
      <c r="BS105" s="14">
        <v>21700</v>
      </c>
      <c r="BT105" s="14"/>
      <c r="BU105" s="14">
        <v>4290</v>
      </c>
      <c r="BV105" s="14">
        <v>526</v>
      </c>
      <c r="BW105" s="14">
        <v>22600</v>
      </c>
      <c r="BX105" s="17">
        <v>497</v>
      </c>
      <c r="BY105" s="14">
        <v>4160</v>
      </c>
      <c r="BZ105" s="14">
        <v>500</v>
      </c>
      <c r="CA105" s="14">
        <v>20800</v>
      </c>
      <c r="CB105" s="17">
        <v>493</v>
      </c>
    </row>
    <row r="106" spans="1:80">
      <c r="A106" s="3" t="s">
        <v>238</v>
      </c>
      <c r="B106" s="14">
        <v>1340</v>
      </c>
      <c r="C106" s="14">
        <v>483</v>
      </c>
      <c r="D106" s="14">
        <v>6470</v>
      </c>
      <c r="E106" s="14">
        <v>1360</v>
      </c>
      <c r="F106" s="14">
        <v>517</v>
      </c>
      <c r="G106" s="14">
        <v>7010</v>
      </c>
      <c r="H106" s="14">
        <v>1370</v>
      </c>
      <c r="I106" s="14">
        <v>476</v>
      </c>
      <c r="J106" s="14">
        <v>6540</v>
      </c>
      <c r="K106" s="17">
        <v>1400</v>
      </c>
      <c r="L106" s="14">
        <v>494</v>
      </c>
      <c r="M106" s="14">
        <v>6900</v>
      </c>
      <c r="N106" s="17">
        <v>1390</v>
      </c>
      <c r="O106" s="14">
        <v>475</v>
      </c>
      <c r="P106" s="14">
        <v>6610</v>
      </c>
      <c r="Q106" s="17">
        <v>1390</v>
      </c>
      <c r="R106" s="14">
        <v>474</v>
      </c>
      <c r="S106" s="14">
        <v>6570</v>
      </c>
      <c r="T106" s="17">
        <v>1350</v>
      </c>
      <c r="U106" s="14">
        <v>488</v>
      </c>
      <c r="V106" s="14">
        <v>6610</v>
      </c>
      <c r="W106" s="80">
        <v>1310</v>
      </c>
      <c r="X106" s="80">
        <v>504</v>
      </c>
      <c r="Y106" s="80">
        <v>6600</v>
      </c>
      <c r="Z106" s="80">
        <v>1280</v>
      </c>
      <c r="AA106" s="80">
        <v>493</v>
      </c>
      <c r="AB106" s="80">
        <v>6310</v>
      </c>
      <c r="AC106" s="80">
        <v>1230</v>
      </c>
      <c r="AD106" s="80">
        <v>484</v>
      </c>
      <c r="AE106" s="80">
        <v>5930</v>
      </c>
      <c r="AF106" s="17">
        <v>512</v>
      </c>
      <c r="AG106" s="17">
        <v>481</v>
      </c>
      <c r="AH106" s="17">
        <v>500</v>
      </c>
      <c r="AI106" s="17">
        <v>488</v>
      </c>
      <c r="AJ106" s="17">
        <v>507</v>
      </c>
      <c r="AK106" s="17">
        <v>517</v>
      </c>
      <c r="AL106" s="17">
        <v>495</v>
      </c>
      <c r="AM106" s="17">
        <v>511</v>
      </c>
      <c r="AN106" s="17">
        <v>501</v>
      </c>
      <c r="AO106" s="16">
        <v>485</v>
      </c>
      <c r="AR106" s="3" t="s">
        <v>364</v>
      </c>
      <c r="AS106" s="3" t="s">
        <v>114</v>
      </c>
      <c r="AW106" s="14">
        <v>1640</v>
      </c>
      <c r="AX106" s="14">
        <v>495</v>
      </c>
      <c r="AY106" s="14">
        <v>8120</v>
      </c>
      <c r="AZ106" s="17">
        <v>497</v>
      </c>
      <c r="BA106" s="14">
        <v>1540</v>
      </c>
      <c r="BB106" s="14">
        <v>478</v>
      </c>
      <c r="BC106" s="14">
        <v>7360</v>
      </c>
      <c r="BD106" s="17">
        <v>493</v>
      </c>
      <c r="BE106" s="14">
        <v>1490</v>
      </c>
      <c r="BF106" s="14">
        <v>494</v>
      </c>
      <c r="BG106" s="14">
        <v>7360</v>
      </c>
      <c r="BH106" s="17">
        <v>512</v>
      </c>
      <c r="BI106" s="14">
        <v>1460</v>
      </c>
      <c r="BJ106" s="14">
        <v>489</v>
      </c>
      <c r="BK106" s="14">
        <v>7120</v>
      </c>
      <c r="BL106" s="17">
        <v>481</v>
      </c>
      <c r="BM106" s="14">
        <v>1450</v>
      </c>
      <c r="BN106" s="14">
        <v>500</v>
      </c>
      <c r="BO106" s="14">
        <v>7240</v>
      </c>
      <c r="BP106" s="17">
        <v>500</v>
      </c>
      <c r="BQ106" s="14">
        <v>1440</v>
      </c>
      <c r="BR106" s="14">
        <v>507</v>
      </c>
      <c r="BS106" s="14">
        <v>7300</v>
      </c>
      <c r="BT106" s="14"/>
      <c r="BU106" s="14">
        <v>1460</v>
      </c>
      <c r="BV106" s="14">
        <v>509</v>
      </c>
      <c r="BW106" s="14">
        <v>7440</v>
      </c>
      <c r="BX106" s="17">
        <v>497</v>
      </c>
      <c r="BY106" s="14">
        <v>1420</v>
      </c>
      <c r="BZ106" s="14">
        <v>480</v>
      </c>
      <c r="CA106" s="14">
        <v>6830</v>
      </c>
      <c r="CB106" s="17">
        <v>493</v>
      </c>
    </row>
    <row r="107" spans="1:80">
      <c r="A107" s="3" t="s">
        <v>239</v>
      </c>
      <c r="B107" s="13">
        <v>2380</v>
      </c>
      <c r="C107" s="13">
        <v>491</v>
      </c>
      <c r="D107" s="13">
        <v>11700</v>
      </c>
      <c r="E107" s="13">
        <v>2310</v>
      </c>
      <c r="F107" s="13">
        <v>528</v>
      </c>
      <c r="G107" s="13">
        <v>12200</v>
      </c>
      <c r="H107" s="13">
        <v>2260</v>
      </c>
      <c r="I107" s="13">
        <v>489</v>
      </c>
      <c r="J107" s="13">
        <v>11100</v>
      </c>
      <c r="K107" s="17">
        <v>2230</v>
      </c>
      <c r="L107" s="13">
        <v>502</v>
      </c>
      <c r="M107" s="13">
        <v>11200</v>
      </c>
      <c r="N107" s="17">
        <v>2220</v>
      </c>
      <c r="O107" s="13">
        <v>486</v>
      </c>
      <c r="P107" s="13">
        <v>10800</v>
      </c>
      <c r="Q107" s="17">
        <v>2210</v>
      </c>
      <c r="R107" s="13">
        <v>486</v>
      </c>
      <c r="S107" s="13">
        <v>10800</v>
      </c>
      <c r="T107" s="17">
        <v>2060</v>
      </c>
      <c r="U107" s="13">
        <v>505</v>
      </c>
      <c r="V107" s="13">
        <v>10400</v>
      </c>
      <c r="W107" s="80">
        <v>2000</v>
      </c>
      <c r="X107" s="80">
        <v>517</v>
      </c>
      <c r="Y107" s="80">
        <v>10400</v>
      </c>
      <c r="Z107" s="80">
        <v>2010</v>
      </c>
      <c r="AA107" s="80">
        <v>506</v>
      </c>
      <c r="AB107" s="80">
        <v>10200</v>
      </c>
      <c r="AC107" s="80">
        <v>1950</v>
      </c>
      <c r="AD107" s="80">
        <v>496</v>
      </c>
      <c r="AE107" s="80">
        <v>9690</v>
      </c>
      <c r="AF107" s="17">
        <v>512</v>
      </c>
      <c r="AG107" s="17">
        <v>481</v>
      </c>
      <c r="AH107" s="17">
        <v>500</v>
      </c>
      <c r="AI107" s="17">
        <v>488</v>
      </c>
      <c r="AJ107" s="17">
        <v>507</v>
      </c>
      <c r="AK107" s="17">
        <v>517</v>
      </c>
      <c r="AL107" s="17">
        <v>495</v>
      </c>
      <c r="AM107" s="17">
        <v>511</v>
      </c>
      <c r="AN107" s="17">
        <v>501</v>
      </c>
      <c r="AO107" s="16">
        <v>485</v>
      </c>
      <c r="AR107" s="3" t="s">
        <v>365</v>
      </c>
      <c r="AS107" s="3" t="s">
        <v>112</v>
      </c>
      <c r="AW107" s="13">
        <v>2720</v>
      </c>
      <c r="AX107" s="13">
        <v>506</v>
      </c>
      <c r="AY107" s="13">
        <v>13800</v>
      </c>
      <c r="AZ107" s="17">
        <v>497</v>
      </c>
      <c r="BA107" s="13">
        <v>2670</v>
      </c>
      <c r="BB107" s="13">
        <v>494</v>
      </c>
      <c r="BC107" s="13">
        <v>13200</v>
      </c>
      <c r="BD107" s="17">
        <v>493</v>
      </c>
      <c r="BE107" s="13">
        <v>2780</v>
      </c>
      <c r="BF107" s="13">
        <v>521</v>
      </c>
      <c r="BG107" s="13">
        <v>14500</v>
      </c>
      <c r="BH107" s="17">
        <v>512</v>
      </c>
      <c r="BI107" s="13">
        <v>2760</v>
      </c>
      <c r="BJ107" s="13">
        <v>487</v>
      </c>
      <c r="BK107" s="13">
        <v>13400</v>
      </c>
      <c r="BL107" s="17">
        <v>481</v>
      </c>
      <c r="BM107" s="13">
        <v>2760</v>
      </c>
      <c r="BN107" s="13">
        <v>502</v>
      </c>
      <c r="BO107" s="13">
        <v>13800</v>
      </c>
      <c r="BP107" s="17">
        <v>500</v>
      </c>
      <c r="BQ107" s="13">
        <v>2580</v>
      </c>
      <c r="BR107" s="13">
        <v>524</v>
      </c>
      <c r="BS107" s="13">
        <v>13500</v>
      </c>
      <c r="BT107" s="13"/>
      <c r="BU107" s="13">
        <v>2560</v>
      </c>
      <c r="BV107" s="13">
        <v>527</v>
      </c>
      <c r="BW107" s="13">
        <v>13500</v>
      </c>
      <c r="BX107" s="17">
        <v>497</v>
      </c>
      <c r="BY107" s="13">
        <v>2520</v>
      </c>
      <c r="BZ107" s="13">
        <v>496</v>
      </c>
      <c r="CA107" s="13">
        <v>12500</v>
      </c>
      <c r="CB107" s="17">
        <v>493</v>
      </c>
    </row>
    <row r="108" spans="1:80">
      <c r="A108" s="3" t="s">
        <v>240</v>
      </c>
      <c r="B108" s="13">
        <v>648</v>
      </c>
      <c r="C108" s="13">
        <v>507</v>
      </c>
      <c r="D108" s="13">
        <v>3290</v>
      </c>
      <c r="E108" s="13">
        <v>613</v>
      </c>
      <c r="F108" s="13">
        <v>517</v>
      </c>
      <c r="G108" s="13">
        <v>3170</v>
      </c>
      <c r="H108" s="13">
        <v>612</v>
      </c>
      <c r="I108" s="13">
        <v>482</v>
      </c>
      <c r="J108" s="13">
        <v>2950</v>
      </c>
      <c r="K108" s="17">
        <v>618</v>
      </c>
      <c r="L108" s="13">
        <v>499</v>
      </c>
      <c r="M108" s="13">
        <v>3080</v>
      </c>
      <c r="N108" s="17">
        <v>606</v>
      </c>
      <c r="O108" s="13">
        <v>482</v>
      </c>
      <c r="P108" s="13">
        <v>2920</v>
      </c>
      <c r="Q108" s="17">
        <v>606</v>
      </c>
      <c r="R108" s="13">
        <v>496</v>
      </c>
      <c r="S108" s="13">
        <v>3010</v>
      </c>
      <c r="T108" s="17">
        <v>601</v>
      </c>
      <c r="U108" s="13">
        <v>512</v>
      </c>
      <c r="V108" s="13">
        <v>3080</v>
      </c>
      <c r="W108" s="80">
        <v>601</v>
      </c>
      <c r="X108" s="80">
        <v>518</v>
      </c>
      <c r="Y108" s="80">
        <v>3110</v>
      </c>
      <c r="Z108" s="80">
        <v>591</v>
      </c>
      <c r="AA108" s="80">
        <v>512</v>
      </c>
      <c r="AB108" s="80">
        <v>3030</v>
      </c>
      <c r="AC108" s="80">
        <v>589</v>
      </c>
      <c r="AD108" s="80">
        <v>490</v>
      </c>
      <c r="AE108" s="80">
        <v>2890</v>
      </c>
      <c r="AF108" s="17">
        <v>512</v>
      </c>
      <c r="AG108" s="17">
        <v>481</v>
      </c>
      <c r="AH108" s="17">
        <v>500</v>
      </c>
      <c r="AI108" s="17">
        <v>488</v>
      </c>
      <c r="AJ108" s="17">
        <v>507</v>
      </c>
      <c r="AK108" s="17">
        <v>517</v>
      </c>
      <c r="AL108" s="17">
        <v>495</v>
      </c>
      <c r="AM108" s="17">
        <v>511</v>
      </c>
      <c r="AN108" s="17">
        <v>501</v>
      </c>
      <c r="AO108" s="16">
        <v>485</v>
      </c>
      <c r="AR108" s="3" t="s">
        <v>366</v>
      </c>
      <c r="AS108" s="3" t="s">
        <v>110</v>
      </c>
      <c r="AW108" s="13">
        <v>688</v>
      </c>
      <c r="AX108" s="13">
        <v>523</v>
      </c>
      <c r="AY108" s="13">
        <v>3600</v>
      </c>
      <c r="AZ108" s="17">
        <v>497</v>
      </c>
      <c r="BA108" s="13">
        <v>684</v>
      </c>
      <c r="BB108" s="13">
        <v>510</v>
      </c>
      <c r="BC108" s="13">
        <v>3490</v>
      </c>
      <c r="BD108" s="17">
        <v>493</v>
      </c>
      <c r="BE108" s="13">
        <v>669</v>
      </c>
      <c r="BF108" s="13">
        <v>541</v>
      </c>
      <c r="BG108" s="13">
        <v>3620</v>
      </c>
      <c r="BH108" s="17">
        <v>512</v>
      </c>
      <c r="BI108" s="13">
        <v>669</v>
      </c>
      <c r="BJ108" s="13">
        <v>503</v>
      </c>
      <c r="BK108" s="13">
        <v>3370</v>
      </c>
      <c r="BL108" s="17">
        <v>481</v>
      </c>
      <c r="BM108" s="13">
        <v>668</v>
      </c>
      <c r="BN108" s="13">
        <v>511</v>
      </c>
      <c r="BO108" s="13">
        <v>3410</v>
      </c>
      <c r="BP108" s="17">
        <v>500</v>
      </c>
      <c r="BQ108" s="13">
        <v>649</v>
      </c>
      <c r="BR108" s="13">
        <v>524</v>
      </c>
      <c r="BS108" s="13">
        <v>3400</v>
      </c>
      <c r="BT108" s="13"/>
      <c r="BU108" s="13">
        <v>669</v>
      </c>
      <c r="BV108" s="13">
        <v>532</v>
      </c>
      <c r="BW108" s="13">
        <v>3560</v>
      </c>
      <c r="BX108" s="17">
        <v>497</v>
      </c>
      <c r="BY108" s="13">
        <v>658</v>
      </c>
      <c r="BZ108" s="13">
        <v>512</v>
      </c>
      <c r="CA108" s="13">
        <v>3370</v>
      </c>
      <c r="CB108" s="17">
        <v>493</v>
      </c>
    </row>
    <row r="109" spans="1:80">
      <c r="A109" s="3" t="s">
        <v>241</v>
      </c>
      <c r="B109" s="13">
        <v>8</v>
      </c>
      <c r="C109" s="13">
        <v>425</v>
      </c>
      <c r="D109" s="13">
        <v>34</v>
      </c>
      <c r="E109" s="13">
        <v>7</v>
      </c>
      <c r="F109" s="13">
        <v>453</v>
      </c>
      <c r="G109" s="13">
        <v>32</v>
      </c>
      <c r="H109" s="13">
        <v>7</v>
      </c>
      <c r="I109" s="13">
        <v>430</v>
      </c>
      <c r="J109" s="13">
        <v>30</v>
      </c>
      <c r="K109" s="17">
        <v>7</v>
      </c>
      <c r="L109" s="13">
        <v>429</v>
      </c>
      <c r="M109" s="13">
        <v>30</v>
      </c>
      <c r="N109" s="17">
        <v>7</v>
      </c>
      <c r="O109" s="13">
        <v>411</v>
      </c>
      <c r="P109" s="13">
        <v>29</v>
      </c>
      <c r="Q109" s="17">
        <v>6</v>
      </c>
      <c r="R109" s="13">
        <v>404</v>
      </c>
      <c r="S109" s="13">
        <v>24</v>
      </c>
      <c r="T109" s="17">
        <v>6</v>
      </c>
      <c r="U109" s="13">
        <v>419</v>
      </c>
      <c r="V109" s="13">
        <v>25</v>
      </c>
      <c r="W109" s="80">
        <v>4</v>
      </c>
      <c r="X109" s="80">
        <v>440</v>
      </c>
      <c r="Y109" s="80">
        <v>18</v>
      </c>
      <c r="Z109" s="80">
        <v>4</v>
      </c>
      <c r="AA109" s="80">
        <v>432</v>
      </c>
      <c r="AB109" s="80">
        <v>17</v>
      </c>
      <c r="AC109" s="80">
        <v>7</v>
      </c>
      <c r="AD109" s="80">
        <v>414</v>
      </c>
      <c r="AE109" s="80">
        <v>29</v>
      </c>
      <c r="AF109" s="17">
        <v>512</v>
      </c>
      <c r="AG109" s="17">
        <v>481</v>
      </c>
      <c r="AH109" s="17">
        <v>500</v>
      </c>
      <c r="AI109" s="17">
        <v>488</v>
      </c>
      <c r="AJ109" s="17">
        <v>507</v>
      </c>
      <c r="AK109" s="17">
        <v>517</v>
      </c>
      <c r="AL109" s="17">
        <v>495</v>
      </c>
      <c r="AM109" s="17">
        <v>511</v>
      </c>
      <c r="AN109" s="17">
        <v>501</v>
      </c>
      <c r="AO109" s="16">
        <v>485</v>
      </c>
      <c r="AR109" s="3" t="s">
        <v>367</v>
      </c>
      <c r="AS109" s="3" t="s">
        <v>108</v>
      </c>
      <c r="AW109" s="13">
        <v>13</v>
      </c>
      <c r="AX109" s="13">
        <v>408</v>
      </c>
      <c r="AY109" s="13">
        <v>53</v>
      </c>
      <c r="AZ109" s="17">
        <v>497</v>
      </c>
      <c r="BA109" s="13">
        <v>12</v>
      </c>
      <c r="BB109" s="13">
        <v>433</v>
      </c>
      <c r="BC109" s="13">
        <v>52</v>
      </c>
      <c r="BD109" s="17">
        <v>493</v>
      </c>
      <c r="BE109" s="13">
        <v>11</v>
      </c>
      <c r="BF109" s="13">
        <v>442</v>
      </c>
      <c r="BG109" s="13">
        <v>49</v>
      </c>
      <c r="BH109" s="17">
        <v>512</v>
      </c>
      <c r="BI109" s="13">
        <v>10</v>
      </c>
      <c r="BJ109" s="13">
        <v>411</v>
      </c>
      <c r="BK109" s="13">
        <v>41</v>
      </c>
      <c r="BL109" s="17">
        <v>481</v>
      </c>
      <c r="BM109" s="13">
        <v>10</v>
      </c>
      <c r="BN109" s="13">
        <v>430</v>
      </c>
      <c r="BO109" s="13">
        <v>43</v>
      </c>
      <c r="BP109" s="17">
        <v>500</v>
      </c>
      <c r="BQ109" s="13">
        <v>9</v>
      </c>
      <c r="BR109" s="13">
        <v>428</v>
      </c>
      <c r="BS109" s="13">
        <v>39</v>
      </c>
      <c r="BT109" s="13"/>
      <c r="BU109" s="13">
        <v>9</v>
      </c>
      <c r="BV109" s="13">
        <v>440</v>
      </c>
      <c r="BW109" s="13">
        <v>40</v>
      </c>
      <c r="BX109" s="17">
        <v>497</v>
      </c>
      <c r="BY109" s="13">
        <v>9</v>
      </c>
      <c r="BZ109" s="13">
        <v>430</v>
      </c>
      <c r="CA109" s="13">
        <v>39</v>
      </c>
      <c r="CB109" s="17">
        <v>493</v>
      </c>
    </row>
    <row r="110" spans="1:80">
      <c r="A110" s="3" t="s">
        <v>242</v>
      </c>
      <c r="B110" s="13">
        <v>769</v>
      </c>
      <c r="C110" s="13">
        <v>460</v>
      </c>
      <c r="D110" s="13">
        <v>3540</v>
      </c>
      <c r="E110" s="13">
        <v>752</v>
      </c>
      <c r="F110" s="13">
        <v>495</v>
      </c>
      <c r="G110" s="13">
        <v>3720</v>
      </c>
      <c r="H110" s="13">
        <v>751</v>
      </c>
      <c r="I110" s="13">
        <v>451</v>
      </c>
      <c r="J110" s="13">
        <v>3390</v>
      </c>
      <c r="K110" s="17">
        <v>744</v>
      </c>
      <c r="L110" s="13">
        <v>475</v>
      </c>
      <c r="M110" s="13">
        <v>3530</v>
      </c>
      <c r="N110" s="17">
        <v>738</v>
      </c>
      <c r="O110" s="13">
        <v>454</v>
      </c>
      <c r="P110" s="13">
        <v>3350</v>
      </c>
      <c r="Q110" s="17">
        <v>739</v>
      </c>
      <c r="R110" s="13">
        <v>454</v>
      </c>
      <c r="S110" s="13">
        <v>3360</v>
      </c>
      <c r="T110" s="17">
        <v>733</v>
      </c>
      <c r="U110" s="13">
        <v>466</v>
      </c>
      <c r="V110" s="13">
        <v>3420</v>
      </c>
      <c r="W110" s="80">
        <v>697</v>
      </c>
      <c r="X110" s="80">
        <v>483</v>
      </c>
      <c r="Y110" s="80">
        <v>3370</v>
      </c>
      <c r="Z110" s="80">
        <v>672</v>
      </c>
      <c r="AA110" s="80">
        <v>472</v>
      </c>
      <c r="AB110" s="80">
        <v>3170</v>
      </c>
      <c r="AC110" s="80">
        <v>703</v>
      </c>
      <c r="AD110" s="80">
        <v>464</v>
      </c>
      <c r="AE110" s="80">
        <v>3260</v>
      </c>
      <c r="AF110" s="17">
        <v>512</v>
      </c>
      <c r="AG110" s="17">
        <v>481</v>
      </c>
      <c r="AH110" s="17">
        <v>500</v>
      </c>
      <c r="AI110" s="17">
        <v>488</v>
      </c>
      <c r="AJ110" s="17">
        <v>507</v>
      </c>
      <c r="AK110" s="17">
        <v>517</v>
      </c>
      <c r="AL110" s="17">
        <v>495</v>
      </c>
      <c r="AM110" s="17">
        <v>511</v>
      </c>
      <c r="AN110" s="17">
        <v>501</v>
      </c>
      <c r="AO110" s="16">
        <v>485</v>
      </c>
      <c r="AR110" s="3" t="s">
        <v>368</v>
      </c>
      <c r="AS110" s="3" t="s">
        <v>106</v>
      </c>
      <c r="AW110" s="13">
        <v>880</v>
      </c>
      <c r="AX110" s="13">
        <v>468</v>
      </c>
      <c r="AY110" s="13">
        <v>4120</v>
      </c>
      <c r="AZ110" s="17">
        <v>497</v>
      </c>
      <c r="BA110" s="13">
        <v>865</v>
      </c>
      <c r="BB110" s="13">
        <v>455</v>
      </c>
      <c r="BC110" s="13">
        <v>3940</v>
      </c>
      <c r="BD110" s="17">
        <v>493</v>
      </c>
      <c r="BE110" s="13">
        <v>856</v>
      </c>
      <c r="BF110" s="13">
        <v>473</v>
      </c>
      <c r="BG110" s="13">
        <v>4050</v>
      </c>
      <c r="BH110" s="17">
        <v>512</v>
      </c>
      <c r="BI110" s="13">
        <v>850</v>
      </c>
      <c r="BJ110" s="13">
        <v>461</v>
      </c>
      <c r="BK110" s="13">
        <v>3920</v>
      </c>
      <c r="BL110" s="17">
        <v>481</v>
      </c>
      <c r="BM110" s="13">
        <v>843</v>
      </c>
      <c r="BN110" s="13">
        <v>475</v>
      </c>
      <c r="BO110" s="13">
        <v>4000</v>
      </c>
      <c r="BP110" s="17">
        <v>500</v>
      </c>
      <c r="BQ110" s="13">
        <v>808</v>
      </c>
      <c r="BR110" s="13">
        <v>485</v>
      </c>
      <c r="BS110" s="13">
        <v>3920</v>
      </c>
      <c r="BT110" s="13"/>
      <c r="BU110" s="13">
        <v>810</v>
      </c>
      <c r="BV110" s="13">
        <v>485</v>
      </c>
      <c r="BW110" s="13">
        <v>3930</v>
      </c>
      <c r="BX110" s="17">
        <v>497</v>
      </c>
      <c r="BY110" s="13">
        <v>794</v>
      </c>
      <c r="BZ110" s="13">
        <v>462</v>
      </c>
      <c r="CA110" s="13">
        <v>3670</v>
      </c>
      <c r="CB110" s="17">
        <v>493</v>
      </c>
    </row>
    <row r="111" spans="1:80">
      <c r="A111" s="3" t="s">
        <v>243</v>
      </c>
      <c r="B111" s="13">
        <v>190</v>
      </c>
      <c r="C111" s="13">
        <v>454</v>
      </c>
      <c r="D111" s="13">
        <v>863</v>
      </c>
      <c r="E111" s="13">
        <v>183</v>
      </c>
      <c r="F111" s="13">
        <v>492</v>
      </c>
      <c r="G111" s="13">
        <v>900</v>
      </c>
      <c r="H111" s="13">
        <v>177</v>
      </c>
      <c r="I111" s="13">
        <v>458</v>
      </c>
      <c r="J111" s="13">
        <v>811</v>
      </c>
      <c r="K111" s="17">
        <v>171</v>
      </c>
      <c r="L111" s="13">
        <v>459</v>
      </c>
      <c r="M111" s="13">
        <v>785</v>
      </c>
      <c r="N111" s="17">
        <v>170</v>
      </c>
      <c r="O111" s="13">
        <v>441</v>
      </c>
      <c r="P111" s="13">
        <v>750</v>
      </c>
      <c r="Q111" s="17">
        <v>166</v>
      </c>
      <c r="R111" s="13">
        <v>432</v>
      </c>
      <c r="S111" s="13">
        <v>717</v>
      </c>
      <c r="T111" s="17">
        <v>167</v>
      </c>
      <c r="U111" s="13">
        <v>452</v>
      </c>
      <c r="V111" s="13">
        <v>755</v>
      </c>
      <c r="W111" s="80">
        <v>167</v>
      </c>
      <c r="X111" s="80">
        <v>471</v>
      </c>
      <c r="Y111" s="80">
        <v>787</v>
      </c>
      <c r="Z111" s="80">
        <v>152</v>
      </c>
      <c r="AA111" s="80">
        <v>462</v>
      </c>
      <c r="AB111" s="80">
        <v>702</v>
      </c>
      <c r="AC111" s="80">
        <v>166</v>
      </c>
      <c r="AD111" s="80">
        <v>444</v>
      </c>
      <c r="AE111" s="80">
        <v>737</v>
      </c>
      <c r="AF111" s="17">
        <v>512</v>
      </c>
      <c r="AG111" s="17">
        <v>481</v>
      </c>
      <c r="AH111" s="17">
        <v>500</v>
      </c>
      <c r="AI111" s="17">
        <v>488</v>
      </c>
      <c r="AJ111" s="17">
        <v>507</v>
      </c>
      <c r="AK111" s="17">
        <v>517</v>
      </c>
      <c r="AL111" s="17">
        <v>495</v>
      </c>
      <c r="AM111" s="17">
        <v>511</v>
      </c>
      <c r="AN111" s="17">
        <v>501</v>
      </c>
      <c r="AO111" s="16">
        <v>485</v>
      </c>
      <c r="AR111" s="3" t="s">
        <v>369</v>
      </c>
      <c r="AS111" s="3" t="s">
        <v>104</v>
      </c>
      <c r="AW111" s="13">
        <v>260</v>
      </c>
      <c r="AX111" s="13">
        <v>473</v>
      </c>
      <c r="AY111" s="13">
        <v>1230</v>
      </c>
      <c r="AZ111" s="17">
        <v>497</v>
      </c>
      <c r="BA111" s="13">
        <v>247</v>
      </c>
      <c r="BB111" s="13">
        <v>473</v>
      </c>
      <c r="BC111" s="13">
        <v>1170</v>
      </c>
      <c r="BD111" s="17">
        <v>493</v>
      </c>
      <c r="BE111" s="13">
        <v>212</v>
      </c>
      <c r="BF111" s="13">
        <v>472</v>
      </c>
      <c r="BG111" s="13">
        <v>1000</v>
      </c>
      <c r="BH111" s="17">
        <v>512</v>
      </c>
      <c r="BI111" s="13">
        <v>210</v>
      </c>
      <c r="BJ111" s="13">
        <v>444</v>
      </c>
      <c r="BK111" s="13">
        <v>932</v>
      </c>
      <c r="BL111" s="17">
        <v>481</v>
      </c>
      <c r="BM111" s="13">
        <v>207</v>
      </c>
      <c r="BN111" s="13">
        <v>460</v>
      </c>
      <c r="BO111" s="13">
        <v>952</v>
      </c>
      <c r="BP111" s="17">
        <v>500</v>
      </c>
      <c r="BQ111" s="13">
        <v>205</v>
      </c>
      <c r="BR111" s="13">
        <v>472</v>
      </c>
      <c r="BS111" s="13">
        <v>968</v>
      </c>
      <c r="BT111" s="13"/>
      <c r="BU111" s="13">
        <v>203</v>
      </c>
      <c r="BV111" s="13">
        <v>475</v>
      </c>
      <c r="BW111" s="13">
        <v>964</v>
      </c>
      <c r="BX111" s="17">
        <v>497</v>
      </c>
      <c r="BY111" s="13">
        <v>199</v>
      </c>
      <c r="BZ111" s="13">
        <v>457</v>
      </c>
      <c r="CA111" s="13">
        <v>909</v>
      </c>
      <c r="CB111" s="17">
        <v>493</v>
      </c>
    </row>
    <row r="112" spans="1:80">
      <c r="A112" s="3" t="s">
        <v>244</v>
      </c>
      <c r="B112" s="13">
        <v>155</v>
      </c>
      <c r="C112" s="13">
        <v>452</v>
      </c>
      <c r="D112" s="13">
        <v>701</v>
      </c>
      <c r="E112" s="13">
        <v>149</v>
      </c>
      <c r="F112" s="13">
        <v>490</v>
      </c>
      <c r="G112" s="13">
        <v>730</v>
      </c>
      <c r="H112" s="13">
        <v>148</v>
      </c>
      <c r="I112" s="13">
        <v>461</v>
      </c>
      <c r="J112" s="13">
        <v>682</v>
      </c>
      <c r="K112" s="17">
        <v>140</v>
      </c>
      <c r="L112" s="13">
        <v>460</v>
      </c>
      <c r="M112" s="13">
        <v>644</v>
      </c>
      <c r="N112" s="17">
        <v>139</v>
      </c>
      <c r="O112" s="13">
        <v>440</v>
      </c>
      <c r="P112" s="13">
        <v>612</v>
      </c>
      <c r="Q112" s="17">
        <v>137</v>
      </c>
      <c r="R112" s="13">
        <v>429</v>
      </c>
      <c r="S112" s="13">
        <v>588</v>
      </c>
      <c r="T112" s="17">
        <v>137</v>
      </c>
      <c r="U112" s="13">
        <v>444</v>
      </c>
      <c r="V112" s="13">
        <v>608</v>
      </c>
      <c r="W112" s="80">
        <v>118</v>
      </c>
      <c r="X112" s="80">
        <v>469</v>
      </c>
      <c r="Y112" s="80">
        <v>553</v>
      </c>
      <c r="Z112" s="80">
        <v>116</v>
      </c>
      <c r="AA112" s="80">
        <v>461</v>
      </c>
      <c r="AB112" s="80">
        <v>535</v>
      </c>
      <c r="AC112" s="80">
        <v>111</v>
      </c>
      <c r="AD112" s="80">
        <v>443</v>
      </c>
      <c r="AE112" s="80">
        <v>492</v>
      </c>
      <c r="AF112" s="17">
        <v>512</v>
      </c>
      <c r="AG112" s="17">
        <v>481</v>
      </c>
      <c r="AH112" s="17">
        <v>500</v>
      </c>
      <c r="AI112" s="17">
        <v>488</v>
      </c>
      <c r="AJ112" s="17">
        <v>507</v>
      </c>
      <c r="AK112" s="17">
        <v>517</v>
      </c>
      <c r="AL112" s="17">
        <v>495</v>
      </c>
      <c r="AM112" s="17">
        <v>511</v>
      </c>
      <c r="AN112" s="17">
        <v>501</v>
      </c>
      <c r="AO112" s="16">
        <v>485</v>
      </c>
      <c r="AR112" s="3" t="s">
        <v>370</v>
      </c>
      <c r="AS112" s="3" t="s">
        <v>102</v>
      </c>
      <c r="AW112" s="13">
        <v>248</v>
      </c>
      <c r="AX112" s="13">
        <v>440</v>
      </c>
      <c r="AY112" s="13">
        <v>1090</v>
      </c>
      <c r="AZ112" s="17">
        <v>497</v>
      </c>
      <c r="BA112" s="13">
        <v>224</v>
      </c>
      <c r="BB112" s="13">
        <v>464</v>
      </c>
      <c r="BC112" s="13">
        <v>1040</v>
      </c>
      <c r="BD112" s="17">
        <v>493</v>
      </c>
      <c r="BE112" s="13">
        <v>209</v>
      </c>
      <c r="BF112" s="13">
        <v>474</v>
      </c>
      <c r="BG112" s="13">
        <v>991</v>
      </c>
      <c r="BH112" s="17">
        <v>512</v>
      </c>
      <c r="BI112" s="13">
        <v>189</v>
      </c>
      <c r="BJ112" s="13">
        <v>431</v>
      </c>
      <c r="BK112" s="13">
        <v>815</v>
      </c>
      <c r="BL112" s="17">
        <v>481</v>
      </c>
      <c r="BM112" s="13">
        <v>189</v>
      </c>
      <c r="BN112" s="13">
        <v>451</v>
      </c>
      <c r="BO112" s="13">
        <v>852</v>
      </c>
      <c r="BP112" s="17">
        <v>500</v>
      </c>
      <c r="BQ112" s="13">
        <v>170</v>
      </c>
      <c r="BR112" s="13">
        <v>461</v>
      </c>
      <c r="BS112" s="13">
        <v>784</v>
      </c>
      <c r="BT112" s="13"/>
      <c r="BU112" s="13">
        <v>167</v>
      </c>
      <c r="BV112" s="13">
        <v>468</v>
      </c>
      <c r="BW112" s="13">
        <v>782</v>
      </c>
      <c r="BX112" s="17">
        <v>497</v>
      </c>
      <c r="BY112" s="13">
        <v>161</v>
      </c>
      <c r="BZ112" s="13">
        <v>450</v>
      </c>
      <c r="CA112" s="13">
        <v>725</v>
      </c>
      <c r="CB112" s="17">
        <v>493</v>
      </c>
    </row>
    <row r="113" spans="1:80">
      <c r="A113" s="3" t="s">
        <v>245</v>
      </c>
      <c r="B113" s="13">
        <v>1250</v>
      </c>
      <c r="C113" s="13">
        <v>458</v>
      </c>
      <c r="D113" s="13">
        <v>5730</v>
      </c>
      <c r="E113" s="13">
        <v>1210</v>
      </c>
      <c r="F113" s="13">
        <v>492</v>
      </c>
      <c r="G113" s="13">
        <v>5940</v>
      </c>
      <c r="H113" s="13">
        <v>1200</v>
      </c>
      <c r="I113" s="13">
        <v>444</v>
      </c>
      <c r="J113" s="13">
        <v>5340</v>
      </c>
      <c r="K113" s="17">
        <v>1230</v>
      </c>
      <c r="L113" s="13">
        <v>465</v>
      </c>
      <c r="M113" s="13">
        <v>5730</v>
      </c>
      <c r="N113" s="17">
        <v>1230</v>
      </c>
      <c r="O113" s="13">
        <v>445</v>
      </c>
      <c r="P113" s="13">
        <v>5490</v>
      </c>
      <c r="Q113" s="17">
        <v>1190</v>
      </c>
      <c r="R113" s="13">
        <v>449</v>
      </c>
      <c r="S113" s="13">
        <v>5330</v>
      </c>
      <c r="T113" s="17">
        <v>1200</v>
      </c>
      <c r="U113" s="13">
        <v>467</v>
      </c>
      <c r="V113" s="13">
        <v>5620</v>
      </c>
      <c r="W113" s="80">
        <v>1120</v>
      </c>
      <c r="X113" s="80">
        <v>477</v>
      </c>
      <c r="Y113" s="80">
        <v>5340</v>
      </c>
      <c r="Z113" s="80">
        <v>1110</v>
      </c>
      <c r="AA113" s="80">
        <v>467</v>
      </c>
      <c r="AB113" s="80">
        <v>5170</v>
      </c>
      <c r="AC113" s="80">
        <v>1150</v>
      </c>
      <c r="AD113" s="80">
        <v>459</v>
      </c>
      <c r="AE113" s="80">
        <v>5270</v>
      </c>
      <c r="AF113" s="17">
        <v>512</v>
      </c>
      <c r="AG113" s="17">
        <v>481</v>
      </c>
      <c r="AH113" s="17">
        <v>500</v>
      </c>
      <c r="AI113" s="17">
        <v>488</v>
      </c>
      <c r="AJ113" s="17">
        <v>507</v>
      </c>
      <c r="AK113" s="17">
        <v>517</v>
      </c>
      <c r="AL113" s="17">
        <v>495</v>
      </c>
      <c r="AM113" s="17">
        <v>511</v>
      </c>
      <c r="AN113" s="17">
        <v>501</v>
      </c>
      <c r="AO113" s="16">
        <v>485</v>
      </c>
      <c r="AR113" s="3" t="s">
        <v>371</v>
      </c>
      <c r="AS113" s="3" t="s">
        <v>100</v>
      </c>
      <c r="AW113" s="13">
        <v>1440</v>
      </c>
      <c r="AX113" s="13">
        <v>472</v>
      </c>
      <c r="AY113" s="13">
        <v>6800</v>
      </c>
      <c r="AZ113" s="17">
        <v>497</v>
      </c>
      <c r="BA113" s="13">
        <v>1380</v>
      </c>
      <c r="BB113" s="13">
        <v>456</v>
      </c>
      <c r="BC113" s="13">
        <v>6290</v>
      </c>
      <c r="BD113" s="17">
        <v>493</v>
      </c>
      <c r="BE113" s="13">
        <v>1330</v>
      </c>
      <c r="BF113" s="13">
        <v>465</v>
      </c>
      <c r="BG113" s="13">
        <v>6180</v>
      </c>
      <c r="BH113" s="17">
        <v>512</v>
      </c>
      <c r="BI113" s="13">
        <v>1350</v>
      </c>
      <c r="BJ113" s="13">
        <v>459</v>
      </c>
      <c r="BK113" s="13">
        <v>6220</v>
      </c>
      <c r="BL113" s="17">
        <v>481</v>
      </c>
      <c r="BM113" s="13">
        <v>1350</v>
      </c>
      <c r="BN113" s="13">
        <v>476</v>
      </c>
      <c r="BO113" s="13">
        <v>6420</v>
      </c>
      <c r="BP113" s="17">
        <v>500</v>
      </c>
      <c r="BQ113" s="13">
        <v>1360</v>
      </c>
      <c r="BR113" s="13">
        <v>478</v>
      </c>
      <c r="BS113" s="13">
        <v>6500</v>
      </c>
      <c r="BT113" s="13"/>
      <c r="BU113" s="13">
        <v>1350</v>
      </c>
      <c r="BV113" s="13">
        <v>481</v>
      </c>
      <c r="BW113" s="13">
        <v>6490</v>
      </c>
      <c r="BX113" s="17">
        <v>497</v>
      </c>
      <c r="BY113" s="13">
        <v>1330</v>
      </c>
      <c r="BZ113" s="13">
        <v>460</v>
      </c>
      <c r="CA113" s="13">
        <v>6100</v>
      </c>
      <c r="CB113" s="17">
        <v>493</v>
      </c>
    </row>
    <row r="114" spans="1:80">
      <c r="A114" s="3" t="s">
        <v>246</v>
      </c>
      <c r="B114" s="13">
        <v>442</v>
      </c>
      <c r="C114" s="13">
        <v>466</v>
      </c>
      <c r="D114" s="13">
        <v>2060</v>
      </c>
      <c r="E114" s="13">
        <v>422</v>
      </c>
      <c r="F114" s="13">
        <v>502</v>
      </c>
      <c r="G114" s="13">
        <v>2120</v>
      </c>
      <c r="H114" s="13">
        <v>402</v>
      </c>
      <c r="I114" s="13">
        <v>468</v>
      </c>
      <c r="J114" s="13">
        <v>1880</v>
      </c>
      <c r="K114" s="17">
        <v>390</v>
      </c>
      <c r="L114" s="13">
        <v>472</v>
      </c>
      <c r="M114" s="13">
        <v>1840</v>
      </c>
      <c r="N114" s="17">
        <v>388</v>
      </c>
      <c r="O114" s="13">
        <v>456</v>
      </c>
      <c r="P114" s="13">
        <v>1770</v>
      </c>
      <c r="Q114" s="17">
        <v>383</v>
      </c>
      <c r="R114" s="13">
        <v>441</v>
      </c>
      <c r="S114" s="13">
        <v>1690</v>
      </c>
      <c r="T114" s="17">
        <v>370</v>
      </c>
      <c r="U114" s="13">
        <v>463</v>
      </c>
      <c r="V114" s="13">
        <v>1710</v>
      </c>
      <c r="W114" s="80">
        <v>371</v>
      </c>
      <c r="X114" s="80">
        <v>484</v>
      </c>
      <c r="Y114" s="80">
        <v>1800</v>
      </c>
      <c r="Z114" s="80">
        <v>356</v>
      </c>
      <c r="AA114" s="80">
        <v>476</v>
      </c>
      <c r="AB114" s="80">
        <v>1700</v>
      </c>
      <c r="AC114" s="80">
        <v>240</v>
      </c>
      <c r="AD114" s="80">
        <v>457</v>
      </c>
      <c r="AE114" s="80">
        <v>1100</v>
      </c>
      <c r="AF114" s="17">
        <v>512</v>
      </c>
      <c r="AG114" s="17">
        <v>481</v>
      </c>
      <c r="AH114" s="17">
        <v>500</v>
      </c>
      <c r="AI114" s="17">
        <v>488</v>
      </c>
      <c r="AJ114" s="17">
        <v>507</v>
      </c>
      <c r="AK114" s="17">
        <v>517</v>
      </c>
      <c r="AL114" s="17">
        <v>495</v>
      </c>
      <c r="AM114" s="17">
        <v>511</v>
      </c>
      <c r="AN114" s="17">
        <v>501</v>
      </c>
      <c r="AO114" s="16">
        <v>485</v>
      </c>
      <c r="AR114" s="3" t="s">
        <v>372</v>
      </c>
      <c r="AS114" s="3" t="s">
        <v>98</v>
      </c>
      <c r="AW114" s="13">
        <v>585</v>
      </c>
      <c r="AX114" s="13">
        <v>477</v>
      </c>
      <c r="AY114" s="13">
        <v>2790</v>
      </c>
      <c r="AZ114" s="17">
        <v>497</v>
      </c>
      <c r="BA114" s="13">
        <v>568</v>
      </c>
      <c r="BB114" s="13">
        <v>473</v>
      </c>
      <c r="BC114" s="13">
        <v>2690</v>
      </c>
      <c r="BD114" s="17">
        <v>493</v>
      </c>
      <c r="BE114" s="13">
        <v>525</v>
      </c>
      <c r="BF114" s="13">
        <v>481</v>
      </c>
      <c r="BG114" s="13">
        <v>2530</v>
      </c>
      <c r="BH114" s="17">
        <v>512</v>
      </c>
      <c r="BI114" s="13">
        <v>478</v>
      </c>
      <c r="BJ114" s="13">
        <v>453</v>
      </c>
      <c r="BK114" s="13">
        <v>2170</v>
      </c>
      <c r="BL114" s="17">
        <v>481</v>
      </c>
      <c r="BM114" s="13">
        <v>478</v>
      </c>
      <c r="BN114" s="13">
        <v>469</v>
      </c>
      <c r="BO114" s="13">
        <v>2240</v>
      </c>
      <c r="BP114" s="17">
        <v>500</v>
      </c>
      <c r="BQ114" s="13">
        <v>474</v>
      </c>
      <c r="BR114" s="13">
        <v>484</v>
      </c>
      <c r="BS114" s="13">
        <v>2290</v>
      </c>
      <c r="BT114" s="13"/>
      <c r="BU114" s="13">
        <v>468</v>
      </c>
      <c r="BV114" s="13">
        <v>485</v>
      </c>
      <c r="BW114" s="13">
        <v>2270</v>
      </c>
      <c r="BX114" s="17">
        <v>497</v>
      </c>
      <c r="BY114" s="13">
        <v>460</v>
      </c>
      <c r="BZ114" s="13">
        <v>465</v>
      </c>
      <c r="CA114" s="13">
        <v>2140</v>
      </c>
      <c r="CB114" s="17">
        <v>493</v>
      </c>
    </row>
    <row r="115" spans="1:80">
      <c r="A115" s="3" t="s">
        <v>247</v>
      </c>
      <c r="B115" s="13">
        <v>4040</v>
      </c>
      <c r="C115" s="13">
        <v>515</v>
      </c>
      <c r="D115" s="13">
        <v>20800</v>
      </c>
      <c r="E115" s="13">
        <v>3960</v>
      </c>
      <c r="F115" s="13">
        <v>530</v>
      </c>
      <c r="G115" s="13">
        <v>21000</v>
      </c>
      <c r="H115" s="13">
        <v>3930</v>
      </c>
      <c r="I115" s="13">
        <v>489</v>
      </c>
      <c r="J115" s="13">
        <v>19200</v>
      </c>
      <c r="K115" s="17">
        <v>3930</v>
      </c>
      <c r="L115" s="13">
        <v>522</v>
      </c>
      <c r="M115" s="13">
        <v>20500</v>
      </c>
      <c r="N115" s="17">
        <v>3920</v>
      </c>
      <c r="O115" s="13">
        <v>498</v>
      </c>
      <c r="P115" s="13">
        <v>19500</v>
      </c>
      <c r="Q115" s="17">
        <v>3950</v>
      </c>
      <c r="R115" s="13">
        <v>510</v>
      </c>
      <c r="S115" s="13">
        <v>20100</v>
      </c>
      <c r="T115" s="17">
        <v>3880</v>
      </c>
      <c r="U115" s="13">
        <v>524</v>
      </c>
      <c r="V115" s="13">
        <v>20300</v>
      </c>
      <c r="W115" s="80">
        <v>3810</v>
      </c>
      <c r="X115" s="80">
        <v>534</v>
      </c>
      <c r="Y115" s="80">
        <v>20400</v>
      </c>
      <c r="Z115" s="80">
        <v>3780</v>
      </c>
      <c r="AA115" s="80">
        <v>528</v>
      </c>
      <c r="AB115" s="80">
        <v>20000</v>
      </c>
      <c r="AC115" s="80">
        <v>3700</v>
      </c>
      <c r="AD115" s="80">
        <v>506</v>
      </c>
      <c r="AE115" s="80">
        <v>18700</v>
      </c>
      <c r="AF115" s="17">
        <v>512</v>
      </c>
      <c r="AG115" s="17">
        <v>481</v>
      </c>
      <c r="AH115" s="17">
        <v>500</v>
      </c>
      <c r="AI115" s="17">
        <v>488</v>
      </c>
      <c r="AJ115" s="17">
        <v>507</v>
      </c>
      <c r="AK115" s="17">
        <v>517</v>
      </c>
      <c r="AL115" s="17">
        <v>495</v>
      </c>
      <c r="AM115" s="17">
        <v>511</v>
      </c>
      <c r="AN115" s="17">
        <v>501</v>
      </c>
      <c r="AO115" s="16">
        <v>485</v>
      </c>
      <c r="AR115" s="3" t="s">
        <v>373</v>
      </c>
      <c r="AS115" s="3" t="s">
        <v>96</v>
      </c>
      <c r="AW115" s="13">
        <v>4270</v>
      </c>
      <c r="AX115" s="13">
        <v>528</v>
      </c>
      <c r="AY115" s="13">
        <v>22600</v>
      </c>
      <c r="AZ115" s="17">
        <v>497</v>
      </c>
      <c r="BA115" s="13">
        <v>4220</v>
      </c>
      <c r="BB115" s="13">
        <v>515</v>
      </c>
      <c r="BC115" s="13">
        <v>21700</v>
      </c>
      <c r="BD115" s="17">
        <v>493</v>
      </c>
      <c r="BE115" s="13">
        <v>4200</v>
      </c>
      <c r="BF115" s="13">
        <v>543</v>
      </c>
      <c r="BG115" s="13">
        <v>22800</v>
      </c>
      <c r="BH115" s="17">
        <v>512</v>
      </c>
      <c r="BI115" s="13">
        <v>4220</v>
      </c>
      <c r="BJ115" s="13">
        <v>509</v>
      </c>
      <c r="BK115" s="13">
        <v>21500</v>
      </c>
      <c r="BL115" s="17">
        <v>481</v>
      </c>
      <c r="BM115" s="13">
        <v>4260</v>
      </c>
      <c r="BN115" s="13">
        <v>519</v>
      </c>
      <c r="BO115" s="13">
        <v>22100</v>
      </c>
      <c r="BP115" s="17">
        <v>500</v>
      </c>
      <c r="BQ115" s="13">
        <v>4190</v>
      </c>
      <c r="BR115" s="13">
        <v>530</v>
      </c>
      <c r="BS115" s="13">
        <v>22200</v>
      </c>
      <c r="BT115" s="13"/>
      <c r="BU115" s="13">
        <v>4220</v>
      </c>
      <c r="BV115" s="13">
        <v>547</v>
      </c>
      <c r="BW115" s="13">
        <v>23100</v>
      </c>
      <c r="BX115" s="17">
        <v>497</v>
      </c>
      <c r="BY115" s="13">
        <v>4160</v>
      </c>
      <c r="BZ115" s="13">
        <v>519</v>
      </c>
      <c r="CA115" s="13">
        <v>21600</v>
      </c>
      <c r="CB115" s="17">
        <v>493</v>
      </c>
    </row>
    <row r="116" spans="1:80">
      <c r="A116" s="3" t="s">
        <v>248</v>
      </c>
      <c r="B116" s="13">
        <v>333</v>
      </c>
      <c r="C116" s="13">
        <v>509</v>
      </c>
      <c r="D116" s="13">
        <v>1690</v>
      </c>
      <c r="E116" s="13">
        <v>329</v>
      </c>
      <c r="F116" s="13">
        <v>559</v>
      </c>
      <c r="G116" s="13">
        <v>1840</v>
      </c>
      <c r="H116" s="13">
        <v>327</v>
      </c>
      <c r="I116" s="13">
        <v>501</v>
      </c>
      <c r="J116" s="13">
        <v>1640</v>
      </c>
      <c r="K116" s="17">
        <v>327</v>
      </c>
      <c r="L116" s="13">
        <v>520</v>
      </c>
      <c r="M116" s="13">
        <v>1700</v>
      </c>
      <c r="N116" s="17">
        <v>336</v>
      </c>
      <c r="O116" s="13">
        <v>502</v>
      </c>
      <c r="P116" s="13">
        <v>1690</v>
      </c>
      <c r="Q116" s="17">
        <v>334</v>
      </c>
      <c r="R116" s="13">
        <v>499</v>
      </c>
      <c r="S116" s="13">
        <v>1670</v>
      </c>
      <c r="T116" s="17">
        <v>316</v>
      </c>
      <c r="U116" s="13">
        <v>513</v>
      </c>
      <c r="V116" s="13">
        <v>1620</v>
      </c>
      <c r="W116" s="80">
        <v>286</v>
      </c>
      <c r="X116" s="80">
        <v>531</v>
      </c>
      <c r="Y116" s="80">
        <v>1520</v>
      </c>
      <c r="Z116" s="80">
        <v>286</v>
      </c>
      <c r="AA116" s="80">
        <v>520</v>
      </c>
      <c r="AB116" s="80">
        <v>1490</v>
      </c>
      <c r="AC116" s="80">
        <v>280</v>
      </c>
      <c r="AD116" s="80">
        <v>511</v>
      </c>
      <c r="AE116" s="80">
        <v>1430</v>
      </c>
      <c r="AF116" s="17">
        <v>512</v>
      </c>
      <c r="AG116" s="17">
        <v>481</v>
      </c>
      <c r="AH116" s="17">
        <v>500</v>
      </c>
      <c r="AI116" s="17">
        <v>488</v>
      </c>
      <c r="AJ116" s="17">
        <v>507</v>
      </c>
      <c r="AK116" s="17">
        <v>517</v>
      </c>
      <c r="AL116" s="17">
        <v>495</v>
      </c>
      <c r="AM116" s="17">
        <v>511</v>
      </c>
      <c r="AN116" s="17">
        <v>501</v>
      </c>
      <c r="AO116" s="16">
        <v>485</v>
      </c>
      <c r="AR116" s="3" t="s">
        <v>374</v>
      </c>
      <c r="AS116" s="3" t="s">
        <v>94</v>
      </c>
      <c r="AW116" s="13">
        <v>370</v>
      </c>
      <c r="AX116" s="13">
        <v>518</v>
      </c>
      <c r="AY116" s="13">
        <v>1920</v>
      </c>
      <c r="AZ116" s="17">
        <v>497</v>
      </c>
      <c r="BA116" s="13">
        <v>355</v>
      </c>
      <c r="BB116" s="13">
        <v>500</v>
      </c>
      <c r="BC116" s="13">
        <v>1780</v>
      </c>
      <c r="BD116" s="17">
        <v>493</v>
      </c>
      <c r="BE116" s="13">
        <v>348</v>
      </c>
      <c r="BF116" s="13">
        <v>521</v>
      </c>
      <c r="BG116" s="13">
        <v>1810</v>
      </c>
      <c r="BH116" s="17">
        <v>512</v>
      </c>
      <c r="BI116" s="13">
        <v>346</v>
      </c>
      <c r="BJ116" s="13">
        <v>507</v>
      </c>
      <c r="BK116" s="13">
        <v>1750</v>
      </c>
      <c r="BL116" s="17">
        <v>481</v>
      </c>
      <c r="BM116" s="13">
        <v>346</v>
      </c>
      <c r="BN116" s="13">
        <v>523</v>
      </c>
      <c r="BO116" s="13">
        <v>1810</v>
      </c>
      <c r="BP116" s="17">
        <v>500</v>
      </c>
      <c r="BQ116" s="13">
        <v>335</v>
      </c>
      <c r="BR116" s="13">
        <v>529</v>
      </c>
      <c r="BS116" s="13">
        <v>1770</v>
      </c>
      <c r="BT116" s="13"/>
      <c r="BU116" s="13">
        <v>334</v>
      </c>
      <c r="BV116" s="13">
        <v>530</v>
      </c>
      <c r="BW116" s="13">
        <v>1770</v>
      </c>
      <c r="BX116" s="17">
        <v>497</v>
      </c>
      <c r="BY116" s="13">
        <v>333</v>
      </c>
      <c r="BZ116" s="13">
        <v>504</v>
      </c>
      <c r="CA116" s="13">
        <v>1680</v>
      </c>
      <c r="CB116" s="17">
        <v>493</v>
      </c>
    </row>
    <row r="117" spans="1:80">
      <c r="A117" s="3" t="s">
        <v>249</v>
      </c>
      <c r="B117" s="13">
        <v>338</v>
      </c>
      <c r="C117" s="13">
        <v>469</v>
      </c>
      <c r="D117" s="13">
        <v>1590</v>
      </c>
      <c r="E117" s="13">
        <v>324</v>
      </c>
      <c r="F117" s="13">
        <v>494</v>
      </c>
      <c r="G117" s="13">
        <v>1600</v>
      </c>
      <c r="H117" s="13">
        <v>322</v>
      </c>
      <c r="I117" s="13">
        <v>452</v>
      </c>
      <c r="J117" s="13">
        <v>1460</v>
      </c>
      <c r="K117" s="17">
        <v>342</v>
      </c>
      <c r="L117" s="13">
        <v>464</v>
      </c>
      <c r="M117" s="13">
        <v>1590</v>
      </c>
      <c r="N117" s="17">
        <v>334</v>
      </c>
      <c r="O117" s="13">
        <v>452</v>
      </c>
      <c r="P117" s="13">
        <v>1510</v>
      </c>
      <c r="Q117" s="17">
        <v>329</v>
      </c>
      <c r="R117" s="13">
        <v>456</v>
      </c>
      <c r="S117" s="13">
        <v>1500</v>
      </c>
      <c r="T117" s="17">
        <v>315</v>
      </c>
      <c r="U117" s="13">
        <v>467</v>
      </c>
      <c r="V117" s="13">
        <v>1470</v>
      </c>
      <c r="W117" s="80">
        <v>286</v>
      </c>
      <c r="X117" s="80">
        <v>482</v>
      </c>
      <c r="Y117" s="80">
        <v>1380</v>
      </c>
      <c r="Z117" s="80">
        <v>273</v>
      </c>
      <c r="AA117" s="80">
        <v>470</v>
      </c>
      <c r="AB117" s="80">
        <v>1280</v>
      </c>
      <c r="AC117" s="80">
        <v>271</v>
      </c>
      <c r="AD117" s="80">
        <v>462</v>
      </c>
      <c r="AE117" s="80">
        <v>1250</v>
      </c>
      <c r="AF117" s="17">
        <v>512</v>
      </c>
      <c r="AG117" s="17">
        <v>481</v>
      </c>
      <c r="AH117" s="17">
        <v>500</v>
      </c>
      <c r="AI117" s="17">
        <v>488</v>
      </c>
      <c r="AJ117" s="17">
        <v>507</v>
      </c>
      <c r="AK117" s="17">
        <v>517</v>
      </c>
      <c r="AL117" s="17">
        <v>495</v>
      </c>
      <c r="AM117" s="17">
        <v>511</v>
      </c>
      <c r="AN117" s="17">
        <v>501</v>
      </c>
      <c r="AO117" s="16">
        <v>485</v>
      </c>
      <c r="AR117" s="3" t="s">
        <v>375</v>
      </c>
      <c r="AS117" s="3" t="s">
        <v>92</v>
      </c>
      <c r="AW117" s="13">
        <v>374</v>
      </c>
      <c r="AX117" s="13">
        <v>475</v>
      </c>
      <c r="AY117" s="13">
        <v>1780</v>
      </c>
      <c r="AZ117" s="17">
        <v>497</v>
      </c>
      <c r="BA117" s="13">
        <v>380</v>
      </c>
      <c r="BB117" s="13">
        <v>460</v>
      </c>
      <c r="BC117" s="13">
        <v>1750</v>
      </c>
      <c r="BD117" s="17">
        <v>493</v>
      </c>
      <c r="BE117" s="13">
        <v>370</v>
      </c>
      <c r="BF117" s="13">
        <v>478</v>
      </c>
      <c r="BG117" s="13">
        <v>1770</v>
      </c>
      <c r="BH117" s="17">
        <v>512</v>
      </c>
      <c r="BI117" s="13">
        <v>368</v>
      </c>
      <c r="BJ117" s="13">
        <v>466</v>
      </c>
      <c r="BK117" s="13">
        <v>1720</v>
      </c>
      <c r="BL117" s="17">
        <v>481</v>
      </c>
      <c r="BM117" s="13">
        <v>376</v>
      </c>
      <c r="BN117" s="13">
        <v>480</v>
      </c>
      <c r="BO117" s="13">
        <v>1810</v>
      </c>
      <c r="BP117" s="17">
        <v>500</v>
      </c>
      <c r="BQ117" s="13">
        <v>374</v>
      </c>
      <c r="BR117" s="13">
        <v>488</v>
      </c>
      <c r="BS117" s="13">
        <v>1830</v>
      </c>
      <c r="BT117" s="13"/>
      <c r="BU117" s="13">
        <v>370</v>
      </c>
      <c r="BV117" s="13">
        <v>490</v>
      </c>
      <c r="BW117" s="13">
        <v>1810</v>
      </c>
      <c r="BX117" s="17">
        <v>497</v>
      </c>
      <c r="BY117" s="13">
        <v>356</v>
      </c>
      <c r="BZ117" s="13">
        <v>468</v>
      </c>
      <c r="CA117" s="13">
        <v>1670</v>
      </c>
      <c r="CB117" s="17">
        <v>493</v>
      </c>
    </row>
    <row r="118" spans="1:80">
      <c r="A118" s="3" t="s">
        <v>250</v>
      </c>
      <c r="B118" s="13">
        <v>971</v>
      </c>
      <c r="C118" s="13">
        <v>470</v>
      </c>
      <c r="D118" s="13">
        <v>4560</v>
      </c>
      <c r="E118" s="13">
        <v>933</v>
      </c>
      <c r="F118" s="13">
        <v>507</v>
      </c>
      <c r="G118" s="13">
        <v>4730</v>
      </c>
      <c r="H118" s="13">
        <v>906</v>
      </c>
      <c r="I118" s="13">
        <v>458</v>
      </c>
      <c r="J118" s="13">
        <v>4150</v>
      </c>
      <c r="K118" s="17">
        <v>909</v>
      </c>
      <c r="L118" s="13">
        <v>479</v>
      </c>
      <c r="M118" s="13">
        <v>4350</v>
      </c>
      <c r="N118" s="17">
        <v>911</v>
      </c>
      <c r="O118" s="13">
        <v>456</v>
      </c>
      <c r="P118" s="13">
        <v>4150</v>
      </c>
      <c r="Q118" s="17">
        <v>897</v>
      </c>
      <c r="R118" s="13">
        <v>463</v>
      </c>
      <c r="S118" s="13">
        <v>4150</v>
      </c>
      <c r="T118" s="17">
        <v>874</v>
      </c>
      <c r="U118" s="13">
        <v>473</v>
      </c>
      <c r="V118" s="13">
        <v>4130</v>
      </c>
      <c r="W118" s="80">
        <v>835</v>
      </c>
      <c r="X118" s="80">
        <v>490</v>
      </c>
      <c r="Y118" s="80">
        <v>4090</v>
      </c>
      <c r="Z118" s="80">
        <v>831</v>
      </c>
      <c r="AA118" s="80">
        <v>479</v>
      </c>
      <c r="AB118" s="80">
        <v>3980</v>
      </c>
      <c r="AC118" s="80">
        <v>858</v>
      </c>
      <c r="AD118" s="80">
        <v>470</v>
      </c>
      <c r="AE118" s="80">
        <v>4030</v>
      </c>
      <c r="AF118" s="17">
        <v>512</v>
      </c>
      <c r="AG118" s="17">
        <v>481</v>
      </c>
      <c r="AH118" s="17">
        <v>500</v>
      </c>
      <c r="AI118" s="17">
        <v>488</v>
      </c>
      <c r="AJ118" s="17">
        <v>507</v>
      </c>
      <c r="AK118" s="17">
        <v>517</v>
      </c>
      <c r="AL118" s="17">
        <v>495</v>
      </c>
      <c r="AM118" s="17">
        <v>511</v>
      </c>
      <c r="AN118" s="17">
        <v>501</v>
      </c>
      <c r="AO118" s="16">
        <v>485</v>
      </c>
      <c r="AR118" s="3" t="s">
        <v>376</v>
      </c>
      <c r="AS118" s="3" t="s">
        <v>89</v>
      </c>
      <c r="AW118" s="13">
        <v>982</v>
      </c>
      <c r="AX118" s="13">
        <v>475</v>
      </c>
      <c r="AY118" s="13">
        <v>4670</v>
      </c>
      <c r="AZ118" s="17">
        <v>497</v>
      </c>
      <c r="BA118" s="13">
        <v>958</v>
      </c>
      <c r="BB118" s="13">
        <v>459</v>
      </c>
      <c r="BC118" s="13">
        <v>4400</v>
      </c>
      <c r="BD118" s="17">
        <v>493</v>
      </c>
      <c r="BE118" s="13">
        <v>956</v>
      </c>
      <c r="BF118" s="13">
        <v>474</v>
      </c>
      <c r="BG118" s="13">
        <v>4530</v>
      </c>
      <c r="BH118" s="17">
        <v>512</v>
      </c>
      <c r="BI118" s="13">
        <v>941</v>
      </c>
      <c r="BJ118" s="13">
        <v>459</v>
      </c>
      <c r="BK118" s="13">
        <v>4320</v>
      </c>
      <c r="BL118" s="17">
        <v>481</v>
      </c>
      <c r="BM118" s="13">
        <v>1010</v>
      </c>
      <c r="BN118" s="13">
        <v>479</v>
      </c>
      <c r="BO118" s="13">
        <v>4820</v>
      </c>
      <c r="BP118" s="17">
        <v>500</v>
      </c>
      <c r="BQ118" s="13">
        <v>1020</v>
      </c>
      <c r="BR118" s="13">
        <v>504</v>
      </c>
      <c r="BS118" s="13">
        <v>5140</v>
      </c>
      <c r="BT118" s="13"/>
      <c r="BU118" s="13">
        <v>1010</v>
      </c>
      <c r="BV118" s="13">
        <v>506</v>
      </c>
      <c r="BW118" s="13">
        <v>5090</v>
      </c>
      <c r="BX118" s="17">
        <v>497</v>
      </c>
      <c r="BY118" s="13">
        <v>1010</v>
      </c>
      <c r="BZ118" s="13">
        <v>471</v>
      </c>
      <c r="CA118" s="13">
        <v>4730</v>
      </c>
      <c r="CB118" s="17">
        <v>493</v>
      </c>
    </row>
    <row r="119" spans="1:80">
      <c r="A119" s="3" t="s">
        <v>251</v>
      </c>
      <c r="B119" s="13">
        <v>66</v>
      </c>
      <c r="C119" s="13">
        <v>461</v>
      </c>
      <c r="D119" s="13">
        <v>304</v>
      </c>
      <c r="E119" s="13">
        <v>61</v>
      </c>
      <c r="F119" s="13">
        <v>514</v>
      </c>
      <c r="G119" s="13">
        <v>314</v>
      </c>
      <c r="H119" s="13">
        <v>58</v>
      </c>
      <c r="I119" s="13">
        <v>456</v>
      </c>
      <c r="J119" s="13">
        <v>264</v>
      </c>
      <c r="K119" s="17">
        <v>58</v>
      </c>
      <c r="L119" s="13">
        <v>479</v>
      </c>
      <c r="M119" s="13">
        <v>278</v>
      </c>
      <c r="N119" s="17">
        <v>57</v>
      </c>
      <c r="O119" s="13">
        <v>460</v>
      </c>
      <c r="P119" s="13">
        <v>262</v>
      </c>
      <c r="Q119" s="17">
        <v>58</v>
      </c>
      <c r="R119" s="13">
        <v>457</v>
      </c>
      <c r="S119" s="13">
        <v>265</v>
      </c>
      <c r="T119" s="17">
        <v>54</v>
      </c>
      <c r="U119" s="13">
        <v>476</v>
      </c>
      <c r="V119" s="13">
        <v>257</v>
      </c>
      <c r="W119" s="80">
        <v>52</v>
      </c>
      <c r="X119" s="80">
        <v>488</v>
      </c>
      <c r="Y119" s="80">
        <v>254</v>
      </c>
      <c r="Z119" s="80">
        <v>49</v>
      </c>
      <c r="AA119" s="80">
        <v>478</v>
      </c>
      <c r="AB119" s="80">
        <v>234</v>
      </c>
      <c r="AC119" s="80">
        <v>59</v>
      </c>
      <c r="AD119" s="80">
        <v>470</v>
      </c>
      <c r="AE119" s="80">
        <v>277</v>
      </c>
      <c r="AF119" s="17">
        <v>512</v>
      </c>
      <c r="AG119" s="17">
        <v>481</v>
      </c>
      <c r="AH119" s="17">
        <v>500</v>
      </c>
      <c r="AI119" s="17">
        <v>488</v>
      </c>
      <c r="AJ119" s="17">
        <v>507</v>
      </c>
      <c r="AK119" s="17">
        <v>517</v>
      </c>
      <c r="AL119" s="17">
        <v>495</v>
      </c>
      <c r="AM119" s="17">
        <v>511</v>
      </c>
      <c r="AN119" s="17">
        <v>501</v>
      </c>
      <c r="AO119" s="16">
        <v>485</v>
      </c>
      <c r="AR119" s="3" t="s">
        <v>377</v>
      </c>
      <c r="AS119" s="3" t="s">
        <v>86</v>
      </c>
      <c r="AW119" s="13">
        <v>78</v>
      </c>
      <c r="AX119" s="13">
        <v>465</v>
      </c>
      <c r="AY119" s="13">
        <v>363</v>
      </c>
      <c r="AZ119" s="17">
        <v>497</v>
      </c>
      <c r="BA119" s="13">
        <v>76</v>
      </c>
      <c r="BB119" s="13">
        <v>452</v>
      </c>
      <c r="BC119" s="13">
        <v>344</v>
      </c>
      <c r="BD119" s="17">
        <v>493</v>
      </c>
      <c r="BE119" s="13">
        <v>71</v>
      </c>
      <c r="BF119" s="13">
        <v>471</v>
      </c>
      <c r="BG119" s="13">
        <v>334</v>
      </c>
      <c r="BH119" s="17">
        <v>512</v>
      </c>
      <c r="BI119" s="13">
        <v>70</v>
      </c>
      <c r="BJ119" s="13">
        <v>457</v>
      </c>
      <c r="BK119" s="13">
        <v>320</v>
      </c>
      <c r="BL119" s="17">
        <v>481</v>
      </c>
      <c r="BM119" s="13">
        <v>72</v>
      </c>
      <c r="BN119" s="13">
        <v>472</v>
      </c>
      <c r="BO119" s="13">
        <v>340</v>
      </c>
      <c r="BP119" s="17">
        <v>500</v>
      </c>
      <c r="BQ119" s="13">
        <v>67</v>
      </c>
      <c r="BR119" s="13">
        <v>487</v>
      </c>
      <c r="BS119" s="13">
        <v>326</v>
      </c>
      <c r="BT119" s="13"/>
      <c r="BU119" s="13">
        <v>71</v>
      </c>
      <c r="BV119" s="13">
        <v>487</v>
      </c>
      <c r="BW119" s="13">
        <v>346</v>
      </c>
      <c r="BX119" s="17">
        <v>497</v>
      </c>
      <c r="BY119" s="13">
        <v>70</v>
      </c>
      <c r="BZ119" s="13">
        <v>464</v>
      </c>
      <c r="CA119" s="13">
        <v>325</v>
      </c>
      <c r="CB119" s="17">
        <v>493</v>
      </c>
    </row>
    <row r="120" spans="1:80">
      <c r="A120" s="3" t="s">
        <v>252</v>
      </c>
      <c r="B120" s="13">
        <v>52</v>
      </c>
      <c r="C120" s="13">
        <v>471</v>
      </c>
      <c r="D120" s="13">
        <v>245</v>
      </c>
      <c r="E120" s="13">
        <v>51</v>
      </c>
      <c r="F120" s="13">
        <v>517</v>
      </c>
      <c r="G120" s="13">
        <v>264</v>
      </c>
      <c r="H120" s="13">
        <v>50</v>
      </c>
      <c r="I120" s="13">
        <v>457</v>
      </c>
      <c r="J120" s="13">
        <v>229</v>
      </c>
      <c r="K120" s="17">
        <v>51</v>
      </c>
      <c r="L120" s="13">
        <v>482</v>
      </c>
      <c r="M120" s="13">
        <v>246</v>
      </c>
      <c r="N120" s="17">
        <v>44</v>
      </c>
      <c r="O120" s="13">
        <v>462</v>
      </c>
      <c r="P120" s="13">
        <v>203</v>
      </c>
      <c r="Q120" s="17">
        <v>42</v>
      </c>
      <c r="R120" s="13">
        <v>462</v>
      </c>
      <c r="S120" s="13">
        <v>194</v>
      </c>
      <c r="T120" s="17">
        <v>49</v>
      </c>
      <c r="U120" s="13">
        <v>474</v>
      </c>
      <c r="V120" s="13">
        <v>232</v>
      </c>
      <c r="W120" s="80">
        <v>47</v>
      </c>
      <c r="X120" s="80">
        <v>491</v>
      </c>
      <c r="Y120" s="80">
        <v>231</v>
      </c>
      <c r="Z120" s="80">
        <v>44</v>
      </c>
      <c r="AA120" s="80">
        <v>480</v>
      </c>
      <c r="AB120" s="80">
        <v>211</v>
      </c>
      <c r="AC120" s="80">
        <v>45</v>
      </c>
      <c r="AD120" s="80">
        <v>472</v>
      </c>
      <c r="AE120" s="80">
        <v>212</v>
      </c>
      <c r="AF120" s="17">
        <v>512</v>
      </c>
      <c r="AG120" s="17">
        <v>481</v>
      </c>
      <c r="AH120" s="17">
        <v>500</v>
      </c>
      <c r="AI120" s="17">
        <v>488</v>
      </c>
      <c r="AJ120" s="17">
        <v>507</v>
      </c>
      <c r="AK120" s="17">
        <v>517</v>
      </c>
      <c r="AL120" s="17">
        <v>495</v>
      </c>
      <c r="AM120" s="17">
        <v>511</v>
      </c>
      <c r="AN120" s="17">
        <v>501</v>
      </c>
      <c r="AO120" s="16">
        <v>485</v>
      </c>
      <c r="AR120" s="3" t="s">
        <v>378</v>
      </c>
      <c r="AS120" s="3" t="s">
        <v>83</v>
      </c>
      <c r="AW120" s="13">
        <v>86</v>
      </c>
      <c r="AX120" s="13">
        <v>475</v>
      </c>
      <c r="AY120" s="13">
        <v>409</v>
      </c>
      <c r="AZ120" s="17">
        <v>497</v>
      </c>
      <c r="BA120" s="13">
        <v>71</v>
      </c>
      <c r="BB120" s="13">
        <v>461</v>
      </c>
      <c r="BC120" s="13">
        <v>327</v>
      </c>
      <c r="BD120" s="17">
        <v>493</v>
      </c>
      <c r="BE120" s="13">
        <v>65</v>
      </c>
      <c r="BF120" s="13">
        <v>481</v>
      </c>
      <c r="BG120" s="13">
        <v>313</v>
      </c>
      <c r="BH120" s="17">
        <v>512</v>
      </c>
      <c r="BI120" s="13">
        <v>64</v>
      </c>
      <c r="BJ120" s="13">
        <v>463</v>
      </c>
      <c r="BK120" s="13">
        <v>296</v>
      </c>
      <c r="BL120" s="17">
        <v>481</v>
      </c>
      <c r="BM120" s="13">
        <v>64</v>
      </c>
      <c r="BN120" s="13">
        <v>481</v>
      </c>
      <c r="BO120" s="13">
        <v>308</v>
      </c>
      <c r="BP120" s="17">
        <v>500</v>
      </c>
      <c r="BQ120" s="13">
        <v>57</v>
      </c>
      <c r="BR120" s="13">
        <v>493</v>
      </c>
      <c r="BS120" s="13">
        <v>281</v>
      </c>
      <c r="BT120" s="13"/>
      <c r="BU120" s="13">
        <v>57</v>
      </c>
      <c r="BV120" s="13">
        <v>495</v>
      </c>
      <c r="BW120" s="13">
        <v>282</v>
      </c>
      <c r="BX120" s="17">
        <v>497</v>
      </c>
      <c r="BY120" s="13">
        <v>55</v>
      </c>
      <c r="BZ120" s="13">
        <v>470</v>
      </c>
      <c r="CA120" s="13">
        <v>259</v>
      </c>
      <c r="CB120" s="17">
        <v>493</v>
      </c>
    </row>
    <row r="121" spans="1:80">
      <c r="A121" s="3" t="s">
        <v>253</v>
      </c>
      <c r="B121" s="13">
        <v>748</v>
      </c>
      <c r="C121" s="13">
        <v>481</v>
      </c>
      <c r="D121" s="13">
        <v>3600</v>
      </c>
      <c r="E121" s="13">
        <v>699</v>
      </c>
      <c r="F121" s="13">
        <v>513</v>
      </c>
      <c r="G121" s="13">
        <v>3590</v>
      </c>
      <c r="H121" s="13">
        <v>696</v>
      </c>
      <c r="I121" s="13">
        <v>470</v>
      </c>
      <c r="J121" s="13">
        <v>3270</v>
      </c>
      <c r="K121" s="17">
        <v>703</v>
      </c>
      <c r="L121" s="13">
        <v>475</v>
      </c>
      <c r="M121" s="13">
        <v>3340</v>
      </c>
      <c r="N121" s="17">
        <v>696</v>
      </c>
      <c r="O121" s="13">
        <v>451</v>
      </c>
      <c r="P121" s="13">
        <v>3140</v>
      </c>
      <c r="Q121" s="17">
        <v>677</v>
      </c>
      <c r="R121" s="13">
        <v>458</v>
      </c>
      <c r="S121" s="13">
        <v>3100</v>
      </c>
      <c r="T121" s="17">
        <v>657</v>
      </c>
      <c r="U121" s="13">
        <v>477</v>
      </c>
      <c r="V121" s="13">
        <v>3130</v>
      </c>
      <c r="W121" s="80">
        <v>628</v>
      </c>
      <c r="X121" s="80">
        <v>497</v>
      </c>
      <c r="Y121" s="80">
        <v>3120</v>
      </c>
      <c r="Z121" s="80">
        <v>632</v>
      </c>
      <c r="AA121" s="80">
        <v>483</v>
      </c>
      <c r="AB121" s="80">
        <v>3050</v>
      </c>
      <c r="AC121" s="80">
        <v>594</v>
      </c>
      <c r="AD121" s="80">
        <v>467</v>
      </c>
      <c r="AE121" s="80">
        <v>2770</v>
      </c>
      <c r="AF121" s="17">
        <v>512</v>
      </c>
      <c r="AG121" s="17">
        <v>481</v>
      </c>
      <c r="AH121" s="17">
        <v>500</v>
      </c>
      <c r="AI121" s="17">
        <v>488</v>
      </c>
      <c r="AJ121" s="17">
        <v>507</v>
      </c>
      <c r="AK121" s="17">
        <v>517</v>
      </c>
      <c r="AL121" s="17">
        <v>495</v>
      </c>
      <c r="AM121" s="17">
        <v>511</v>
      </c>
      <c r="AN121" s="17">
        <v>501</v>
      </c>
      <c r="AO121" s="16">
        <v>485</v>
      </c>
      <c r="AR121" s="3" t="s">
        <v>379</v>
      </c>
      <c r="AS121" s="3" t="s">
        <v>80</v>
      </c>
      <c r="AW121" s="13">
        <v>908</v>
      </c>
      <c r="AX121" s="13">
        <v>484</v>
      </c>
      <c r="AY121" s="13">
        <v>4400</v>
      </c>
      <c r="AZ121" s="17">
        <v>497</v>
      </c>
      <c r="BA121" s="13">
        <v>898</v>
      </c>
      <c r="BB121" s="13">
        <v>491</v>
      </c>
      <c r="BC121" s="13">
        <v>4410</v>
      </c>
      <c r="BD121" s="17">
        <v>493</v>
      </c>
      <c r="BE121" s="13">
        <v>871</v>
      </c>
      <c r="BF121" s="13">
        <v>512</v>
      </c>
      <c r="BG121" s="13">
        <v>4460</v>
      </c>
      <c r="BH121" s="17">
        <v>512</v>
      </c>
      <c r="BI121" s="13">
        <v>874</v>
      </c>
      <c r="BJ121" s="13">
        <v>474</v>
      </c>
      <c r="BK121" s="13">
        <v>4140</v>
      </c>
      <c r="BL121" s="17">
        <v>481</v>
      </c>
      <c r="BM121" s="13">
        <v>873</v>
      </c>
      <c r="BN121" s="13">
        <v>497</v>
      </c>
      <c r="BO121" s="13">
        <v>4340</v>
      </c>
      <c r="BP121" s="17">
        <v>500</v>
      </c>
      <c r="BQ121" s="13">
        <v>834</v>
      </c>
      <c r="BR121" s="13">
        <v>498</v>
      </c>
      <c r="BS121" s="13">
        <v>4150</v>
      </c>
      <c r="BT121" s="13"/>
      <c r="BU121" s="13">
        <v>830</v>
      </c>
      <c r="BV121" s="13">
        <v>509</v>
      </c>
      <c r="BW121" s="13">
        <v>4230</v>
      </c>
      <c r="BX121" s="17">
        <v>497</v>
      </c>
      <c r="BY121" s="13">
        <v>805</v>
      </c>
      <c r="BZ121" s="13">
        <v>476</v>
      </c>
      <c r="CA121" s="13">
        <v>3830</v>
      </c>
      <c r="CB121" s="17">
        <v>493</v>
      </c>
    </row>
    <row r="122" spans="1:80">
      <c r="A122" s="3" t="s">
        <v>254</v>
      </c>
      <c r="B122" s="13">
        <v>1160</v>
      </c>
      <c r="C122" s="13">
        <v>507</v>
      </c>
      <c r="D122" s="13">
        <v>5880</v>
      </c>
      <c r="E122" s="13">
        <v>1120</v>
      </c>
      <c r="F122" s="13">
        <v>544</v>
      </c>
      <c r="G122" s="13">
        <v>6090</v>
      </c>
      <c r="H122" s="13">
        <v>1160</v>
      </c>
      <c r="I122" s="13">
        <v>492</v>
      </c>
      <c r="J122" s="13">
        <v>5680</v>
      </c>
      <c r="K122" s="17">
        <v>1200</v>
      </c>
      <c r="L122" s="13">
        <v>507</v>
      </c>
      <c r="M122" s="13">
        <v>6100</v>
      </c>
      <c r="N122" s="17">
        <v>1210</v>
      </c>
      <c r="O122" s="13">
        <v>486</v>
      </c>
      <c r="P122" s="13">
        <v>5900</v>
      </c>
      <c r="Q122" s="17">
        <v>1190</v>
      </c>
      <c r="R122" s="13">
        <v>490</v>
      </c>
      <c r="S122" s="13">
        <v>5810</v>
      </c>
      <c r="T122" s="17">
        <v>1160</v>
      </c>
      <c r="U122" s="13">
        <v>509</v>
      </c>
      <c r="V122" s="13">
        <v>5890</v>
      </c>
      <c r="W122" s="80">
        <v>1060</v>
      </c>
      <c r="X122" s="80">
        <v>527</v>
      </c>
      <c r="Y122" s="80">
        <v>5600</v>
      </c>
      <c r="Z122" s="80">
        <v>1030</v>
      </c>
      <c r="AA122" s="80">
        <v>513</v>
      </c>
      <c r="AB122" s="80">
        <v>5290</v>
      </c>
      <c r="AC122" s="80">
        <v>1050</v>
      </c>
      <c r="AD122" s="80">
        <v>496</v>
      </c>
      <c r="AE122" s="80">
        <v>5190</v>
      </c>
      <c r="AF122" s="17">
        <v>512</v>
      </c>
      <c r="AG122" s="17">
        <v>481</v>
      </c>
      <c r="AH122" s="17">
        <v>500</v>
      </c>
      <c r="AI122" s="17">
        <v>488</v>
      </c>
      <c r="AJ122" s="17">
        <v>507</v>
      </c>
      <c r="AK122" s="17">
        <v>517</v>
      </c>
      <c r="AL122" s="17">
        <v>495</v>
      </c>
      <c r="AM122" s="17">
        <v>511</v>
      </c>
      <c r="AN122" s="17">
        <v>501</v>
      </c>
      <c r="AO122" s="16">
        <v>485</v>
      </c>
      <c r="AR122" s="3" t="s">
        <v>380</v>
      </c>
      <c r="AS122" s="3" t="s">
        <v>77</v>
      </c>
      <c r="AW122" s="13">
        <v>1280</v>
      </c>
      <c r="AX122" s="13">
        <v>518</v>
      </c>
      <c r="AY122" s="13">
        <v>6630</v>
      </c>
      <c r="AZ122" s="17">
        <v>497</v>
      </c>
      <c r="BA122" s="13">
        <v>1270</v>
      </c>
      <c r="BB122" s="13">
        <v>522</v>
      </c>
      <c r="BC122" s="13">
        <v>6630</v>
      </c>
      <c r="BD122" s="17">
        <v>493</v>
      </c>
      <c r="BE122" s="13">
        <v>1290</v>
      </c>
      <c r="BF122" s="13">
        <v>537</v>
      </c>
      <c r="BG122" s="13">
        <v>6950</v>
      </c>
      <c r="BH122" s="17">
        <v>512</v>
      </c>
      <c r="BI122" s="13">
        <v>1290</v>
      </c>
      <c r="BJ122" s="13">
        <v>500</v>
      </c>
      <c r="BK122" s="13">
        <v>6460</v>
      </c>
      <c r="BL122" s="17">
        <v>481</v>
      </c>
      <c r="BM122" s="13">
        <v>1300</v>
      </c>
      <c r="BN122" s="13">
        <v>524</v>
      </c>
      <c r="BO122" s="13">
        <v>6810</v>
      </c>
      <c r="BP122" s="17">
        <v>500</v>
      </c>
      <c r="BQ122" s="13">
        <v>1270</v>
      </c>
      <c r="BR122" s="13">
        <v>523</v>
      </c>
      <c r="BS122" s="13">
        <v>6640</v>
      </c>
      <c r="BT122" s="13"/>
      <c r="BU122" s="13">
        <v>1260</v>
      </c>
      <c r="BV122" s="13">
        <v>530</v>
      </c>
      <c r="BW122" s="13">
        <v>6690</v>
      </c>
      <c r="BX122" s="17">
        <v>497</v>
      </c>
      <c r="BY122" s="13">
        <v>1220</v>
      </c>
      <c r="BZ122" s="13">
        <v>505</v>
      </c>
      <c r="CA122" s="13">
        <v>6160</v>
      </c>
      <c r="CB122" s="17">
        <v>493</v>
      </c>
    </row>
    <row r="123" spans="1:80">
      <c r="A123" s="3" t="s">
        <v>255</v>
      </c>
      <c r="B123" s="13">
        <v>136</v>
      </c>
      <c r="C123" s="13">
        <v>437</v>
      </c>
      <c r="D123" s="13">
        <v>594</v>
      </c>
      <c r="E123" s="13">
        <v>136</v>
      </c>
      <c r="F123" s="13">
        <v>467</v>
      </c>
      <c r="G123" s="13">
        <v>635</v>
      </c>
      <c r="H123" s="13">
        <v>136</v>
      </c>
      <c r="I123" s="13">
        <v>432</v>
      </c>
      <c r="J123" s="13">
        <v>588</v>
      </c>
      <c r="K123" s="17">
        <v>130</v>
      </c>
      <c r="L123" s="13">
        <v>467</v>
      </c>
      <c r="M123" s="13">
        <v>607</v>
      </c>
      <c r="N123" s="17">
        <v>129</v>
      </c>
      <c r="O123" s="13">
        <v>438</v>
      </c>
      <c r="P123" s="13">
        <v>565</v>
      </c>
      <c r="Q123" s="17">
        <v>112</v>
      </c>
      <c r="R123" s="13">
        <v>435</v>
      </c>
      <c r="S123" s="13">
        <v>487</v>
      </c>
      <c r="T123" s="17">
        <v>112</v>
      </c>
      <c r="U123" s="13">
        <v>455</v>
      </c>
      <c r="V123" s="13">
        <v>510</v>
      </c>
      <c r="W123" s="80">
        <v>112</v>
      </c>
      <c r="X123" s="80">
        <v>469</v>
      </c>
      <c r="Y123" s="80">
        <v>525</v>
      </c>
      <c r="Z123" s="80">
        <v>111</v>
      </c>
      <c r="AA123" s="80">
        <v>459</v>
      </c>
      <c r="AB123" s="80">
        <v>509</v>
      </c>
      <c r="AC123" s="80">
        <v>136</v>
      </c>
      <c r="AD123" s="80">
        <v>445</v>
      </c>
      <c r="AE123" s="80">
        <v>605</v>
      </c>
      <c r="AF123" s="17">
        <v>512</v>
      </c>
      <c r="AG123" s="17">
        <v>481</v>
      </c>
      <c r="AH123" s="17">
        <v>500</v>
      </c>
      <c r="AI123" s="17">
        <v>488</v>
      </c>
      <c r="AJ123" s="17">
        <v>507</v>
      </c>
      <c r="AK123" s="17">
        <v>517</v>
      </c>
      <c r="AL123" s="17">
        <v>495</v>
      </c>
      <c r="AM123" s="17">
        <v>511</v>
      </c>
      <c r="AN123" s="17">
        <v>501</v>
      </c>
      <c r="AO123" s="16">
        <v>485</v>
      </c>
      <c r="AR123" s="3" t="s">
        <v>381</v>
      </c>
      <c r="AS123" s="3" t="s">
        <v>74</v>
      </c>
      <c r="AW123" s="13">
        <v>202</v>
      </c>
      <c r="AX123" s="13">
        <v>431</v>
      </c>
      <c r="AY123" s="13">
        <v>871</v>
      </c>
      <c r="AZ123" s="17">
        <v>497</v>
      </c>
      <c r="BA123" s="13">
        <v>197</v>
      </c>
      <c r="BB123" s="13">
        <v>435</v>
      </c>
      <c r="BC123" s="13">
        <v>857</v>
      </c>
      <c r="BD123" s="17">
        <v>493</v>
      </c>
      <c r="BE123" s="13">
        <v>186</v>
      </c>
      <c r="BF123" s="13">
        <v>471</v>
      </c>
      <c r="BG123" s="13">
        <v>876</v>
      </c>
      <c r="BH123" s="17">
        <v>512</v>
      </c>
      <c r="BI123" s="13">
        <v>184</v>
      </c>
      <c r="BJ123" s="13">
        <v>427</v>
      </c>
      <c r="BK123" s="13">
        <v>786</v>
      </c>
      <c r="BL123" s="17">
        <v>481</v>
      </c>
      <c r="BM123" s="13">
        <v>182</v>
      </c>
      <c r="BN123" s="13">
        <v>441</v>
      </c>
      <c r="BO123" s="13">
        <v>803</v>
      </c>
      <c r="BP123" s="17">
        <v>500</v>
      </c>
      <c r="BQ123" s="13">
        <v>163</v>
      </c>
      <c r="BR123" s="13">
        <v>443</v>
      </c>
      <c r="BS123" s="13">
        <v>722</v>
      </c>
      <c r="BT123" s="13"/>
      <c r="BU123" s="13">
        <v>160</v>
      </c>
      <c r="BV123" s="13">
        <v>455</v>
      </c>
      <c r="BW123" s="13">
        <v>728</v>
      </c>
      <c r="BX123" s="17">
        <v>497</v>
      </c>
      <c r="BY123" s="13">
        <v>144</v>
      </c>
      <c r="BZ123" s="13">
        <v>439</v>
      </c>
      <c r="CA123" s="13">
        <v>632</v>
      </c>
      <c r="CB123" s="17">
        <v>493</v>
      </c>
    </row>
    <row r="124" spans="1:80">
      <c r="A124" s="3" t="s">
        <v>256</v>
      </c>
      <c r="B124" s="13">
        <v>876</v>
      </c>
      <c r="C124" s="13">
        <v>513</v>
      </c>
      <c r="D124" s="13">
        <v>4490</v>
      </c>
      <c r="E124" s="13">
        <v>876</v>
      </c>
      <c r="F124" s="13">
        <v>557</v>
      </c>
      <c r="G124" s="13">
        <v>4880</v>
      </c>
      <c r="H124" s="13">
        <v>905</v>
      </c>
      <c r="I124" s="13">
        <v>526</v>
      </c>
      <c r="J124" s="13">
        <v>4760</v>
      </c>
      <c r="K124" s="17">
        <v>928</v>
      </c>
      <c r="L124" s="13">
        <v>520</v>
      </c>
      <c r="M124" s="13">
        <v>4830</v>
      </c>
      <c r="N124" s="17">
        <v>916</v>
      </c>
      <c r="O124" s="13">
        <v>504</v>
      </c>
      <c r="P124" s="13">
        <v>4620</v>
      </c>
      <c r="Q124" s="17">
        <v>895</v>
      </c>
      <c r="R124" s="13">
        <v>488</v>
      </c>
      <c r="S124" s="13">
        <v>4370</v>
      </c>
      <c r="T124" s="17">
        <v>857</v>
      </c>
      <c r="U124" s="13">
        <v>504</v>
      </c>
      <c r="V124" s="13">
        <v>4320</v>
      </c>
      <c r="W124" s="80">
        <v>829</v>
      </c>
      <c r="X124" s="80">
        <v>534</v>
      </c>
      <c r="Y124" s="80">
        <v>4430</v>
      </c>
      <c r="Z124" s="80">
        <v>799</v>
      </c>
      <c r="AA124" s="80">
        <v>524</v>
      </c>
      <c r="AB124" s="80">
        <v>4190</v>
      </c>
      <c r="AC124" s="80">
        <v>758</v>
      </c>
      <c r="AD124" s="80">
        <v>505</v>
      </c>
      <c r="AE124" s="80">
        <v>3830</v>
      </c>
      <c r="AF124" s="17">
        <v>512</v>
      </c>
      <c r="AG124" s="17">
        <v>481</v>
      </c>
      <c r="AH124" s="17">
        <v>500</v>
      </c>
      <c r="AI124" s="17">
        <v>488</v>
      </c>
      <c r="AJ124" s="17">
        <v>507</v>
      </c>
      <c r="AK124" s="17">
        <v>517</v>
      </c>
      <c r="AL124" s="17">
        <v>495</v>
      </c>
      <c r="AM124" s="17">
        <v>511</v>
      </c>
      <c r="AN124" s="17">
        <v>501</v>
      </c>
      <c r="AO124" s="16">
        <v>485</v>
      </c>
      <c r="AR124" s="3" t="s">
        <v>382</v>
      </c>
      <c r="AS124" s="3" t="s">
        <v>71</v>
      </c>
      <c r="AW124" s="13">
        <v>911</v>
      </c>
      <c r="AX124" s="13">
        <v>543</v>
      </c>
      <c r="AY124" s="13">
        <v>4950</v>
      </c>
      <c r="AZ124" s="17">
        <v>497</v>
      </c>
      <c r="BA124" s="13">
        <v>935</v>
      </c>
      <c r="BB124" s="13">
        <v>529</v>
      </c>
      <c r="BC124" s="13">
        <v>4950</v>
      </c>
      <c r="BD124" s="17">
        <v>493</v>
      </c>
      <c r="BE124" s="13">
        <v>922</v>
      </c>
      <c r="BF124" s="13">
        <v>539</v>
      </c>
      <c r="BG124" s="13">
        <v>4970</v>
      </c>
      <c r="BH124" s="17">
        <v>512</v>
      </c>
      <c r="BI124" s="13">
        <v>911</v>
      </c>
      <c r="BJ124" s="13">
        <v>509</v>
      </c>
      <c r="BK124" s="13">
        <v>4640</v>
      </c>
      <c r="BL124" s="17">
        <v>481</v>
      </c>
      <c r="BM124" s="13">
        <v>901</v>
      </c>
      <c r="BN124" s="13">
        <v>526</v>
      </c>
      <c r="BO124" s="13">
        <v>4740</v>
      </c>
      <c r="BP124" s="17">
        <v>500</v>
      </c>
      <c r="BQ124" s="13">
        <v>846</v>
      </c>
      <c r="BR124" s="13">
        <v>527</v>
      </c>
      <c r="BS124" s="13">
        <v>4460</v>
      </c>
      <c r="BT124" s="13"/>
      <c r="BU124" s="13">
        <v>863</v>
      </c>
      <c r="BV124" s="13">
        <v>532</v>
      </c>
      <c r="BW124" s="13">
        <v>4590</v>
      </c>
      <c r="BX124" s="17">
        <v>497</v>
      </c>
      <c r="BY124" s="13">
        <v>880</v>
      </c>
      <c r="BZ124" s="13">
        <v>508</v>
      </c>
      <c r="CA124" s="13">
        <v>4470</v>
      </c>
      <c r="CB124" s="17">
        <v>493</v>
      </c>
    </row>
    <row r="125" spans="1:80">
      <c r="A125" s="3" t="s">
        <v>257</v>
      </c>
      <c r="B125" s="13">
        <v>295</v>
      </c>
      <c r="C125" s="13">
        <v>484</v>
      </c>
      <c r="D125" s="13">
        <v>1430</v>
      </c>
      <c r="E125" s="13">
        <v>296</v>
      </c>
      <c r="F125" s="13">
        <v>523</v>
      </c>
      <c r="G125" s="13">
        <v>1550</v>
      </c>
      <c r="H125" s="13">
        <v>297</v>
      </c>
      <c r="I125" s="13">
        <v>494</v>
      </c>
      <c r="J125" s="13">
        <v>1470</v>
      </c>
      <c r="K125" s="17">
        <v>291</v>
      </c>
      <c r="L125" s="13">
        <v>490</v>
      </c>
      <c r="M125" s="13">
        <v>1430</v>
      </c>
      <c r="N125" s="17">
        <v>294</v>
      </c>
      <c r="O125" s="13">
        <v>477</v>
      </c>
      <c r="P125" s="13">
        <v>1400</v>
      </c>
      <c r="Q125" s="17">
        <v>289</v>
      </c>
      <c r="R125" s="13">
        <v>461</v>
      </c>
      <c r="S125" s="13">
        <v>1330</v>
      </c>
      <c r="T125" s="17">
        <v>287</v>
      </c>
      <c r="U125" s="13">
        <v>477</v>
      </c>
      <c r="V125" s="13">
        <v>1370</v>
      </c>
      <c r="W125" s="80">
        <v>273</v>
      </c>
      <c r="X125" s="80">
        <v>503</v>
      </c>
      <c r="Y125" s="80">
        <v>1370</v>
      </c>
      <c r="Z125" s="80">
        <v>260</v>
      </c>
      <c r="AA125" s="80">
        <v>495</v>
      </c>
      <c r="AB125" s="80">
        <v>1290</v>
      </c>
      <c r="AC125" s="80">
        <v>253</v>
      </c>
      <c r="AD125" s="80">
        <v>476</v>
      </c>
      <c r="AE125" s="80">
        <v>1200</v>
      </c>
      <c r="AF125" s="17">
        <v>512</v>
      </c>
      <c r="AG125" s="17">
        <v>481</v>
      </c>
      <c r="AH125" s="17">
        <v>500</v>
      </c>
      <c r="AI125" s="17">
        <v>488</v>
      </c>
      <c r="AJ125" s="17">
        <v>507</v>
      </c>
      <c r="AK125" s="17">
        <v>517</v>
      </c>
      <c r="AL125" s="17">
        <v>495</v>
      </c>
      <c r="AM125" s="17">
        <v>511</v>
      </c>
      <c r="AN125" s="17">
        <v>501</v>
      </c>
      <c r="AO125" s="16">
        <v>485</v>
      </c>
      <c r="AR125" s="3" t="s">
        <v>383</v>
      </c>
      <c r="AS125" s="3" t="s">
        <v>68</v>
      </c>
      <c r="AW125" s="13">
        <v>304</v>
      </c>
      <c r="AX125" s="13">
        <v>491</v>
      </c>
      <c r="AY125" s="13">
        <v>1490</v>
      </c>
      <c r="AZ125" s="17">
        <v>497</v>
      </c>
      <c r="BA125" s="13">
        <v>304</v>
      </c>
      <c r="BB125" s="13">
        <v>497</v>
      </c>
      <c r="BC125" s="13">
        <v>1510</v>
      </c>
      <c r="BD125" s="17">
        <v>493</v>
      </c>
      <c r="BE125" s="13">
        <v>300</v>
      </c>
      <c r="BF125" s="13">
        <v>505</v>
      </c>
      <c r="BG125" s="13">
        <v>1520</v>
      </c>
      <c r="BH125" s="17">
        <v>512</v>
      </c>
      <c r="BI125" s="13">
        <v>299</v>
      </c>
      <c r="BJ125" s="13">
        <v>473</v>
      </c>
      <c r="BK125" s="13">
        <v>1410</v>
      </c>
      <c r="BL125" s="17">
        <v>481</v>
      </c>
      <c r="BM125" s="13">
        <v>302</v>
      </c>
      <c r="BN125" s="13">
        <v>489</v>
      </c>
      <c r="BO125" s="13">
        <v>1480</v>
      </c>
      <c r="BP125" s="17">
        <v>500</v>
      </c>
      <c r="BQ125" s="13">
        <v>306</v>
      </c>
      <c r="BR125" s="13">
        <v>491</v>
      </c>
      <c r="BS125" s="13">
        <v>1500</v>
      </c>
      <c r="BT125" s="13"/>
      <c r="BU125" s="13">
        <v>303</v>
      </c>
      <c r="BV125" s="13">
        <v>504</v>
      </c>
      <c r="BW125" s="13">
        <v>1530</v>
      </c>
      <c r="BX125" s="17">
        <v>497</v>
      </c>
      <c r="BY125" s="13">
        <v>302</v>
      </c>
      <c r="BZ125" s="13">
        <v>483</v>
      </c>
      <c r="CA125" s="13">
        <v>1460</v>
      </c>
      <c r="CB125" s="17">
        <v>493</v>
      </c>
    </row>
    <row r="126" spans="1:80">
      <c r="A126" s="3" t="s">
        <v>258</v>
      </c>
      <c r="B126" s="13">
        <v>280</v>
      </c>
      <c r="C126" s="13">
        <v>455</v>
      </c>
      <c r="D126" s="13">
        <v>1270</v>
      </c>
      <c r="E126" s="13">
        <v>275</v>
      </c>
      <c r="F126" s="13">
        <v>489</v>
      </c>
      <c r="G126" s="13">
        <v>1350</v>
      </c>
      <c r="H126" s="13">
        <v>272</v>
      </c>
      <c r="I126" s="13">
        <v>460</v>
      </c>
      <c r="J126" s="13">
        <v>1250</v>
      </c>
      <c r="K126" s="17">
        <v>256</v>
      </c>
      <c r="L126" s="13">
        <v>461</v>
      </c>
      <c r="M126" s="13">
        <v>1180</v>
      </c>
      <c r="N126" s="17">
        <v>255</v>
      </c>
      <c r="O126" s="13">
        <v>431</v>
      </c>
      <c r="P126" s="13">
        <v>1100</v>
      </c>
      <c r="Q126" s="17">
        <v>254</v>
      </c>
      <c r="R126" s="13">
        <v>425</v>
      </c>
      <c r="S126" s="13">
        <v>1080</v>
      </c>
      <c r="T126" s="17">
        <v>252</v>
      </c>
      <c r="U126" s="13">
        <v>445</v>
      </c>
      <c r="V126" s="13">
        <v>1120</v>
      </c>
      <c r="W126" s="80">
        <v>239</v>
      </c>
      <c r="X126" s="80">
        <v>468</v>
      </c>
      <c r="Y126" s="80">
        <v>1120</v>
      </c>
      <c r="Z126" s="80">
        <v>230</v>
      </c>
      <c r="AA126" s="80">
        <v>459</v>
      </c>
      <c r="AB126" s="80">
        <v>1060</v>
      </c>
      <c r="AC126" s="80">
        <v>168</v>
      </c>
      <c r="AD126" s="80">
        <v>440</v>
      </c>
      <c r="AE126" s="80">
        <v>739</v>
      </c>
      <c r="AF126" s="17">
        <v>512</v>
      </c>
      <c r="AG126" s="17">
        <v>481</v>
      </c>
      <c r="AH126" s="17">
        <v>500</v>
      </c>
      <c r="AI126" s="17">
        <v>488</v>
      </c>
      <c r="AJ126" s="17">
        <v>507</v>
      </c>
      <c r="AK126" s="17">
        <v>517</v>
      </c>
      <c r="AL126" s="17">
        <v>495</v>
      </c>
      <c r="AM126" s="17">
        <v>511</v>
      </c>
      <c r="AN126" s="17">
        <v>501</v>
      </c>
      <c r="AO126" s="16">
        <v>485</v>
      </c>
      <c r="AR126" s="3" t="s">
        <v>384</v>
      </c>
      <c r="AS126" s="3" t="s">
        <v>65</v>
      </c>
      <c r="AW126" s="13">
        <v>319</v>
      </c>
      <c r="AX126" s="13">
        <v>473</v>
      </c>
      <c r="AY126" s="13">
        <v>1510</v>
      </c>
      <c r="AZ126" s="17">
        <v>497</v>
      </c>
      <c r="BA126" s="13">
        <v>315</v>
      </c>
      <c r="BB126" s="13">
        <v>473</v>
      </c>
      <c r="BC126" s="13">
        <v>1490</v>
      </c>
      <c r="BD126" s="17">
        <v>493</v>
      </c>
      <c r="BE126" s="13">
        <v>295</v>
      </c>
      <c r="BF126" s="13">
        <v>477</v>
      </c>
      <c r="BG126" s="13">
        <v>1410</v>
      </c>
      <c r="BH126" s="17">
        <v>512</v>
      </c>
      <c r="BI126" s="13">
        <v>293</v>
      </c>
      <c r="BJ126" s="13">
        <v>447</v>
      </c>
      <c r="BK126" s="13">
        <v>1310</v>
      </c>
      <c r="BL126" s="17">
        <v>481</v>
      </c>
      <c r="BM126" s="13">
        <v>293</v>
      </c>
      <c r="BN126" s="13">
        <v>462</v>
      </c>
      <c r="BO126" s="13">
        <v>1350</v>
      </c>
      <c r="BP126" s="17">
        <v>500</v>
      </c>
      <c r="BQ126" s="13">
        <v>292</v>
      </c>
      <c r="BR126" s="13">
        <v>471</v>
      </c>
      <c r="BS126" s="13">
        <v>1380</v>
      </c>
      <c r="BT126" s="13"/>
      <c r="BU126" s="13">
        <v>294</v>
      </c>
      <c r="BV126" s="13">
        <v>480</v>
      </c>
      <c r="BW126" s="13">
        <v>1410</v>
      </c>
      <c r="BX126" s="17">
        <v>497</v>
      </c>
      <c r="BY126" s="13">
        <v>292</v>
      </c>
      <c r="BZ126" s="13">
        <v>460</v>
      </c>
      <c r="CA126" s="13">
        <v>1340</v>
      </c>
      <c r="CB126" s="17">
        <v>493</v>
      </c>
    </row>
    <row r="127" spans="1:80">
      <c r="A127" s="3" t="s">
        <v>259</v>
      </c>
      <c r="B127" s="13">
        <v>138</v>
      </c>
      <c r="C127" s="13">
        <v>446</v>
      </c>
      <c r="D127" s="13">
        <v>615</v>
      </c>
      <c r="E127" s="13">
        <v>132</v>
      </c>
      <c r="F127" s="13">
        <v>473</v>
      </c>
      <c r="G127" s="13">
        <v>624</v>
      </c>
      <c r="H127" s="13">
        <v>127</v>
      </c>
      <c r="I127" s="13">
        <v>452</v>
      </c>
      <c r="J127" s="13">
        <v>574</v>
      </c>
      <c r="K127" s="17">
        <v>118</v>
      </c>
      <c r="L127" s="13">
        <v>456</v>
      </c>
      <c r="M127" s="13">
        <v>538</v>
      </c>
      <c r="N127" s="17">
        <v>114</v>
      </c>
      <c r="O127" s="13">
        <v>428</v>
      </c>
      <c r="P127" s="13">
        <v>488</v>
      </c>
      <c r="Q127" s="17">
        <v>113</v>
      </c>
      <c r="R127" s="13">
        <v>422</v>
      </c>
      <c r="S127" s="13">
        <v>477</v>
      </c>
      <c r="T127" s="17">
        <v>111</v>
      </c>
      <c r="U127" s="13">
        <v>444</v>
      </c>
      <c r="V127" s="13">
        <v>493</v>
      </c>
      <c r="W127" s="80">
        <v>106</v>
      </c>
      <c r="X127" s="80">
        <v>463</v>
      </c>
      <c r="Y127" s="80">
        <v>491</v>
      </c>
      <c r="Z127" s="80">
        <v>101</v>
      </c>
      <c r="AA127" s="80">
        <v>455</v>
      </c>
      <c r="AB127" s="80">
        <v>460</v>
      </c>
      <c r="AC127" s="80">
        <v>96</v>
      </c>
      <c r="AD127" s="80">
        <v>437</v>
      </c>
      <c r="AE127" s="80">
        <v>420</v>
      </c>
      <c r="AF127" s="17">
        <v>512</v>
      </c>
      <c r="AG127" s="17">
        <v>481</v>
      </c>
      <c r="AH127" s="17">
        <v>500</v>
      </c>
      <c r="AI127" s="17">
        <v>488</v>
      </c>
      <c r="AJ127" s="17">
        <v>507</v>
      </c>
      <c r="AK127" s="17">
        <v>517</v>
      </c>
      <c r="AL127" s="17">
        <v>495</v>
      </c>
      <c r="AM127" s="17">
        <v>511</v>
      </c>
      <c r="AN127" s="17">
        <v>501</v>
      </c>
      <c r="AO127" s="16">
        <v>485</v>
      </c>
      <c r="AR127" s="3" t="s">
        <v>385</v>
      </c>
      <c r="AS127" s="3" t="s">
        <v>62</v>
      </c>
      <c r="AW127" s="13">
        <v>189</v>
      </c>
      <c r="AX127" s="13">
        <v>463</v>
      </c>
      <c r="AY127" s="13">
        <v>875</v>
      </c>
      <c r="AZ127" s="17">
        <v>497</v>
      </c>
      <c r="BA127" s="13">
        <v>177</v>
      </c>
      <c r="BB127" s="13">
        <v>458</v>
      </c>
      <c r="BC127" s="13">
        <v>811</v>
      </c>
      <c r="BD127" s="17">
        <v>493</v>
      </c>
      <c r="BE127" s="13">
        <v>170</v>
      </c>
      <c r="BF127" s="13">
        <v>464</v>
      </c>
      <c r="BG127" s="13">
        <v>789</v>
      </c>
      <c r="BH127" s="17">
        <v>512</v>
      </c>
      <c r="BI127" s="13">
        <v>161</v>
      </c>
      <c r="BJ127" s="13">
        <v>435</v>
      </c>
      <c r="BK127" s="13">
        <v>700</v>
      </c>
      <c r="BL127" s="17">
        <v>481</v>
      </c>
      <c r="BM127" s="13">
        <v>161</v>
      </c>
      <c r="BN127" s="13">
        <v>450</v>
      </c>
      <c r="BO127" s="13">
        <v>725</v>
      </c>
      <c r="BP127" s="17">
        <v>500</v>
      </c>
      <c r="BQ127" s="13">
        <v>149</v>
      </c>
      <c r="BR127" s="13">
        <v>459</v>
      </c>
      <c r="BS127" s="13">
        <v>684</v>
      </c>
      <c r="BT127" s="13"/>
      <c r="BU127" s="13">
        <v>147</v>
      </c>
      <c r="BV127" s="13">
        <v>463</v>
      </c>
      <c r="BW127" s="13">
        <v>681</v>
      </c>
      <c r="BX127" s="17">
        <v>497</v>
      </c>
      <c r="BY127" s="13">
        <v>145</v>
      </c>
      <c r="BZ127" s="13">
        <v>446</v>
      </c>
      <c r="CA127" s="13">
        <v>647</v>
      </c>
      <c r="CB127" s="17">
        <v>493</v>
      </c>
    </row>
    <row r="128" spans="1:80">
      <c r="A128" s="3" t="s">
        <v>260</v>
      </c>
      <c r="B128" s="13">
        <v>114</v>
      </c>
      <c r="C128" s="13">
        <v>439</v>
      </c>
      <c r="D128" s="13">
        <v>500</v>
      </c>
      <c r="E128" s="13">
        <v>108</v>
      </c>
      <c r="F128" s="13">
        <v>460</v>
      </c>
      <c r="G128" s="13">
        <v>497</v>
      </c>
      <c r="H128" s="13">
        <v>106</v>
      </c>
      <c r="I128" s="13">
        <v>439</v>
      </c>
      <c r="J128" s="13">
        <v>465</v>
      </c>
      <c r="K128" s="17">
        <v>102</v>
      </c>
      <c r="L128" s="13">
        <v>438</v>
      </c>
      <c r="M128" s="13">
        <v>447</v>
      </c>
      <c r="N128" s="17">
        <v>101</v>
      </c>
      <c r="O128" s="13">
        <v>414</v>
      </c>
      <c r="P128" s="13">
        <v>418</v>
      </c>
      <c r="Q128" s="17">
        <v>97</v>
      </c>
      <c r="R128" s="13">
        <v>408</v>
      </c>
      <c r="S128" s="13">
        <v>396</v>
      </c>
      <c r="T128" s="17">
        <v>97</v>
      </c>
      <c r="U128" s="13">
        <v>427</v>
      </c>
      <c r="V128" s="13">
        <v>414</v>
      </c>
      <c r="W128" s="80">
        <v>95</v>
      </c>
      <c r="X128" s="80">
        <v>448</v>
      </c>
      <c r="Y128" s="80">
        <v>426</v>
      </c>
      <c r="Z128" s="80">
        <v>98</v>
      </c>
      <c r="AA128" s="80">
        <v>439</v>
      </c>
      <c r="AB128" s="80">
        <v>430</v>
      </c>
      <c r="AC128" s="80">
        <v>100</v>
      </c>
      <c r="AD128" s="80">
        <v>421</v>
      </c>
      <c r="AE128" s="80">
        <v>421</v>
      </c>
      <c r="AF128" s="17">
        <v>512</v>
      </c>
      <c r="AG128" s="17">
        <v>481</v>
      </c>
      <c r="AH128" s="17">
        <v>500</v>
      </c>
      <c r="AI128" s="17">
        <v>488</v>
      </c>
      <c r="AJ128" s="17">
        <v>507</v>
      </c>
      <c r="AK128" s="17">
        <v>517</v>
      </c>
      <c r="AL128" s="17">
        <v>495</v>
      </c>
      <c r="AM128" s="17">
        <v>511</v>
      </c>
      <c r="AN128" s="17">
        <v>501</v>
      </c>
      <c r="AO128" s="16">
        <v>485</v>
      </c>
      <c r="AR128" s="3" t="s">
        <v>386</v>
      </c>
      <c r="AS128" s="3" t="s">
        <v>59</v>
      </c>
      <c r="AW128" s="13">
        <v>122</v>
      </c>
      <c r="AX128" s="13">
        <v>426</v>
      </c>
      <c r="AY128" s="13">
        <v>520</v>
      </c>
      <c r="AZ128" s="17">
        <v>497</v>
      </c>
      <c r="BA128" s="13">
        <v>121</v>
      </c>
      <c r="BB128" s="13">
        <v>452</v>
      </c>
      <c r="BC128" s="13">
        <v>547</v>
      </c>
      <c r="BD128" s="17">
        <v>493</v>
      </c>
      <c r="BE128" s="13">
        <v>119</v>
      </c>
      <c r="BF128" s="13">
        <v>460</v>
      </c>
      <c r="BG128" s="13">
        <v>547</v>
      </c>
      <c r="BH128" s="17">
        <v>512</v>
      </c>
      <c r="BI128" s="13">
        <v>110</v>
      </c>
      <c r="BJ128" s="13">
        <v>425</v>
      </c>
      <c r="BK128" s="13">
        <v>468</v>
      </c>
      <c r="BL128" s="17">
        <v>481</v>
      </c>
      <c r="BM128" s="13">
        <v>117</v>
      </c>
      <c r="BN128" s="13">
        <v>439</v>
      </c>
      <c r="BO128" s="13">
        <v>514</v>
      </c>
      <c r="BP128" s="17">
        <v>500</v>
      </c>
      <c r="BQ128" s="13">
        <v>113</v>
      </c>
      <c r="BR128" s="13">
        <v>440</v>
      </c>
      <c r="BS128" s="13">
        <v>497</v>
      </c>
      <c r="BT128" s="13"/>
      <c r="BU128" s="13">
        <v>117</v>
      </c>
      <c r="BV128" s="13">
        <v>455</v>
      </c>
      <c r="BW128" s="13">
        <v>532</v>
      </c>
      <c r="BX128" s="17">
        <v>497</v>
      </c>
      <c r="BY128" s="13">
        <v>117</v>
      </c>
      <c r="BZ128" s="13">
        <v>444</v>
      </c>
      <c r="CA128" s="13">
        <v>519</v>
      </c>
      <c r="CB128" s="17">
        <v>493</v>
      </c>
    </row>
    <row r="129" spans="1:80">
      <c r="A129" s="3" t="s">
        <v>261</v>
      </c>
      <c r="B129" s="13">
        <v>181</v>
      </c>
      <c r="C129" s="13">
        <v>461</v>
      </c>
      <c r="D129" s="13">
        <v>834</v>
      </c>
      <c r="E129" s="13">
        <v>175</v>
      </c>
      <c r="F129" s="13">
        <v>484</v>
      </c>
      <c r="G129" s="13">
        <v>847</v>
      </c>
      <c r="H129" s="13">
        <v>173</v>
      </c>
      <c r="I129" s="13">
        <v>469</v>
      </c>
      <c r="J129" s="13">
        <v>811</v>
      </c>
      <c r="K129" s="17">
        <v>168</v>
      </c>
      <c r="L129" s="13">
        <v>464</v>
      </c>
      <c r="M129" s="13">
        <v>780</v>
      </c>
      <c r="N129" s="17">
        <v>167</v>
      </c>
      <c r="O129" s="13">
        <v>441</v>
      </c>
      <c r="P129" s="13">
        <v>736</v>
      </c>
      <c r="Q129" s="17">
        <v>166</v>
      </c>
      <c r="R129" s="13">
        <v>435</v>
      </c>
      <c r="S129" s="13">
        <v>722</v>
      </c>
      <c r="T129" s="17">
        <v>165</v>
      </c>
      <c r="U129" s="13">
        <v>456</v>
      </c>
      <c r="V129" s="13">
        <v>752</v>
      </c>
      <c r="W129" s="80">
        <v>163</v>
      </c>
      <c r="X129" s="80">
        <v>476</v>
      </c>
      <c r="Y129" s="80">
        <v>776</v>
      </c>
      <c r="Z129" s="80">
        <v>161</v>
      </c>
      <c r="AA129" s="80">
        <v>467</v>
      </c>
      <c r="AB129" s="80">
        <v>752</v>
      </c>
      <c r="AC129" s="80">
        <v>166</v>
      </c>
      <c r="AD129" s="80">
        <v>449</v>
      </c>
      <c r="AE129" s="80">
        <v>745</v>
      </c>
      <c r="AF129" s="17">
        <v>512</v>
      </c>
      <c r="AG129" s="17">
        <v>481</v>
      </c>
      <c r="AH129" s="17">
        <v>500</v>
      </c>
      <c r="AI129" s="17">
        <v>488</v>
      </c>
      <c r="AJ129" s="17">
        <v>507</v>
      </c>
      <c r="AK129" s="17">
        <v>517</v>
      </c>
      <c r="AL129" s="17">
        <v>495</v>
      </c>
      <c r="AM129" s="17">
        <v>511</v>
      </c>
      <c r="AN129" s="17">
        <v>501</v>
      </c>
      <c r="AO129" s="16">
        <v>485</v>
      </c>
      <c r="AR129" s="3" t="s">
        <v>387</v>
      </c>
      <c r="AS129" s="3" t="s">
        <v>56</v>
      </c>
      <c r="AW129" s="13">
        <v>231</v>
      </c>
      <c r="AX129" s="13">
        <v>452</v>
      </c>
      <c r="AY129" s="13">
        <v>1040</v>
      </c>
      <c r="AZ129" s="17">
        <v>497</v>
      </c>
      <c r="BA129" s="13">
        <v>221</v>
      </c>
      <c r="BB129" s="13">
        <v>474</v>
      </c>
      <c r="BC129" s="13">
        <v>1050</v>
      </c>
      <c r="BD129" s="17">
        <v>493</v>
      </c>
      <c r="BE129" s="13">
        <v>205</v>
      </c>
      <c r="BF129" s="13">
        <v>480</v>
      </c>
      <c r="BG129" s="13">
        <v>984</v>
      </c>
      <c r="BH129" s="17">
        <v>512</v>
      </c>
      <c r="BI129" s="13">
        <v>195</v>
      </c>
      <c r="BJ129" s="13">
        <v>442</v>
      </c>
      <c r="BK129" s="13">
        <v>862</v>
      </c>
      <c r="BL129" s="17">
        <v>481</v>
      </c>
      <c r="BM129" s="13">
        <v>195</v>
      </c>
      <c r="BN129" s="13">
        <v>460</v>
      </c>
      <c r="BO129" s="13">
        <v>897</v>
      </c>
      <c r="BP129" s="17">
        <v>500</v>
      </c>
      <c r="BQ129" s="13">
        <v>189</v>
      </c>
      <c r="BR129" s="13">
        <v>467</v>
      </c>
      <c r="BS129" s="13">
        <v>883</v>
      </c>
      <c r="BT129" s="13"/>
      <c r="BU129" s="13">
        <v>189</v>
      </c>
      <c r="BV129" s="13">
        <v>477</v>
      </c>
      <c r="BW129" s="13">
        <v>902</v>
      </c>
      <c r="BX129" s="17">
        <v>497</v>
      </c>
      <c r="BY129" s="13">
        <v>188</v>
      </c>
      <c r="BZ129" s="13">
        <v>457</v>
      </c>
      <c r="CA129" s="13">
        <v>859</v>
      </c>
      <c r="CB129" s="17">
        <v>493</v>
      </c>
    </row>
    <row r="130" spans="1:80">
      <c r="A130" s="3" t="s">
        <v>262</v>
      </c>
      <c r="B130" s="13">
        <v>188</v>
      </c>
      <c r="C130" s="13">
        <v>454</v>
      </c>
      <c r="D130" s="13">
        <v>854</v>
      </c>
      <c r="E130" s="13">
        <v>182</v>
      </c>
      <c r="F130" s="13">
        <v>478</v>
      </c>
      <c r="G130" s="13">
        <v>870</v>
      </c>
      <c r="H130" s="13">
        <v>180</v>
      </c>
      <c r="I130" s="13">
        <v>464</v>
      </c>
      <c r="J130" s="13">
        <v>835</v>
      </c>
      <c r="K130" s="17">
        <v>180</v>
      </c>
      <c r="L130" s="13">
        <v>455</v>
      </c>
      <c r="M130" s="13">
        <v>819</v>
      </c>
      <c r="N130" s="17">
        <v>181</v>
      </c>
      <c r="O130" s="13">
        <v>434</v>
      </c>
      <c r="P130" s="13">
        <v>786</v>
      </c>
      <c r="Q130" s="17">
        <v>178</v>
      </c>
      <c r="R130" s="13">
        <v>428</v>
      </c>
      <c r="S130" s="13">
        <v>762</v>
      </c>
      <c r="T130" s="17">
        <v>176</v>
      </c>
      <c r="U130" s="13">
        <v>450</v>
      </c>
      <c r="V130" s="13">
        <v>792</v>
      </c>
      <c r="W130" s="80">
        <v>177</v>
      </c>
      <c r="X130" s="80">
        <v>469</v>
      </c>
      <c r="Y130" s="80">
        <v>830</v>
      </c>
      <c r="Z130" s="80">
        <v>175</v>
      </c>
      <c r="AA130" s="80">
        <v>460</v>
      </c>
      <c r="AB130" s="80">
        <v>805</v>
      </c>
      <c r="AC130" s="80">
        <v>163</v>
      </c>
      <c r="AD130" s="80">
        <v>443</v>
      </c>
      <c r="AE130" s="80">
        <v>722</v>
      </c>
      <c r="AF130" s="17">
        <v>512</v>
      </c>
      <c r="AG130" s="17">
        <v>481</v>
      </c>
      <c r="AH130" s="17">
        <v>500</v>
      </c>
      <c r="AI130" s="17">
        <v>488</v>
      </c>
      <c r="AJ130" s="17">
        <v>507</v>
      </c>
      <c r="AK130" s="17">
        <v>517</v>
      </c>
      <c r="AL130" s="17">
        <v>495</v>
      </c>
      <c r="AM130" s="17">
        <v>511</v>
      </c>
      <c r="AN130" s="17">
        <v>501</v>
      </c>
      <c r="AO130" s="16">
        <v>485</v>
      </c>
      <c r="AR130" s="3" t="s">
        <v>388</v>
      </c>
      <c r="AS130" s="3" t="s">
        <v>53</v>
      </c>
      <c r="AW130" s="13">
        <v>216</v>
      </c>
      <c r="AX130" s="13">
        <v>449</v>
      </c>
      <c r="AY130" s="13">
        <v>970</v>
      </c>
      <c r="AZ130" s="17">
        <v>497</v>
      </c>
      <c r="BA130" s="13">
        <v>208</v>
      </c>
      <c r="BB130" s="13">
        <v>466</v>
      </c>
      <c r="BC130" s="13">
        <v>969</v>
      </c>
      <c r="BD130" s="17">
        <v>493</v>
      </c>
      <c r="BE130" s="13">
        <v>206</v>
      </c>
      <c r="BF130" s="13">
        <v>478</v>
      </c>
      <c r="BG130" s="13">
        <v>985</v>
      </c>
      <c r="BH130" s="17">
        <v>512</v>
      </c>
      <c r="BI130" s="13">
        <v>200</v>
      </c>
      <c r="BJ130" s="13">
        <v>438</v>
      </c>
      <c r="BK130" s="13">
        <v>876</v>
      </c>
      <c r="BL130" s="17">
        <v>481</v>
      </c>
      <c r="BM130" s="13">
        <v>205</v>
      </c>
      <c r="BN130" s="13">
        <v>457</v>
      </c>
      <c r="BO130" s="13">
        <v>937</v>
      </c>
      <c r="BP130" s="17">
        <v>500</v>
      </c>
      <c r="BQ130" s="13">
        <v>177</v>
      </c>
      <c r="BR130" s="13">
        <v>463</v>
      </c>
      <c r="BS130" s="13">
        <v>820</v>
      </c>
      <c r="BT130" s="13"/>
      <c r="BU130" s="13">
        <v>191</v>
      </c>
      <c r="BV130" s="13">
        <v>473</v>
      </c>
      <c r="BW130" s="13">
        <v>903</v>
      </c>
      <c r="BX130" s="17">
        <v>497</v>
      </c>
      <c r="BY130" s="13">
        <v>190</v>
      </c>
      <c r="BZ130" s="13">
        <v>454</v>
      </c>
      <c r="CA130" s="13">
        <v>863</v>
      </c>
      <c r="CB130" s="17">
        <v>493</v>
      </c>
    </row>
    <row r="131" spans="1:80"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W131" s="6"/>
      <c r="AX131" s="6"/>
      <c r="AY131" s="6"/>
      <c r="AZ131" s="3"/>
      <c r="BE131" s="6"/>
      <c r="BF131" s="6"/>
      <c r="BG131" s="6"/>
      <c r="BI131" s="6"/>
      <c r="BJ131" s="6"/>
      <c r="BK131" s="6"/>
      <c r="BM131" s="5"/>
      <c r="BN131" s="5"/>
      <c r="BO131" s="5"/>
      <c r="BQ131" s="6"/>
      <c r="BR131" s="6"/>
      <c r="BS131" s="6"/>
      <c r="BT131" s="6"/>
    </row>
    <row r="132" spans="1:80"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W132" s="6"/>
      <c r="AX132" s="6"/>
      <c r="AY132" s="6"/>
      <c r="AZ132" s="3"/>
      <c r="BE132" s="6"/>
      <c r="BF132" s="6"/>
      <c r="BG132" s="6"/>
      <c r="BI132" s="6"/>
      <c r="BJ132" s="6"/>
      <c r="BK132" s="6"/>
      <c r="BM132" s="5"/>
      <c r="BN132" s="5"/>
      <c r="BO132" s="5"/>
      <c r="BQ132" s="6"/>
      <c r="BR132" s="6"/>
      <c r="BS132" s="6"/>
      <c r="BT132" s="6"/>
    </row>
    <row r="133" spans="1:80"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W133" s="6"/>
      <c r="AX133" s="6"/>
      <c r="AY133" s="6"/>
      <c r="AZ133" s="3"/>
      <c r="BE133" s="6"/>
      <c r="BF133" s="6"/>
      <c r="BG133" s="6"/>
      <c r="BI133" s="6"/>
      <c r="BJ133" s="6"/>
      <c r="BK133" s="6"/>
      <c r="BM133" s="5"/>
      <c r="BN133" s="5"/>
      <c r="BO133" s="5"/>
      <c r="BQ133" s="6"/>
      <c r="BR133" s="6"/>
      <c r="BS133" s="6"/>
      <c r="BT133" s="6"/>
    </row>
    <row r="134" spans="1:80">
      <c r="AZ134" s="3"/>
    </row>
  </sheetData>
  <mergeCells count="76">
    <mergeCell ref="BY2:CA2"/>
    <mergeCell ref="BY3:BY4"/>
    <mergeCell ref="BZ3:BZ4"/>
    <mergeCell ref="CA3:CA4"/>
    <mergeCell ref="CB3:CB4"/>
    <mergeCell ref="AC2:AE2"/>
    <mergeCell ref="AC3:AC4"/>
    <mergeCell ref="AD3:AD4"/>
    <mergeCell ref="AE3:AE4"/>
    <mergeCell ref="AO3:AO4"/>
    <mergeCell ref="AN3:AN4"/>
    <mergeCell ref="T2:V2"/>
    <mergeCell ref="H3:H4"/>
    <mergeCell ref="I3:I4"/>
    <mergeCell ref="J3:J4"/>
    <mergeCell ref="K3:K4"/>
    <mergeCell ref="L3:L4"/>
    <mergeCell ref="M3:M4"/>
    <mergeCell ref="T3:T4"/>
    <mergeCell ref="U3:U4"/>
    <mergeCell ref="V3:V4"/>
    <mergeCell ref="R3:R4"/>
    <mergeCell ref="S3:S4"/>
    <mergeCell ref="H2:J2"/>
    <mergeCell ref="K2:M2"/>
    <mergeCell ref="N2:P2"/>
    <mergeCell ref="Q2:S2"/>
    <mergeCell ref="N3:N4"/>
    <mergeCell ref="O3:O4"/>
    <mergeCell ref="P3:P4"/>
    <mergeCell ref="Q3:Q4"/>
    <mergeCell ref="C3:C4"/>
    <mergeCell ref="D3:D4"/>
    <mergeCell ref="E3:E4"/>
    <mergeCell ref="F3:F4"/>
    <mergeCell ref="G3:G4"/>
    <mergeCell ref="A2:A4"/>
    <mergeCell ref="BI2:BK2"/>
    <mergeCell ref="BM2:BO2"/>
    <mergeCell ref="BU2:BW2"/>
    <mergeCell ref="B2:D2"/>
    <mergeCell ref="BI3:BI4"/>
    <mergeCell ref="BJ3:BJ4"/>
    <mergeCell ref="BK3:BK4"/>
    <mergeCell ref="BM3:BM4"/>
    <mergeCell ref="BN3:BN4"/>
    <mergeCell ref="E2:G2"/>
    <mergeCell ref="BO3:BO4"/>
    <mergeCell ref="BU3:BU4"/>
    <mergeCell ref="BV3:BV4"/>
    <mergeCell ref="BW3:BW4"/>
    <mergeCell ref="B3:B4"/>
    <mergeCell ref="W2:Y2"/>
    <mergeCell ref="Z2:AB2"/>
    <mergeCell ref="W3:W4"/>
    <mergeCell ref="X3:X4"/>
    <mergeCell ref="Y3:Y4"/>
    <mergeCell ref="Z3:Z4"/>
    <mergeCell ref="AA3:AA4"/>
    <mergeCell ref="AB3:AB4"/>
    <mergeCell ref="BQ2:BS2"/>
    <mergeCell ref="BQ3:BQ4"/>
    <mergeCell ref="BR3:BR4"/>
    <mergeCell ref="BS3:BS4"/>
    <mergeCell ref="AF2:AO2"/>
    <mergeCell ref="BL3:BL4"/>
    <mergeCell ref="BP3:BP4"/>
    <mergeCell ref="AF3:AF4"/>
    <mergeCell ref="AG3:AG4"/>
    <mergeCell ref="AH3:AH4"/>
    <mergeCell ref="AI3:AI4"/>
    <mergeCell ref="AJ3:AJ4"/>
    <mergeCell ref="AK3:AK4"/>
    <mergeCell ref="AL3:AL4"/>
    <mergeCell ref="AM3:AM4"/>
    <mergeCell ref="BA2:BC2"/>
  </mergeCells>
  <phoneticPr fontId="1"/>
  <pageMargins left="0.39370078740157483" right="0.15748031496062992" top="0.59055118110236227" bottom="0" header="0.51181102362204722" footer="0.15748031496062992"/>
  <pageSetup paperSize="9" scale="80" pageOrder="overThenDown" orientation="portrait" horizontalDpi="300" verticalDpi="300" r:id="rId1"/>
  <rowBreaks count="2" manualBreakCount="2">
    <brk id="47" max="40" man="1"/>
    <brk id="101" max="40" man="1"/>
  </rowBreaks>
  <colBreaks count="2" manualBreakCount="2">
    <brk id="7" max="129" man="1"/>
    <brk id="16" max="129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DK148"/>
  <sheetViews>
    <sheetView zoomScaleNormal="100" zoomScaleSheetLayoutView="80" workbookViewId="0">
      <pane xSplit="1" ySplit="6" topLeftCell="B7" activePane="bottomRight" state="frozen"/>
      <selection activeCell="J10" sqref="J10"/>
      <selection pane="topRight" activeCell="J10" sqref="J10"/>
      <selection pane="bottomLeft" activeCell="J10" sqref="J10"/>
      <selection pane="bottomRight" activeCell="J10" sqref="J10"/>
    </sheetView>
  </sheetViews>
  <sheetFormatPr defaultColWidth="7" defaultRowHeight="13.2"/>
  <cols>
    <col min="1" max="1" width="18.33203125" style="3" bestFit="1" customWidth="1"/>
    <col min="2" max="11" width="6.6640625" style="3" customWidth="1"/>
    <col min="12" max="16" width="6.77734375" style="3" customWidth="1"/>
    <col min="17" max="26" width="6.44140625" style="3" customWidth="1"/>
    <col min="27" max="36" width="6.6640625" style="3" customWidth="1"/>
    <col min="37" max="46" width="6.44140625" style="3" customWidth="1"/>
    <col min="47" max="51" width="6.77734375" style="3" customWidth="1"/>
    <col min="52" max="61" width="6.77734375" customWidth="1"/>
    <col min="62" max="63" width="2.88671875" customWidth="1"/>
    <col min="65" max="65" width="11.109375" customWidth="1"/>
    <col min="68" max="68" width="8.33203125" style="3" customWidth="1"/>
    <col min="69" max="72" width="6.6640625" style="3" customWidth="1"/>
    <col min="76" max="79" width="7" style="3"/>
    <col min="80" max="80" width="8.21875" style="3" customWidth="1"/>
    <col min="81" max="84" width="6.6640625" style="3" customWidth="1"/>
    <col min="85" max="85" width="6.77734375" customWidth="1"/>
    <col min="86" max="90" width="6.6640625" style="3" customWidth="1"/>
    <col min="91" max="91" width="6.77734375" customWidth="1"/>
    <col min="92" max="96" width="6.6640625" style="3" customWidth="1"/>
    <col min="97" max="97" width="6.77734375" customWidth="1"/>
    <col min="98" max="102" width="6.6640625" style="3" customWidth="1"/>
    <col min="103" max="16384" width="7" style="3"/>
  </cols>
  <sheetData>
    <row r="1" spans="1:115" ht="23.4">
      <c r="A1" s="86" t="s">
        <v>273</v>
      </c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3"/>
      <c r="BK1" s="3"/>
      <c r="BL1" s="3"/>
      <c r="BM1" s="3"/>
      <c r="BN1" s="3"/>
      <c r="BO1" s="3"/>
      <c r="BP1" s="3" t="s">
        <v>315</v>
      </c>
      <c r="BU1" s="3"/>
      <c r="BV1" s="3"/>
      <c r="BW1" s="3"/>
      <c r="CG1" s="16"/>
      <c r="CM1" s="16"/>
      <c r="CS1" s="16"/>
    </row>
    <row r="2" spans="1:115">
      <c r="A2" s="138" t="s">
        <v>268</v>
      </c>
      <c r="B2" s="152">
        <v>27</v>
      </c>
      <c r="C2" s="153"/>
      <c r="D2" s="153"/>
      <c r="E2" s="153"/>
      <c r="F2" s="154"/>
      <c r="G2" s="152">
        <v>28</v>
      </c>
      <c r="H2" s="153"/>
      <c r="I2" s="153"/>
      <c r="J2" s="153"/>
      <c r="K2" s="154"/>
      <c r="L2" s="152">
        <v>29</v>
      </c>
      <c r="M2" s="153"/>
      <c r="N2" s="153"/>
      <c r="O2" s="153"/>
      <c r="P2" s="154"/>
      <c r="Q2" s="152">
        <v>30</v>
      </c>
      <c r="R2" s="153"/>
      <c r="S2" s="153"/>
      <c r="T2" s="153"/>
      <c r="U2" s="154"/>
      <c r="V2" s="152" t="s">
        <v>459</v>
      </c>
      <c r="W2" s="153"/>
      <c r="X2" s="153"/>
      <c r="Y2" s="153"/>
      <c r="Z2" s="154"/>
      <c r="AA2" s="152">
        <v>2</v>
      </c>
      <c r="AB2" s="153"/>
      <c r="AC2" s="153"/>
      <c r="AD2" s="153"/>
      <c r="AE2" s="154"/>
      <c r="AF2" s="152">
        <v>3</v>
      </c>
      <c r="AG2" s="153"/>
      <c r="AH2" s="153"/>
      <c r="AI2" s="153"/>
      <c r="AJ2" s="154"/>
      <c r="AK2" s="152">
        <v>4</v>
      </c>
      <c r="AL2" s="153"/>
      <c r="AM2" s="153"/>
      <c r="AN2" s="153"/>
      <c r="AO2" s="154"/>
      <c r="AP2" s="152">
        <v>5</v>
      </c>
      <c r="AQ2" s="153"/>
      <c r="AR2" s="153"/>
      <c r="AS2" s="153"/>
      <c r="AT2" s="154"/>
      <c r="AU2" s="152">
        <v>6</v>
      </c>
      <c r="AV2" s="153"/>
      <c r="AW2" s="153"/>
      <c r="AX2" s="153"/>
      <c r="AY2" s="154"/>
      <c r="AZ2" s="142" t="s">
        <v>297</v>
      </c>
      <c r="BA2" s="143"/>
      <c r="BB2" s="143"/>
      <c r="BC2" s="143"/>
      <c r="BD2" s="143"/>
      <c r="BE2" s="143"/>
      <c r="BF2" s="143"/>
      <c r="BG2" s="143"/>
      <c r="BH2" s="143"/>
      <c r="BI2" s="144"/>
      <c r="BJ2" s="3"/>
      <c r="BK2" s="3"/>
      <c r="BL2" s="3"/>
      <c r="BM2" s="3"/>
      <c r="BN2" s="3"/>
      <c r="BO2" s="3"/>
      <c r="BP2" s="64">
        <v>18</v>
      </c>
      <c r="BQ2" s="64"/>
      <c r="BR2" s="64"/>
      <c r="BS2" s="64"/>
      <c r="BT2" s="64"/>
      <c r="BU2" s="3"/>
      <c r="BV2" s="64">
        <v>19</v>
      </c>
      <c r="BW2" s="64"/>
      <c r="BX2" s="64"/>
      <c r="BY2" s="64"/>
      <c r="BZ2" s="64"/>
      <c r="CB2" s="64">
        <v>20</v>
      </c>
      <c r="CC2" s="64"/>
      <c r="CD2" s="64"/>
      <c r="CE2" s="64"/>
      <c r="CF2" s="64"/>
      <c r="CG2" s="55"/>
      <c r="CH2" s="141">
        <v>21</v>
      </c>
      <c r="CI2" s="141"/>
      <c r="CJ2" s="141"/>
      <c r="CK2" s="141"/>
      <c r="CL2" s="141"/>
      <c r="CM2" s="55"/>
      <c r="CN2" s="141">
        <v>22</v>
      </c>
      <c r="CO2" s="141"/>
      <c r="CP2" s="141"/>
      <c r="CQ2" s="141"/>
      <c r="CR2" s="141"/>
      <c r="CS2" s="55"/>
      <c r="CT2" s="152">
        <v>24</v>
      </c>
      <c r="CU2" s="153"/>
      <c r="CV2" s="153"/>
      <c r="CW2" s="153"/>
      <c r="CX2" s="154"/>
      <c r="CZ2" s="152">
        <v>25</v>
      </c>
      <c r="DA2" s="153"/>
      <c r="DB2" s="153"/>
      <c r="DC2" s="153"/>
      <c r="DD2" s="154"/>
      <c r="DF2" s="152">
        <v>26</v>
      </c>
      <c r="DG2" s="153"/>
      <c r="DH2" s="153"/>
      <c r="DI2" s="153"/>
      <c r="DJ2" s="154"/>
    </row>
    <row r="3" spans="1:115" ht="18.75" customHeight="1">
      <c r="A3" s="139"/>
      <c r="B3" s="136" t="s">
        <v>290</v>
      </c>
      <c r="C3" s="137" t="s">
        <v>271</v>
      </c>
      <c r="D3" s="9"/>
      <c r="E3" s="8"/>
      <c r="F3" s="136" t="s">
        <v>132</v>
      </c>
      <c r="G3" s="136" t="s">
        <v>290</v>
      </c>
      <c r="H3" s="137" t="s">
        <v>271</v>
      </c>
      <c r="I3" s="9"/>
      <c r="J3" s="8"/>
      <c r="K3" s="136" t="s">
        <v>132</v>
      </c>
      <c r="L3" s="136" t="s">
        <v>290</v>
      </c>
      <c r="M3" s="137" t="s">
        <v>271</v>
      </c>
      <c r="N3" s="9"/>
      <c r="O3" s="8"/>
      <c r="P3" s="136" t="s">
        <v>132</v>
      </c>
      <c r="Q3" s="136" t="s">
        <v>290</v>
      </c>
      <c r="R3" s="137" t="s">
        <v>271</v>
      </c>
      <c r="S3" s="9"/>
      <c r="T3" s="8"/>
      <c r="U3" s="136" t="s">
        <v>132</v>
      </c>
      <c r="V3" s="136" t="s">
        <v>290</v>
      </c>
      <c r="W3" s="137" t="s">
        <v>271</v>
      </c>
      <c r="X3" s="9"/>
      <c r="Y3" s="8"/>
      <c r="Z3" s="136" t="s">
        <v>132</v>
      </c>
      <c r="AA3" s="136" t="s">
        <v>290</v>
      </c>
      <c r="AB3" s="137" t="s">
        <v>271</v>
      </c>
      <c r="AC3" s="9"/>
      <c r="AD3" s="8"/>
      <c r="AE3" s="136" t="s">
        <v>132</v>
      </c>
      <c r="AF3" s="136" t="s">
        <v>290</v>
      </c>
      <c r="AG3" s="137" t="s">
        <v>271</v>
      </c>
      <c r="AH3" s="9"/>
      <c r="AI3" s="8"/>
      <c r="AJ3" s="136" t="s">
        <v>132</v>
      </c>
      <c r="AK3" s="136" t="s">
        <v>290</v>
      </c>
      <c r="AL3" s="137" t="s">
        <v>271</v>
      </c>
      <c r="AM3" s="9"/>
      <c r="AN3" s="8"/>
      <c r="AO3" s="136" t="s">
        <v>132</v>
      </c>
      <c r="AP3" s="136" t="s">
        <v>290</v>
      </c>
      <c r="AQ3" s="137" t="s">
        <v>271</v>
      </c>
      <c r="AR3" s="9"/>
      <c r="AS3" s="8"/>
      <c r="AT3" s="136" t="s">
        <v>132</v>
      </c>
      <c r="AU3" s="136" t="s">
        <v>290</v>
      </c>
      <c r="AV3" s="137" t="s">
        <v>271</v>
      </c>
      <c r="AW3" s="9"/>
      <c r="AX3" s="8"/>
      <c r="AY3" s="136" t="s">
        <v>132</v>
      </c>
      <c r="AZ3" s="147">
        <v>27</v>
      </c>
      <c r="BA3" s="147">
        <v>28</v>
      </c>
      <c r="BB3" s="147">
        <v>29</v>
      </c>
      <c r="BC3" s="147">
        <v>30</v>
      </c>
      <c r="BD3" s="147" t="s">
        <v>461</v>
      </c>
      <c r="BE3" s="147">
        <v>2</v>
      </c>
      <c r="BF3" s="147">
        <v>3</v>
      </c>
      <c r="BG3" s="147">
        <v>4</v>
      </c>
      <c r="BH3" s="155">
        <v>5</v>
      </c>
      <c r="BI3" s="155">
        <v>6</v>
      </c>
      <c r="BJ3" s="3"/>
      <c r="BK3" s="3"/>
      <c r="BL3" s="3"/>
      <c r="BM3" s="3"/>
      <c r="BN3" s="3"/>
      <c r="BO3" s="3"/>
      <c r="BP3" s="54" t="s">
        <v>290</v>
      </c>
      <c r="BQ3" s="63" t="s">
        <v>271</v>
      </c>
      <c r="BR3" s="9"/>
      <c r="BS3" s="8"/>
      <c r="BT3" s="54" t="s">
        <v>132</v>
      </c>
      <c r="BU3" s="66">
        <v>18</v>
      </c>
      <c r="BV3" s="54" t="s">
        <v>290</v>
      </c>
      <c r="BW3" s="63" t="s">
        <v>271</v>
      </c>
      <c r="BX3" s="9"/>
      <c r="BY3" s="8"/>
      <c r="BZ3" s="54" t="s">
        <v>132</v>
      </c>
      <c r="CA3" s="66" t="s">
        <v>443</v>
      </c>
      <c r="CB3" s="54" t="s">
        <v>290</v>
      </c>
      <c r="CC3" s="63" t="s">
        <v>271</v>
      </c>
      <c r="CD3" s="9"/>
      <c r="CE3" s="8"/>
      <c r="CF3" s="54" t="s">
        <v>132</v>
      </c>
      <c r="CG3" s="66" t="s">
        <v>446</v>
      </c>
      <c r="CH3" s="136" t="s">
        <v>290</v>
      </c>
      <c r="CI3" s="137" t="s">
        <v>271</v>
      </c>
      <c r="CJ3" s="9"/>
      <c r="CK3" s="8"/>
      <c r="CL3" s="136" t="s">
        <v>132</v>
      </c>
      <c r="CM3" s="155" t="s">
        <v>447</v>
      </c>
      <c r="CN3" s="136" t="s">
        <v>290</v>
      </c>
      <c r="CO3" s="137" t="s">
        <v>271</v>
      </c>
      <c r="CP3" s="9"/>
      <c r="CQ3" s="8"/>
      <c r="CR3" s="136" t="s">
        <v>132</v>
      </c>
      <c r="CS3" s="155" t="s">
        <v>455</v>
      </c>
      <c r="CT3" s="136" t="s">
        <v>290</v>
      </c>
      <c r="CU3" s="137" t="s">
        <v>271</v>
      </c>
      <c r="CV3" s="9"/>
      <c r="CW3" s="8"/>
      <c r="CX3" s="136" t="s">
        <v>132</v>
      </c>
      <c r="CZ3" s="136" t="s">
        <v>290</v>
      </c>
      <c r="DA3" s="137" t="s">
        <v>271</v>
      </c>
      <c r="DB3" s="9"/>
      <c r="DC3" s="8"/>
      <c r="DD3" s="136" t="s">
        <v>132</v>
      </c>
      <c r="DE3" s="66">
        <v>25</v>
      </c>
      <c r="DF3" s="136" t="s">
        <v>290</v>
      </c>
      <c r="DG3" s="137" t="s">
        <v>271</v>
      </c>
      <c r="DH3" s="9"/>
      <c r="DI3" s="8"/>
      <c r="DJ3" s="136" t="s">
        <v>132</v>
      </c>
      <c r="DK3" s="147">
        <v>26</v>
      </c>
    </row>
    <row r="4" spans="1:115" ht="27" customHeight="1">
      <c r="A4" s="140"/>
      <c r="B4" s="136"/>
      <c r="C4" s="136" t="s">
        <v>263</v>
      </c>
      <c r="D4" s="54" t="s">
        <v>275</v>
      </c>
      <c r="E4" s="54" t="s">
        <v>1</v>
      </c>
      <c r="F4" s="136" t="s">
        <v>263</v>
      </c>
      <c r="G4" s="136"/>
      <c r="H4" s="136" t="s">
        <v>263</v>
      </c>
      <c r="I4" s="54" t="s">
        <v>275</v>
      </c>
      <c r="J4" s="54" t="s">
        <v>1</v>
      </c>
      <c r="K4" s="136" t="s">
        <v>263</v>
      </c>
      <c r="L4" s="136"/>
      <c r="M4" s="136" t="s">
        <v>263</v>
      </c>
      <c r="N4" s="54" t="s">
        <v>275</v>
      </c>
      <c r="O4" s="54" t="s">
        <v>1</v>
      </c>
      <c r="P4" s="136" t="s">
        <v>263</v>
      </c>
      <c r="Q4" s="136"/>
      <c r="R4" s="136" t="s">
        <v>263</v>
      </c>
      <c r="S4" s="54" t="s">
        <v>275</v>
      </c>
      <c r="T4" s="54" t="s">
        <v>1</v>
      </c>
      <c r="U4" s="136" t="s">
        <v>263</v>
      </c>
      <c r="V4" s="136"/>
      <c r="W4" s="136" t="s">
        <v>263</v>
      </c>
      <c r="X4" s="54" t="s">
        <v>275</v>
      </c>
      <c r="Y4" s="54" t="s">
        <v>1</v>
      </c>
      <c r="Z4" s="136" t="s">
        <v>263</v>
      </c>
      <c r="AA4" s="136"/>
      <c r="AB4" s="136" t="s">
        <v>263</v>
      </c>
      <c r="AC4" s="54" t="s">
        <v>275</v>
      </c>
      <c r="AD4" s="54" t="s">
        <v>1</v>
      </c>
      <c r="AE4" s="136" t="s">
        <v>263</v>
      </c>
      <c r="AF4" s="136"/>
      <c r="AG4" s="136" t="s">
        <v>263</v>
      </c>
      <c r="AH4" s="54" t="s">
        <v>275</v>
      </c>
      <c r="AI4" s="54" t="s">
        <v>1</v>
      </c>
      <c r="AJ4" s="136" t="s">
        <v>263</v>
      </c>
      <c r="AK4" s="136"/>
      <c r="AL4" s="136" t="s">
        <v>263</v>
      </c>
      <c r="AM4" s="54" t="s">
        <v>275</v>
      </c>
      <c r="AN4" s="54" t="s">
        <v>1</v>
      </c>
      <c r="AO4" s="136" t="s">
        <v>263</v>
      </c>
      <c r="AP4" s="136"/>
      <c r="AQ4" s="136" t="s">
        <v>263</v>
      </c>
      <c r="AR4" s="54" t="s">
        <v>275</v>
      </c>
      <c r="AS4" s="54" t="s">
        <v>1</v>
      </c>
      <c r="AT4" s="136" t="s">
        <v>263</v>
      </c>
      <c r="AU4" s="136"/>
      <c r="AV4" s="136" t="s">
        <v>263</v>
      </c>
      <c r="AW4" s="54" t="s">
        <v>275</v>
      </c>
      <c r="AX4" s="54" t="s">
        <v>1</v>
      </c>
      <c r="AY4" s="136" t="s">
        <v>263</v>
      </c>
      <c r="AZ4" s="148"/>
      <c r="BA4" s="148"/>
      <c r="BB4" s="148"/>
      <c r="BC4" s="148"/>
      <c r="BD4" s="148"/>
      <c r="BE4" s="148"/>
      <c r="BF4" s="148"/>
      <c r="BG4" s="148"/>
      <c r="BH4" s="155"/>
      <c r="BI4" s="155"/>
      <c r="BJ4" s="3"/>
      <c r="BK4" s="3"/>
      <c r="BL4" s="3"/>
      <c r="BM4" s="3"/>
      <c r="BN4" s="3"/>
      <c r="BO4" s="3"/>
      <c r="BP4" s="54"/>
      <c r="BQ4" s="54" t="s">
        <v>263</v>
      </c>
      <c r="BR4" s="54" t="s">
        <v>275</v>
      </c>
      <c r="BS4" s="54" t="s">
        <v>1</v>
      </c>
      <c r="BT4" s="54" t="s">
        <v>263</v>
      </c>
      <c r="BU4" s="65"/>
      <c r="BV4" s="54"/>
      <c r="BW4" s="54" t="s">
        <v>263</v>
      </c>
      <c r="BX4" s="54" t="s">
        <v>275</v>
      </c>
      <c r="BY4" s="54" t="s">
        <v>1</v>
      </c>
      <c r="BZ4" s="54" t="s">
        <v>263</v>
      </c>
      <c r="CA4" s="65"/>
      <c r="CB4" s="54"/>
      <c r="CC4" s="54" t="s">
        <v>263</v>
      </c>
      <c r="CD4" s="54" t="s">
        <v>275</v>
      </c>
      <c r="CE4" s="54" t="s">
        <v>1</v>
      </c>
      <c r="CF4" s="54" t="s">
        <v>263</v>
      </c>
      <c r="CG4" s="65"/>
      <c r="CH4" s="136"/>
      <c r="CI4" s="136" t="s">
        <v>263</v>
      </c>
      <c r="CJ4" s="54" t="s">
        <v>275</v>
      </c>
      <c r="CK4" s="54" t="s">
        <v>1</v>
      </c>
      <c r="CL4" s="136" t="s">
        <v>263</v>
      </c>
      <c r="CM4" s="146"/>
      <c r="CN4" s="136"/>
      <c r="CO4" s="136" t="s">
        <v>263</v>
      </c>
      <c r="CP4" s="54" t="s">
        <v>275</v>
      </c>
      <c r="CQ4" s="54" t="s">
        <v>1</v>
      </c>
      <c r="CR4" s="136" t="s">
        <v>263</v>
      </c>
      <c r="CS4" s="146"/>
      <c r="CT4" s="136"/>
      <c r="CU4" s="136" t="s">
        <v>263</v>
      </c>
      <c r="CV4" s="54" t="s">
        <v>275</v>
      </c>
      <c r="CW4" s="54" t="s">
        <v>1</v>
      </c>
      <c r="CX4" s="136" t="s">
        <v>263</v>
      </c>
      <c r="CZ4" s="136"/>
      <c r="DA4" s="136" t="s">
        <v>263</v>
      </c>
      <c r="DB4" s="54" t="s">
        <v>275</v>
      </c>
      <c r="DC4" s="54" t="s">
        <v>1</v>
      </c>
      <c r="DD4" s="136" t="s">
        <v>263</v>
      </c>
      <c r="DE4" s="66"/>
      <c r="DF4" s="136"/>
      <c r="DG4" s="136" t="s">
        <v>263</v>
      </c>
      <c r="DH4" s="54" t="s">
        <v>275</v>
      </c>
      <c r="DI4" s="54" t="s">
        <v>1</v>
      </c>
      <c r="DJ4" s="136" t="s">
        <v>263</v>
      </c>
      <c r="DK4" s="148"/>
    </row>
    <row r="5" spans="1:115" ht="13.5" customHeight="1">
      <c r="A5" s="10">
        <v>1</v>
      </c>
      <c r="B5" s="10">
        <v>2</v>
      </c>
      <c r="C5" s="10">
        <v>3</v>
      </c>
      <c r="D5" s="10">
        <v>4</v>
      </c>
      <c r="E5" s="10">
        <v>5</v>
      </c>
      <c r="F5" s="10">
        <v>6</v>
      </c>
      <c r="G5" s="10">
        <v>7</v>
      </c>
      <c r="H5" s="10">
        <v>8</v>
      </c>
      <c r="I5" s="10">
        <v>9</v>
      </c>
      <c r="J5" s="10">
        <v>10</v>
      </c>
      <c r="K5" s="10">
        <v>11</v>
      </c>
      <c r="L5" s="10">
        <v>12</v>
      </c>
      <c r="M5" s="10">
        <v>13</v>
      </c>
      <c r="N5" s="10">
        <v>14</v>
      </c>
      <c r="O5" s="10">
        <v>15</v>
      </c>
      <c r="P5" s="10">
        <v>16</v>
      </c>
      <c r="Q5" s="10">
        <v>17</v>
      </c>
      <c r="R5" s="10">
        <v>18</v>
      </c>
      <c r="S5" s="10">
        <v>19</v>
      </c>
      <c r="T5" s="10">
        <v>20</v>
      </c>
      <c r="U5" s="10">
        <v>21</v>
      </c>
      <c r="V5" s="10">
        <v>22</v>
      </c>
      <c r="W5" s="10">
        <v>23</v>
      </c>
      <c r="X5" s="10">
        <v>24</v>
      </c>
      <c r="Y5" s="10">
        <v>25</v>
      </c>
      <c r="Z5" s="10">
        <v>26</v>
      </c>
      <c r="AA5" s="10">
        <v>27</v>
      </c>
      <c r="AB5" s="10">
        <v>28</v>
      </c>
      <c r="AC5" s="10">
        <v>29</v>
      </c>
      <c r="AD5" s="10">
        <v>30</v>
      </c>
      <c r="AE5" s="10">
        <v>31</v>
      </c>
      <c r="AF5" s="10">
        <v>32</v>
      </c>
      <c r="AG5" s="10">
        <v>33</v>
      </c>
      <c r="AH5" s="10">
        <v>34</v>
      </c>
      <c r="AI5" s="10">
        <v>35</v>
      </c>
      <c r="AJ5" s="10">
        <v>36</v>
      </c>
      <c r="AK5" s="10">
        <v>37</v>
      </c>
      <c r="AL5" s="10">
        <v>38</v>
      </c>
      <c r="AM5" s="10">
        <v>39</v>
      </c>
      <c r="AN5" s="10">
        <v>40</v>
      </c>
      <c r="AO5" s="10">
        <v>41</v>
      </c>
      <c r="AP5" s="10">
        <v>42</v>
      </c>
      <c r="AQ5" s="10">
        <v>43</v>
      </c>
      <c r="AR5" s="10">
        <v>44</v>
      </c>
      <c r="AS5" s="10">
        <v>45</v>
      </c>
      <c r="AT5" s="10">
        <v>46</v>
      </c>
      <c r="AU5" s="10">
        <v>47</v>
      </c>
      <c r="AV5" s="10">
        <v>48</v>
      </c>
      <c r="AW5" s="10">
        <v>49</v>
      </c>
      <c r="AX5" s="10">
        <v>50</v>
      </c>
      <c r="AY5" s="10">
        <v>51</v>
      </c>
      <c r="AZ5" s="10">
        <v>52</v>
      </c>
      <c r="BA5" s="10">
        <v>53</v>
      </c>
      <c r="BB5" s="10">
        <v>54</v>
      </c>
      <c r="BC5" s="10">
        <v>55</v>
      </c>
      <c r="BD5" s="10">
        <v>56</v>
      </c>
      <c r="BE5" s="10">
        <v>57</v>
      </c>
      <c r="BF5" s="10">
        <v>58</v>
      </c>
      <c r="BG5" s="10">
        <v>59</v>
      </c>
      <c r="BH5" s="10">
        <v>60</v>
      </c>
      <c r="BI5" s="10">
        <v>61</v>
      </c>
      <c r="BJ5" s="3"/>
      <c r="BK5" s="3"/>
      <c r="BL5" s="3"/>
      <c r="BM5" s="3"/>
      <c r="BN5" s="3"/>
      <c r="BO5" s="3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</row>
    <row r="6" spans="1:115">
      <c r="A6" s="3" t="s">
        <v>140</v>
      </c>
      <c r="B6" s="12">
        <v>96</v>
      </c>
      <c r="C6" s="12">
        <v>190</v>
      </c>
      <c r="D6" s="12">
        <v>190</v>
      </c>
      <c r="E6" s="12" t="s">
        <v>283</v>
      </c>
      <c r="F6" s="12">
        <v>182</v>
      </c>
      <c r="G6" s="12">
        <v>106</v>
      </c>
      <c r="H6" s="12">
        <v>221</v>
      </c>
      <c r="I6" s="12">
        <v>221</v>
      </c>
      <c r="J6" s="12" t="s">
        <v>283</v>
      </c>
      <c r="K6" s="12">
        <v>234</v>
      </c>
      <c r="L6" s="12">
        <v>114</v>
      </c>
      <c r="M6" s="12">
        <v>292</v>
      </c>
      <c r="N6" s="12">
        <v>292</v>
      </c>
      <c r="O6" s="12" t="s">
        <v>283</v>
      </c>
      <c r="P6" s="12">
        <v>333</v>
      </c>
      <c r="Q6" s="12">
        <v>127</v>
      </c>
      <c r="R6" s="12">
        <v>295</v>
      </c>
      <c r="S6" s="12">
        <v>295</v>
      </c>
      <c r="T6" s="12" t="s">
        <v>283</v>
      </c>
      <c r="U6" s="12">
        <v>375</v>
      </c>
      <c r="V6" s="12">
        <v>133</v>
      </c>
      <c r="W6" s="12">
        <v>363</v>
      </c>
      <c r="X6" s="12">
        <v>363</v>
      </c>
      <c r="Y6" s="12" t="s">
        <v>283</v>
      </c>
      <c r="Z6" s="12">
        <v>483</v>
      </c>
      <c r="AA6" s="12">
        <v>140</v>
      </c>
      <c r="AB6" s="12">
        <v>318</v>
      </c>
      <c r="AC6" s="12">
        <v>318</v>
      </c>
      <c r="AD6" s="12" t="s">
        <v>283</v>
      </c>
      <c r="AE6" s="12">
        <v>445</v>
      </c>
      <c r="AF6" s="12">
        <v>158</v>
      </c>
      <c r="AG6" s="12">
        <v>277</v>
      </c>
      <c r="AH6" s="12">
        <v>277</v>
      </c>
      <c r="AI6" s="12" t="s">
        <v>283</v>
      </c>
      <c r="AJ6" s="12">
        <v>438</v>
      </c>
      <c r="AK6" s="12">
        <v>159</v>
      </c>
      <c r="AL6" s="12">
        <v>321</v>
      </c>
      <c r="AM6" s="12">
        <v>321</v>
      </c>
      <c r="AN6" s="12" t="s">
        <v>283</v>
      </c>
      <c r="AO6" s="12">
        <v>511</v>
      </c>
      <c r="AP6" s="12">
        <v>176</v>
      </c>
      <c r="AQ6" s="12">
        <v>310</v>
      </c>
      <c r="AR6" s="12">
        <v>310</v>
      </c>
      <c r="AS6" s="12" t="s">
        <v>283</v>
      </c>
      <c r="AT6" s="12">
        <v>546</v>
      </c>
      <c r="AU6" s="80">
        <v>187</v>
      </c>
      <c r="AV6" s="80">
        <v>222</v>
      </c>
      <c r="AW6" s="80">
        <v>222</v>
      </c>
      <c r="AX6" s="80" t="s">
        <v>283</v>
      </c>
      <c r="AY6" s="80">
        <v>415</v>
      </c>
      <c r="AZ6" s="12">
        <v>275</v>
      </c>
      <c r="BA6" s="12">
        <v>275</v>
      </c>
      <c r="BB6" s="12">
        <v>312</v>
      </c>
      <c r="BC6" s="12">
        <v>292</v>
      </c>
      <c r="BD6" s="12">
        <v>355</v>
      </c>
      <c r="BE6" s="12">
        <v>341</v>
      </c>
      <c r="BF6" s="12">
        <v>318</v>
      </c>
      <c r="BG6" s="12">
        <v>358</v>
      </c>
      <c r="BH6" s="12">
        <v>353</v>
      </c>
      <c r="BI6" s="92">
        <v>296</v>
      </c>
      <c r="BJ6" s="12"/>
      <c r="BK6" s="3"/>
      <c r="BL6" s="3" t="s">
        <v>317</v>
      </c>
      <c r="BM6" s="3" t="s">
        <v>123</v>
      </c>
      <c r="BN6" s="3"/>
      <c r="BO6" s="3"/>
      <c r="BP6" s="12">
        <v>57</v>
      </c>
      <c r="BQ6" s="12">
        <v>214</v>
      </c>
      <c r="BR6" s="12" t="s">
        <v>282</v>
      </c>
      <c r="BS6" s="12" t="s">
        <v>282</v>
      </c>
      <c r="BT6" s="12">
        <v>122</v>
      </c>
      <c r="BU6" s="12">
        <v>251</v>
      </c>
      <c r="BV6" s="12">
        <v>57</v>
      </c>
      <c r="BW6" s="12">
        <v>309</v>
      </c>
      <c r="BX6" s="12" t="s">
        <v>282</v>
      </c>
      <c r="BY6" s="12" t="s">
        <v>282</v>
      </c>
      <c r="BZ6" s="12">
        <v>176</v>
      </c>
      <c r="CA6" s="12">
        <v>337</v>
      </c>
      <c r="CB6" s="12">
        <v>67</v>
      </c>
      <c r="CC6" s="12">
        <v>336</v>
      </c>
      <c r="CD6" s="12" t="s">
        <v>282</v>
      </c>
      <c r="CE6" s="12" t="s">
        <v>282</v>
      </c>
      <c r="CF6" s="12">
        <v>225</v>
      </c>
      <c r="CG6" s="12">
        <v>352</v>
      </c>
      <c r="CH6" s="12">
        <v>73</v>
      </c>
      <c r="CI6" s="12">
        <v>234</v>
      </c>
      <c r="CJ6" s="12" t="s">
        <v>282</v>
      </c>
      <c r="CK6" s="12" t="s">
        <v>282</v>
      </c>
      <c r="CL6" s="12">
        <v>171</v>
      </c>
      <c r="CM6" s="12">
        <v>300</v>
      </c>
      <c r="CN6" s="12">
        <v>70</v>
      </c>
      <c r="CO6" s="12">
        <v>163</v>
      </c>
      <c r="CP6" s="12">
        <v>163</v>
      </c>
      <c r="CQ6" s="12" t="s">
        <v>283</v>
      </c>
      <c r="CR6" s="12">
        <v>114</v>
      </c>
      <c r="CS6" s="12">
        <v>228</v>
      </c>
      <c r="CT6" s="12">
        <v>79</v>
      </c>
      <c r="CU6" s="12">
        <v>229</v>
      </c>
      <c r="CV6" s="12">
        <v>229</v>
      </c>
      <c r="CW6" s="12" t="s">
        <v>283</v>
      </c>
      <c r="CX6" s="12">
        <v>181</v>
      </c>
      <c r="CZ6" s="12">
        <v>82</v>
      </c>
      <c r="DA6" s="12">
        <v>257</v>
      </c>
      <c r="DB6" s="12">
        <v>257</v>
      </c>
      <c r="DC6" s="12" t="s">
        <v>283</v>
      </c>
      <c r="DD6" s="12">
        <v>211</v>
      </c>
      <c r="DE6" s="12">
        <v>310</v>
      </c>
      <c r="DF6" s="12">
        <v>88</v>
      </c>
      <c r="DG6" s="12">
        <v>233</v>
      </c>
      <c r="DH6" s="12">
        <v>233</v>
      </c>
      <c r="DI6" s="12" t="s">
        <v>283</v>
      </c>
      <c r="DJ6" s="12">
        <v>205</v>
      </c>
      <c r="DK6" s="12">
        <v>327</v>
      </c>
    </row>
    <row r="7" spans="1:115">
      <c r="A7" s="3" t="s">
        <v>141</v>
      </c>
      <c r="B7" s="13">
        <v>193</v>
      </c>
      <c r="C7" s="13">
        <v>188</v>
      </c>
      <c r="D7" s="13">
        <v>188</v>
      </c>
      <c r="E7" s="13" t="s">
        <v>283</v>
      </c>
      <c r="F7" s="13">
        <v>363</v>
      </c>
      <c r="G7" s="13">
        <v>197</v>
      </c>
      <c r="H7" s="13">
        <v>184</v>
      </c>
      <c r="I7" s="13">
        <v>184</v>
      </c>
      <c r="J7" s="13" t="s">
        <v>283</v>
      </c>
      <c r="K7" s="13">
        <v>362</v>
      </c>
      <c r="L7" s="13">
        <v>198</v>
      </c>
      <c r="M7" s="13">
        <v>243</v>
      </c>
      <c r="N7" s="13">
        <v>243</v>
      </c>
      <c r="O7" s="13" t="s">
        <v>283</v>
      </c>
      <c r="P7" s="13">
        <v>481</v>
      </c>
      <c r="Q7" s="13">
        <v>190</v>
      </c>
      <c r="R7" s="13">
        <v>198</v>
      </c>
      <c r="S7" s="13">
        <v>198</v>
      </c>
      <c r="T7" s="13" t="s">
        <v>283</v>
      </c>
      <c r="U7" s="13">
        <v>376</v>
      </c>
      <c r="V7" s="13">
        <v>201</v>
      </c>
      <c r="W7" s="13">
        <v>316</v>
      </c>
      <c r="X7" s="13">
        <v>316</v>
      </c>
      <c r="Y7" s="13" t="s">
        <v>283</v>
      </c>
      <c r="Z7" s="13">
        <v>635</v>
      </c>
      <c r="AA7" s="13">
        <v>203</v>
      </c>
      <c r="AB7" s="13">
        <v>267</v>
      </c>
      <c r="AC7" s="13">
        <v>267</v>
      </c>
      <c r="AD7" s="13" t="s">
        <v>283</v>
      </c>
      <c r="AE7" s="13">
        <v>542</v>
      </c>
      <c r="AF7" s="13">
        <v>188</v>
      </c>
      <c r="AG7" s="13">
        <v>260</v>
      </c>
      <c r="AH7" s="13">
        <v>260</v>
      </c>
      <c r="AI7" s="13" t="s">
        <v>283</v>
      </c>
      <c r="AJ7" s="13">
        <v>488</v>
      </c>
      <c r="AK7" s="13">
        <v>204</v>
      </c>
      <c r="AL7" s="13">
        <v>316</v>
      </c>
      <c r="AM7" s="13">
        <v>316</v>
      </c>
      <c r="AN7" s="13" t="s">
        <v>283</v>
      </c>
      <c r="AO7" s="13">
        <v>644</v>
      </c>
      <c r="AP7" s="13">
        <v>222</v>
      </c>
      <c r="AQ7" s="13">
        <v>289</v>
      </c>
      <c r="AR7" s="13">
        <v>289</v>
      </c>
      <c r="AS7" s="13" t="s">
        <v>283</v>
      </c>
      <c r="AT7" s="13">
        <v>642</v>
      </c>
      <c r="AU7" s="80">
        <v>256</v>
      </c>
      <c r="AV7" s="80">
        <v>235</v>
      </c>
      <c r="AW7" s="80">
        <v>235</v>
      </c>
      <c r="AX7" s="80" t="s">
        <v>283</v>
      </c>
      <c r="AY7" s="80">
        <v>601</v>
      </c>
      <c r="AZ7" s="12">
        <v>275</v>
      </c>
      <c r="BA7" s="12">
        <v>275</v>
      </c>
      <c r="BB7" s="12">
        <v>312</v>
      </c>
      <c r="BC7" s="12">
        <v>292</v>
      </c>
      <c r="BD7" s="12">
        <v>355</v>
      </c>
      <c r="BE7" s="12">
        <v>341</v>
      </c>
      <c r="BF7" s="12">
        <v>318</v>
      </c>
      <c r="BG7" s="12">
        <v>358</v>
      </c>
      <c r="BH7" s="12">
        <v>353</v>
      </c>
      <c r="BI7" s="12">
        <v>296</v>
      </c>
      <c r="BJ7" s="12"/>
      <c r="BK7" s="3"/>
      <c r="BL7" s="3" t="s">
        <v>318</v>
      </c>
      <c r="BM7" s="3" t="s">
        <v>121</v>
      </c>
      <c r="BN7" s="3"/>
      <c r="BO7" s="3"/>
      <c r="BP7" s="12">
        <v>156</v>
      </c>
      <c r="BQ7" s="12">
        <v>253</v>
      </c>
      <c r="BR7" s="12" t="s">
        <v>282</v>
      </c>
      <c r="BS7" s="12" t="s">
        <v>282</v>
      </c>
      <c r="BT7" s="12">
        <v>394</v>
      </c>
      <c r="BU7" s="12">
        <v>251</v>
      </c>
      <c r="BV7" s="13">
        <v>160</v>
      </c>
      <c r="BW7" s="13">
        <v>298</v>
      </c>
      <c r="BX7" s="13" t="s">
        <v>282</v>
      </c>
      <c r="BY7" s="13" t="s">
        <v>282</v>
      </c>
      <c r="BZ7" s="13">
        <v>477</v>
      </c>
      <c r="CA7" s="12">
        <v>337</v>
      </c>
      <c r="CB7" s="13">
        <v>161</v>
      </c>
      <c r="CC7" s="13">
        <v>283</v>
      </c>
      <c r="CD7" s="13" t="s">
        <v>282</v>
      </c>
      <c r="CE7" s="13" t="s">
        <v>282</v>
      </c>
      <c r="CF7" s="13">
        <v>455</v>
      </c>
      <c r="CG7" s="12">
        <v>352</v>
      </c>
      <c r="CH7" s="13">
        <v>177</v>
      </c>
      <c r="CI7" s="13">
        <v>238</v>
      </c>
      <c r="CJ7" s="13" t="s">
        <v>282</v>
      </c>
      <c r="CK7" s="13" t="s">
        <v>282</v>
      </c>
      <c r="CL7" s="13">
        <v>421</v>
      </c>
      <c r="CM7" s="12">
        <v>300</v>
      </c>
      <c r="CN7" s="13">
        <v>190</v>
      </c>
      <c r="CO7" s="13">
        <v>178</v>
      </c>
      <c r="CP7" s="13">
        <v>178</v>
      </c>
      <c r="CQ7" s="13" t="s">
        <v>283</v>
      </c>
      <c r="CR7" s="13">
        <v>339</v>
      </c>
      <c r="CS7" s="12">
        <v>228</v>
      </c>
      <c r="CT7" s="12">
        <v>182</v>
      </c>
      <c r="CU7" s="12">
        <v>237</v>
      </c>
      <c r="CV7" s="12">
        <v>237</v>
      </c>
      <c r="CW7" s="12" t="s">
        <v>283</v>
      </c>
      <c r="CX7" s="12">
        <v>431</v>
      </c>
      <c r="CZ7" s="13">
        <v>180</v>
      </c>
      <c r="DA7" s="13">
        <v>249</v>
      </c>
      <c r="DB7" s="13">
        <v>249</v>
      </c>
      <c r="DC7" s="13" t="s">
        <v>283</v>
      </c>
      <c r="DD7" s="13">
        <v>448</v>
      </c>
      <c r="DE7" s="12">
        <v>310</v>
      </c>
      <c r="DF7" s="13">
        <v>188</v>
      </c>
      <c r="DG7" s="13">
        <v>257</v>
      </c>
      <c r="DH7" s="13">
        <v>257</v>
      </c>
      <c r="DI7" s="13" t="s">
        <v>283</v>
      </c>
      <c r="DJ7" s="13">
        <v>483</v>
      </c>
      <c r="DK7" s="12">
        <v>327</v>
      </c>
    </row>
    <row r="8" spans="1:115">
      <c r="A8" s="3" t="s">
        <v>142</v>
      </c>
      <c r="B8" s="13" t="s">
        <v>283</v>
      </c>
      <c r="C8" s="13" t="s">
        <v>283</v>
      </c>
      <c r="D8" s="13" t="s">
        <v>283</v>
      </c>
      <c r="E8" s="13" t="s">
        <v>283</v>
      </c>
      <c r="F8" s="13" t="s">
        <v>283</v>
      </c>
      <c r="G8" s="13" t="s">
        <v>281</v>
      </c>
      <c r="H8" s="13" t="s">
        <v>281</v>
      </c>
      <c r="I8" s="13" t="s">
        <v>281</v>
      </c>
      <c r="J8" s="13" t="s">
        <v>283</v>
      </c>
      <c r="K8" s="13" t="s">
        <v>281</v>
      </c>
      <c r="L8" s="13" t="s">
        <v>283</v>
      </c>
      <c r="M8" s="13" t="s">
        <v>283</v>
      </c>
      <c r="N8" s="13" t="s">
        <v>283</v>
      </c>
      <c r="O8" s="13" t="s">
        <v>283</v>
      </c>
      <c r="P8" s="13" t="s">
        <v>283</v>
      </c>
      <c r="Q8" s="13" t="s">
        <v>283</v>
      </c>
      <c r="R8" s="13" t="s">
        <v>283</v>
      </c>
      <c r="S8" s="13" t="s">
        <v>283</v>
      </c>
      <c r="T8" s="13" t="s">
        <v>283</v>
      </c>
      <c r="U8" s="13" t="s">
        <v>283</v>
      </c>
      <c r="V8" s="13" t="s">
        <v>283</v>
      </c>
      <c r="W8" s="13" t="s">
        <v>283</v>
      </c>
      <c r="X8" s="13" t="s">
        <v>283</v>
      </c>
      <c r="Y8" s="13" t="s">
        <v>283</v>
      </c>
      <c r="Z8" s="13" t="s">
        <v>283</v>
      </c>
      <c r="AA8" s="13" t="s">
        <v>283</v>
      </c>
      <c r="AB8" s="13" t="s">
        <v>283</v>
      </c>
      <c r="AC8" s="13" t="s">
        <v>283</v>
      </c>
      <c r="AD8" s="13" t="s">
        <v>283</v>
      </c>
      <c r="AE8" s="13" t="s">
        <v>283</v>
      </c>
      <c r="AF8" s="13" t="s">
        <v>283</v>
      </c>
      <c r="AG8" s="13" t="s">
        <v>283</v>
      </c>
      <c r="AH8" s="13" t="s">
        <v>283</v>
      </c>
      <c r="AI8" s="13" t="s">
        <v>283</v>
      </c>
      <c r="AJ8" s="13" t="s">
        <v>283</v>
      </c>
      <c r="AK8" s="13" t="s">
        <v>283</v>
      </c>
      <c r="AL8" s="13" t="s">
        <v>283</v>
      </c>
      <c r="AM8" s="13" t="s">
        <v>283</v>
      </c>
      <c r="AN8" s="13" t="s">
        <v>283</v>
      </c>
      <c r="AO8" s="13" t="s">
        <v>283</v>
      </c>
      <c r="AP8" s="13" t="s">
        <v>283</v>
      </c>
      <c r="AQ8" s="13" t="s">
        <v>283</v>
      </c>
      <c r="AR8" s="13" t="s">
        <v>283</v>
      </c>
      <c r="AS8" s="13" t="s">
        <v>283</v>
      </c>
      <c r="AT8" s="13" t="s">
        <v>283</v>
      </c>
      <c r="AU8" s="80" t="s">
        <v>283</v>
      </c>
      <c r="AV8" s="80" t="s">
        <v>283</v>
      </c>
      <c r="AW8" s="80" t="s">
        <v>283</v>
      </c>
      <c r="AX8" s="80" t="s">
        <v>283</v>
      </c>
      <c r="AY8" s="80" t="s">
        <v>283</v>
      </c>
      <c r="AZ8" s="12">
        <v>275</v>
      </c>
      <c r="BA8" s="12">
        <v>275</v>
      </c>
      <c r="BB8" s="12">
        <v>312</v>
      </c>
      <c r="BC8" s="12">
        <v>292</v>
      </c>
      <c r="BD8" s="12">
        <v>355</v>
      </c>
      <c r="BE8" s="12">
        <v>341</v>
      </c>
      <c r="BF8" s="12">
        <v>318</v>
      </c>
      <c r="BG8" s="12">
        <v>358</v>
      </c>
      <c r="BH8" s="12">
        <v>353</v>
      </c>
      <c r="BI8" s="12">
        <v>296</v>
      </c>
      <c r="BJ8" s="12"/>
      <c r="BK8" s="3"/>
      <c r="BL8" s="3" t="s">
        <v>319</v>
      </c>
      <c r="BM8" s="3" t="s">
        <v>119</v>
      </c>
      <c r="BN8" s="3"/>
      <c r="BO8" s="3"/>
      <c r="BP8" s="12" t="s">
        <v>281</v>
      </c>
      <c r="BQ8" s="12" t="s">
        <v>281</v>
      </c>
      <c r="BR8" s="12" t="s">
        <v>282</v>
      </c>
      <c r="BS8" s="12" t="s">
        <v>282</v>
      </c>
      <c r="BT8" s="12" t="s">
        <v>281</v>
      </c>
      <c r="BU8" s="12">
        <v>251</v>
      </c>
      <c r="BV8" s="13" t="s">
        <v>281</v>
      </c>
      <c r="BW8" s="13" t="s">
        <v>281</v>
      </c>
      <c r="BX8" s="13" t="s">
        <v>282</v>
      </c>
      <c r="BY8" s="13" t="s">
        <v>282</v>
      </c>
      <c r="BZ8" s="13" t="s">
        <v>281</v>
      </c>
      <c r="CA8" s="12">
        <v>337</v>
      </c>
      <c r="CB8" s="13" t="s">
        <v>281</v>
      </c>
      <c r="CC8" s="13" t="s">
        <v>281</v>
      </c>
      <c r="CD8" s="13" t="s">
        <v>282</v>
      </c>
      <c r="CE8" s="13" t="s">
        <v>282</v>
      </c>
      <c r="CF8" s="13" t="s">
        <v>281</v>
      </c>
      <c r="CG8" s="12">
        <v>352</v>
      </c>
      <c r="CH8" s="13" t="s">
        <v>281</v>
      </c>
      <c r="CI8" s="13" t="s">
        <v>281</v>
      </c>
      <c r="CJ8" s="13" t="s">
        <v>282</v>
      </c>
      <c r="CK8" s="13" t="s">
        <v>282</v>
      </c>
      <c r="CL8" s="13" t="s">
        <v>281</v>
      </c>
      <c r="CM8" s="12">
        <v>300</v>
      </c>
      <c r="CN8" s="13" t="s">
        <v>281</v>
      </c>
      <c r="CO8" s="13" t="s">
        <v>281</v>
      </c>
      <c r="CP8" s="13" t="s">
        <v>283</v>
      </c>
      <c r="CQ8" s="13" t="s">
        <v>281</v>
      </c>
      <c r="CR8" s="13" t="s">
        <v>281</v>
      </c>
      <c r="CS8" s="12">
        <v>228</v>
      </c>
      <c r="CT8" s="12">
        <v>1</v>
      </c>
      <c r="CU8" s="12">
        <v>29</v>
      </c>
      <c r="CV8" s="12">
        <v>25</v>
      </c>
      <c r="CW8" s="12" t="s">
        <v>281</v>
      </c>
      <c r="CX8" s="12">
        <v>0</v>
      </c>
      <c r="CZ8" s="13">
        <v>14</v>
      </c>
      <c r="DA8" s="13">
        <v>57</v>
      </c>
      <c r="DB8" s="13">
        <v>20</v>
      </c>
      <c r="DC8" s="13" t="s">
        <v>281</v>
      </c>
      <c r="DD8" s="13">
        <v>8</v>
      </c>
      <c r="DE8" s="12">
        <v>310</v>
      </c>
      <c r="DF8" s="13" t="s">
        <v>283</v>
      </c>
      <c r="DG8" s="13" t="s">
        <v>283</v>
      </c>
      <c r="DH8" s="13" t="s">
        <v>283</v>
      </c>
      <c r="DI8" s="13" t="s">
        <v>283</v>
      </c>
      <c r="DJ8" s="13" t="s">
        <v>283</v>
      </c>
      <c r="DK8" s="12">
        <v>327</v>
      </c>
    </row>
    <row r="9" spans="1:115">
      <c r="A9" s="3" t="s">
        <v>143</v>
      </c>
      <c r="B9" s="13" t="s">
        <v>281</v>
      </c>
      <c r="C9" s="13" t="s">
        <v>281</v>
      </c>
      <c r="D9" s="13" t="s">
        <v>281</v>
      </c>
      <c r="E9" s="13" t="s">
        <v>283</v>
      </c>
      <c r="F9" s="13" t="s">
        <v>281</v>
      </c>
      <c r="G9" s="13" t="s">
        <v>281</v>
      </c>
      <c r="H9" s="13" t="s">
        <v>281</v>
      </c>
      <c r="I9" s="13" t="s">
        <v>281</v>
      </c>
      <c r="J9" s="13" t="s">
        <v>283</v>
      </c>
      <c r="K9" s="13" t="s">
        <v>281</v>
      </c>
      <c r="L9" s="13" t="s">
        <v>283</v>
      </c>
      <c r="M9" s="13" t="s">
        <v>283</v>
      </c>
      <c r="N9" s="13" t="s">
        <v>283</v>
      </c>
      <c r="O9" s="13" t="s">
        <v>283</v>
      </c>
      <c r="P9" s="13" t="s">
        <v>283</v>
      </c>
      <c r="Q9" s="13" t="s">
        <v>283</v>
      </c>
      <c r="R9" s="13" t="s">
        <v>283</v>
      </c>
      <c r="S9" s="13" t="s">
        <v>283</v>
      </c>
      <c r="T9" s="13" t="s">
        <v>283</v>
      </c>
      <c r="U9" s="13" t="s">
        <v>283</v>
      </c>
      <c r="V9" s="13" t="s">
        <v>283</v>
      </c>
      <c r="W9" s="13" t="s">
        <v>283</v>
      </c>
      <c r="X9" s="13" t="s">
        <v>283</v>
      </c>
      <c r="Y9" s="13" t="s">
        <v>283</v>
      </c>
      <c r="Z9" s="13" t="s">
        <v>283</v>
      </c>
      <c r="AA9" s="13" t="s">
        <v>283</v>
      </c>
      <c r="AB9" s="13" t="s">
        <v>283</v>
      </c>
      <c r="AC9" s="13" t="s">
        <v>283</v>
      </c>
      <c r="AD9" s="13" t="s">
        <v>283</v>
      </c>
      <c r="AE9" s="13" t="s">
        <v>283</v>
      </c>
      <c r="AF9" s="13" t="s">
        <v>283</v>
      </c>
      <c r="AG9" s="13" t="s">
        <v>283</v>
      </c>
      <c r="AH9" s="13" t="s">
        <v>283</v>
      </c>
      <c r="AI9" s="13" t="s">
        <v>283</v>
      </c>
      <c r="AJ9" s="13" t="s">
        <v>283</v>
      </c>
      <c r="AK9" s="13" t="s">
        <v>283</v>
      </c>
      <c r="AL9" s="13" t="s">
        <v>283</v>
      </c>
      <c r="AM9" s="13" t="s">
        <v>283</v>
      </c>
      <c r="AN9" s="13" t="s">
        <v>283</v>
      </c>
      <c r="AO9" s="13" t="s">
        <v>283</v>
      </c>
      <c r="AP9" s="13" t="s">
        <v>283</v>
      </c>
      <c r="AQ9" s="13" t="s">
        <v>283</v>
      </c>
      <c r="AR9" s="13" t="s">
        <v>283</v>
      </c>
      <c r="AS9" s="13" t="s">
        <v>283</v>
      </c>
      <c r="AT9" s="13" t="s">
        <v>283</v>
      </c>
      <c r="AU9" s="80" t="s">
        <v>283</v>
      </c>
      <c r="AV9" s="80" t="s">
        <v>283</v>
      </c>
      <c r="AW9" s="80" t="s">
        <v>283</v>
      </c>
      <c r="AX9" s="80" t="s">
        <v>283</v>
      </c>
      <c r="AY9" s="80" t="s">
        <v>283</v>
      </c>
      <c r="AZ9" s="12">
        <v>275</v>
      </c>
      <c r="BA9" s="12">
        <v>275</v>
      </c>
      <c r="BB9" s="12">
        <v>312</v>
      </c>
      <c r="BC9" s="12">
        <v>292</v>
      </c>
      <c r="BD9" s="12">
        <v>355</v>
      </c>
      <c r="BE9" s="12">
        <v>341</v>
      </c>
      <c r="BF9" s="12">
        <v>318</v>
      </c>
      <c r="BG9" s="12">
        <v>358</v>
      </c>
      <c r="BH9" s="12">
        <v>353</v>
      </c>
      <c r="BI9" s="12">
        <v>296</v>
      </c>
      <c r="BJ9" s="12"/>
      <c r="BK9" s="3"/>
      <c r="BL9" s="3" t="s">
        <v>320</v>
      </c>
      <c r="BM9" s="3" t="s">
        <v>117</v>
      </c>
      <c r="BN9" s="3"/>
      <c r="BO9" s="3"/>
      <c r="BP9" s="12">
        <v>0</v>
      </c>
      <c r="BQ9" s="12">
        <v>130</v>
      </c>
      <c r="BR9" s="12" t="s">
        <v>282</v>
      </c>
      <c r="BS9" s="12" t="s">
        <v>282</v>
      </c>
      <c r="BT9" s="12">
        <v>0</v>
      </c>
      <c r="BU9" s="12">
        <v>251</v>
      </c>
      <c r="BV9" s="13" t="s">
        <v>283</v>
      </c>
      <c r="BW9" s="13" t="s">
        <v>283</v>
      </c>
      <c r="BX9" s="13" t="s">
        <v>282</v>
      </c>
      <c r="BY9" s="13" t="s">
        <v>282</v>
      </c>
      <c r="BZ9" s="13" t="s">
        <v>283</v>
      </c>
      <c r="CA9" s="12">
        <v>337</v>
      </c>
      <c r="CB9" s="13" t="s">
        <v>283</v>
      </c>
      <c r="CC9" s="13" t="s">
        <v>283</v>
      </c>
      <c r="CD9" s="13" t="s">
        <v>282</v>
      </c>
      <c r="CE9" s="13" t="s">
        <v>282</v>
      </c>
      <c r="CF9" s="13" t="s">
        <v>283</v>
      </c>
      <c r="CG9" s="12">
        <v>352</v>
      </c>
      <c r="CH9" s="13" t="s">
        <v>283</v>
      </c>
      <c r="CI9" s="13" t="s">
        <v>283</v>
      </c>
      <c r="CJ9" s="13" t="s">
        <v>282</v>
      </c>
      <c r="CK9" s="13" t="s">
        <v>282</v>
      </c>
      <c r="CL9" s="13" t="s">
        <v>283</v>
      </c>
      <c r="CM9" s="12">
        <v>300</v>
      </c>
      <c r="CN9" s="13" t="s">
        <v>281</v>
      </c>
      <c r="CO9" s="13" t="s">
        <v>281</v>
      </c>
      <c r="CP9" s="13" t="s">
        <v>281</v>
      </c>
      <c r="CQ9" s="13" t="s">
        <v>281</v>
      </c>
      <c r="CR9" s="13" t="s">
        <v>281</v>
      </c>
      <c r="CS9" s="12">
        <v>228</v>
      </c>
      <c r="CT9" s="12" t="s">
        <v>283</v>
      </c>
      <c r="CU9" s="12" t="s">
        <v>283</v>
      </c>
      <c r="CV9" s="12" t="s">
        <v>283</v>
      </c>
      <c r="CW9" s="12" t="s">
        <v>283</v>
      </c>
      <c r="CX9" s="12" t="s">
        <v>283</v>
      </c>
      <c r="CZ9" s="13" t="s">
        <v>283</v>
      </c>
      <c r="DA9" s="13" t="s">
        <v>283</v>
      </c>
      <c r="DB9" s="13" t="s">
        <v>283</v>
      </c>
      <c r="DC9" s="13" t="s">
        <v>283</v>
      </c>
      <c r="DD9" s="13" t="s">
        <v>283</v>
      </c>
      <c r="DE9" s="12">
        <v>310</v>
      </c>
      <c r="DF9" s="13" t="s">
        <v>281</v>
      </c>
      <c r="DG9" s="13" t="s">
        <v>281</v>
      </c>
      <c r="DH9" s="13" t="s">
        <v>281</v>
      </c>
      <c r="DI9" s="13" t="s">
        <v>283</v>
      </c>
      <c r="DJ9" s="13" t="s">
        <v>281</v>
      </c>
      <c r="DK9" s="12">
        <v>327</v>
      </c>
    </row>
    <row r="10" spans="1:115">
      <c r="A10" s="3" t="s">
        <v>144</v>
      </c>
      <c r="B10" s="13">
        <v>172</v>
      </c>
      <c r="C10" s="13">
        <v>209</v>
      </c>
      <c r="D10" s="13">
        <v>209</v>
      </c>
      <c r="E10" s="13" t="s">
        <v>283</v>
      </c>
      <c r="F10" s="13">
        <v>359</v>
      </c>
      <c r="G10" s="13">
        <v>160</v>
      </c>
      <c r="H10" s="13">
        <v>181</v>
      </c>
      <c r="I10" s="13">
        <v>181</v>
      </c>
      <c r="J10" s="13" t="s">
        <v>283</v>
      </c>
      <c r="K10" s="13">
        <v>290</v>
      </c>
      <c r="L10" s="13">
        <v>164</v>
      </c>
      <c r="M10" s="13">
        <v>274</v>
      </c>
      <c r="N10" s="13">
        <v>274</v>
      </c>
      <c r="O10" s="13" t="s">
        <v>283</v>
      </c>
      <c r="P10" s="13">
        <v>449</v>
      </c>
      <c r="Q10" s="13">
        <v>159</v>
      </c>
      <c r="R10" s="13">
        <v>293</v>
      </c>
      <c r="S10" s="13">
        <v>293</v>
      </c>
      <c r="T10" s="13" t="s">
        <v>283</v>
      </c>
      <c r="U10" s="13">
        <v>466</v>
      </c>
      <c r="V10" s="13">
        <v>175</v>
      </c>
      <c r="W10" s="13">
        <v>324</v>
      </c>
      <c r="X10" s="13">
        <v>324</v>
      </c>
      <c r="Y10" s="13" t="s">
        <v>283</v>
      </c>
      <c r="Z10" s="13">
        <v>567</v>
      </c>
      <c r="AA10" s="13">
        <v>192</v>
      </c>
      <c r="AB10" s="13">
        <v>310</v>
      </c>
      <c r="AC10" s="13">
        <v>310</v>
      </c>
      <c r="AD10" s="13" t="s">
        <v>283</v>
      </c>
      <c r="AE10" s="13">
        <v>596</v>
      </c>
      <c r="AF10" s="13">
        <v>220</v>
      </c>
      <c r="AG10" s="13">
        <v>213</v>
      </c>
      <c r="AH10" s="13">
        <v>213</v>
      </c>
      <c r="AI10" s="13" t="s">
        <v>283</v>
      </c>
      <c r="AJ10" s="13">
        <v>468</v>
      </c>
      <c r="AK10" s="13">
        <v>217</v>
      </c>
      <c r="AL10" s="13">
        <v>329</v>
      </c>
      <c r="AM10" s="13">
        <v>329</v>
      </c>
      <c r="AN10" s="13" t="s">
        <v>283</v>
      </c>
      <c r="AO10" s="13">
        <v>715</v>
      </c>
      <c r="AP10" s="13">
        <v>220</v>
      </c>
      <c r="AQ10" s="13">
        <v>282</v>
      </c>
      <c r="AR10" s="13">
        <v>282</v>
      </c>
      <c r="AS10" s="13" t="s">
        <v>283</v>
      </c>
      <c r="AT10" s="13">
        <v>620</v>
      </c>
      <c r="AU10" s="80">
        <v>248</v>
      </c>
      <c r="AV10" s="80">
        <v>243</v>
      </c>
      <c r="AW10" s="80">
        <v>243</v>
      </c>
      <c r="AX10" s="80" t="s">
        <v>283</v>
      </c>
      <c r="AY10" s="80">
        <v>602</v>
      </c>
      <c r="AZ10" s="12">
        <v>275</v>
      </c>
      <c r="BA10" s="12">
        <v>275</v>
      </c>
      <c r="BB10" s="12">
        <v>312</v>
      </c>
      <c r="BC10" s="12">
        <v>292</v>
      </c>
      <c r="BD10" s="12">
        <v>355</v>
      </c>
      <c r="BE10" s="12">
        <v>341</v>
      </c>
      <c r="BF10" s="12">
        <v>318</v>
      </c>
      <c r="BG10" s="12">
        <v>358</v>
      </c>
      <c r="BH10" s="12">
        <v>353</v>
      </c>
      <c r="BI10" s="12">
        <v>296</v>
      </c>
      <c r="BJ10" s="12"/>
      <c r="BK10" s="3"/>
      <c r="BL10" s="3" t="s">
        <v>321</v>
      </c>
      <c r="BM10" s="3" t="s">
        <v>115</v>
      </c>
      <c r="BN10" s="3"/>
      <c r="BO10" s="3"/>
      <c r="BP10" s="12">
        <v>97</v>
      </c>
      <c r="BQ10" s="12">
        <v>245</v>
      </c>
      <c r="BR10" s="12" t="s">
        <v>282</v>
      </c>
      <c r="BS10" s="12" t="s">
        <v>282</v>
      </c>
      <c r="BT10" s="12">
        <v>238</v>
      </c>
      <c r="BU10" s="12">
        <v>251</v>
      </c>
      <c r="BV10" s="13">
        <v>107</v>
      </c>
      <c r="BW10" s="13">
        <v>308</v>
      </c>
      <c r="BX10" s="13" t="s">
        <v>282</v>
      </c>
      <c r="BY10" s="13" t="s">
        <v>282</v>
      </c>
      <c r="BZ10" s="13">
        <v>330</v>
      </c>
      <c r="CA10" s="12">
        <v>337</v>
      </c>
      <c r="CB10" s="13">
        <v>132</v>
      </c>
      <c r="CC10" s="13">
        <v>298</v>
      </c>
      <c r="CD10" s="13" t="s">
        <v>282</v>
      </c>
      <c r="CE10" s="13" t="s">
        <v>282</v>
      </c>
      <c r="CF10" s="13">
        <v>393</v>
      </c>
      <c r="CG10" s="12">
        <v>352</v>
      </c>
      <c r="CH10" s="13">
        <v>110</v>
      </c>
      <c r="CI10" s="13">
        <v>223</v>
      </c>
      <c r="CJ10" s="13" t="s">
        <v>282</v>
      </c>
      <c r="CK10" s="13" t="s">
        <v>282</v>
      </c>
      <c r="CL10" s="13">
        <v>245</v>
      </c>
      <c r="CM10" s="12">
        <v>300</v>
      </c>
      <c r="CN10" s="13">
        <v>139</v>
      </c>
      <c r="CO10" s="13">
        <v>191</v>
      </c>
      <c r="CP10" s="13">
        <v>191</v>
      </c>
      <c r="CQ10" s="13" t="s">
        <v>283</v>
      </c>
      <c r="CR10" s="13">
        <v>265</v>
      </c>
      <c r="CS10" s="12">
        <v>228</v>
      </c>
      <c r="CT10" s="12">
        <v>149</v>
      </c>
      <c r="CU10" s="12">
        <v>245</v>
      </c>
      <c r="CV10" s="12">
        <v>245</v>
      </c>
      <c r="CW10" s="12" t="s">
        <v>283</v>
      </c>
      <c r="CX10" s="12">
        <v>365</v>
      </c>
      <c r="CZ10" s="13">
        <v>141</v>
      </c>
      <c r="DA10" s="13">
        <v>240</v>
      </c>
      <c r="DB10" s="13">
        <v>240</v>
      </c>
      <c r="DC10" s="13" t="s">
        <v>283</v>
      </c>
      <c r="DD10" s="13">
        <v>338</v>
      </c>
      <c r="DE10" s="12">
        <v>310</v>
      </c>
      <c r="DF10" s="13">
        <v>168</v>
      </c>
      <c r="DG10" s="13">
        <v>255</v>
      </c>
      <c r="DH10" s="13">
        <v>255</v>
      </c>
      <c r="DI10" s="13" t="s">
        <v>283</v>
      </c>
      <c r="DJ10" s="13">
        <v>428</v>
      </c>
      <c r="DK10" s="12">
        <v>327</v>
      </c>
    </row>
    <row r="11" spans="1:115">
      <c r="A11" s="3" t="s">
        <v>145</v>
      </c>
      <c r="B11" s="13" t="s">
        <v>281</v>
      </c>
      <c r="C11" s="13" t="s">
        <v>281</v>
      </c>
      <c r="D11" s="13" t="s">
        <v>281</v>
      </c>
      <c r="E11" s="13" t="s">
        <v>283</v>
      </c>
      <c r="F11" s="13" t="s">
        <v>281</v>
      </c>
      <c r="G11" s="13" t="s">
        <v>281</v>
      </c>
      <c r="H11" s="13" t="s">
        <v>281</v>
      </c>
      <c r="I11" s="13" t="s">
        <v>281</v>
      </c>
      <c r="J11" s="13" t="s">
        <v>283</v>
      </c>
      <c r="K11" s="13" t="s">
        <v>281</v>
      </c>
      <c r="L11" s="13" t="s">
        <v>281</v>
      </c>
      <c r="M11" s="13" t="s">
        <v>281</v>
      </c>
      <c r="N11" s="13" t="s">
        <v>281</v>
      </c>
      <c r="O11" s="13" t="s">
        <v>283</v>
      </c>
      <c r="P11" s="13" t="s">
        <v>281</v>
      </c>
      <c r="Q11" s="13" t="s">
        <v>281</v>
      </c>
      <c r="R11" s="13" t="s">
        <v>281</v>
      </c>
      <c r="S11" s="13" t="s">
        <v>281</v>
      </c>
      <c r="T11" s="13" t="s">
        <v>281</v>
      </c>
      <c r="U11" s="13" t="s">
        <v>281</v>
      </c>
      <c r="V11" s="13" t="s">
        <v>281</v>
      </c>
      <c r="W11" s="13" t="s">
        <v>281</v>
      </c>
      <c r="X11" s="13" t="s">
        <v>281</v>
      </c>
      <c r="Y11" s="13" t="s">
        <v>281</v>
      </c>
      <c r="Z11" s="13" t="s">
        <v>281</v>
      </c>
      <c r="AA11" s="13" t="s">
        <v>281</v>
      </c>
      <c r="AB11" s="13" t="s">
        <v>281</v>
      </c>
      <c r="AC11" s="13" t="s">
        <v>283</v>
      </c>
      <c r="AD11" s="13" t="s">
        <v>281</v>
      </c>
      <c r="AE11" s="13" t="s">
        <v>281</v>
      </c>
      <c r="AF11" s="13" t="s">
        <v>281</v>
      </c>
      <c r="AG11" s="13" t="s">
        <v>281</v>
      </c>
      <c r="AH11" s="13" t="s">
        <v>283</v>
      </c>
      <c r="AI11" s="13" t="s">
        <v>281</v>
      </c>
      <c r="AJ11" s="13" t="s">
        <v>281</v>
      </c>
      <c r="AK11" s="13" t="s">
        <v>281</v>
      </c>
      <c r="AL11" s="13" t="s">
        <v>281</v>
      </c>
      <c r="AM11" s="13" t="s">
        <v>281</v>
      </c>
      <c r="AN11" s="13" t="s">
        <v>283</v>
      </c>
      <c r="AO11" s="13" t="s">
        <v>281</v>
      </c>
      <c r="AP11" s="13" t="s">
        <v>281</v>
      </c>
      <c r="AQ11" s="13" t="s">
        <v>281</v>
      </c>
      <c r="AR11" s="13" t="s">
        <v>281</v>
      </c>
      <c r="AS11" s="13" t="s">
        <v>283</v>
      </c>
      <c r="AT11" s="13" t="s">
        <v>281</v>
      </c>
      <c r="AU11" s="80" t="s">
        <v>281</v>
      </c>
      <c r="AV11" s="80" t="s">
        <v>281</v>
      </c>
      <c r="AW11" s="80" t="s">
        <v>281</v>
      </c>
      <c r="AX11" s="80" t="s">
        <v>283</v>
      </c>
      <c r="AY11" s="80" t="s">
        <v>281</v>
      </c>
      <c r="AZ11" s="12">
        <v>275</v>
      </c>
      <c r="BA11" s="12">
        <v>275</v>
      </c>
      <c r="BB11" s="12">
        <v>312</v>
      </c>
      <c r="BC11" s="12">
        <v>292</v>
      </c>
      <c r="BD11" s="12">
        <v>355</v>
      </c>
      <c r="BE11" s="12">
        <v>341</v>
      </c>
      <c r="BF11" s="12">
        <v>318</v>
      </c>
      <c r="BG11" s="12">
        <v>358</v>
      </c>
      <c r="BH11" s="12">
        <v>353</v>
      </c>
      <c r="BI11" s="12">
        <v>296</v>
      </c>
      <c r="BJ11" s="12"/>
      <c r="BK11" s="3"/>
      <c r="BL11" s="3" t="s">
        <v>322</v>
      </c>
      <c r="BM11" s="3" t="s">
        <v>113</v>
      </c>
      <c r="BN11" s="3"/>
      <c r="BO11" s="3"/>
      <c r="BP11" s="12" t="s">
        <v>281</v>
      </c>
      <c r="BQ11" s="12">
        <v>116</v>
      </c>
      <c r="BR11" s="12" t="s">
        <v>282</v>
      </c>
      <c r="BS11" s="12" t="s">
        <v>282</v>
      </c>
      <c r="BT11" s="12" t="s">
        <v>281</v>
      </c>
      <c r="BU11" s="12">
        <v>251</v>
      </c>
      <c r="BV11" s="13" t="s">
        <v>281</v>
      </c>
      <c r="BW11" s="13">
        <v>104</v>
      </c>
      <c r="BX11" s="13" t="s">
        <v>282</v>
      </c>
      <c r="BY11" s="13" t="s">
        <v>282</v>
      </c>
      <c r="BZ11" s="13" t="s">
        <v>281</v>
      </c>
      <c r="CA11" s="12">
        <v>337</v>
      </c>
      <c r="CB11" s="13" t="s">
        <v>283</v>
      </c>
      <c r="CC11" s="13" t="s">
        <v>283</v>
      </c>
      <c r="CD11" s="13" t="s">
        <v>282</v>
      </c>
      <c r="CE11" s="13" t="s">
        <v>282</v>
      </c>
      <c r="CF11" s="13" t="s">
        <v>283</v>
      </c>
      <c r="CG11" s="12">
        <v>352</v>
      </c>
      <c r="CH11" s="13" t="s">
        <v>283</v>
      </c>
      <c r="CI11" s="13" t="s">
        <v>283</v>
      </c>
      <c r="CJ11" s="13" t="s">
        <v>282</v>
      </c>
      <c r="CK11" s="13" t="s">
        <v>282</v>
      </c>
      <c r="CL11" s="13" t="s">
        <v>283</v>
      </c>
      <c r="CM11" s="12">
        <v>300</v>
      </c>
      <c r="CN11" s="13">
        <v>1</v>
      </c>
      <c r="CO11" s="13">
        <v>49</v>
      </c>
      <c r="CP11" s="13">
        <v>49</v>
      </c>
      <c r="CQ11" s="13" t="s">
        <v>283</v>
      </c>
      <c r="CR11" s="13">
        <v>0</v>
      </c>
      <c r="CS11" s="12">
        <v>228</v>
      </c>
      <c r="CT11" s="12">
        <v>1</v>
      </c>
      <c r="CU11" s="12">
        <v>27</v>
      </c>
      <c r="CV11" s="12">
        <v>27</v>
      </c>
      <c r="CW11" s="12" t="s">
        <v>283</v>
      </c>
      <c r="CX11" s="12">
        <v>0</v>
      </c>
      <c r="CZ11" s="13" t="s">
        <v>281</v>
      </c>
      <c r="DA11" s="13" t="s">
        <v>281</v>
      </c>
      <c r="DB11" s="13" t="s">
        <v>281</v>
      </c>
      <c r="DC11" s="13" t="s">
        <v>283</v>
      </c>
      <c r="DD11" s="13" t="s">
        <v>281</v>
      </c>
      <c r="DE11" s="12">
        <v>310</v>
      </c>
      <c r="DF11" s="13" t="s">
        <v>281</v>
      </c>
      <c r="DG11" s="13" t="s">
        <v>281</v>
      </c>
      <c r="DH11" s="13" t="s">
        <v>281</v>
      </c>
      <c r="DI11" s="13" t="s">
        <v>283</v>
      </c>
      <c r="DJ11" s="13" t="s">
        <v>281</v>
      </c>
      <c r="DK11" s="12">
        <v>327</v>
      </c>
    </row>
    <row r="12" spans="1:115">
      <c r="A12" s="3" t="s">
        <v>146</v>
      </c>
      <c r="B12" s="13" t="s">
        <v>283</v>
      </c>
      <c r="C12" s="13" t="s">
        <v>283</v>
      </c>
      <c r="D12" s="13" t="s">
        <v>283</v>
      </c>
      <c r="E12" s="13" t="s">
        <v>283</v>
      </c>
      <c r="F12" s="13" t="s">
        <v>283</v>
      </c>
      <c r="G12" s="13" t="s">
        <v>283</v>
      </c>
      <c r="H12" s="13" t="s">
        <v>283</v>
      </c>
      <c r="I12" s="13" t="s">
        <v>283</v>
      </c>
      <c r="J12" s="13" t="s">
        <v>283</v>
      </c>
      <c r="K12" s="13" t="s">
        <v>283</v>
      </c>
      <c r="L12" s="13" t="s">
        <v>283</v>
      </c>
      <c r="M12" s="13" t="s">
        <v>283</v>
      </c>
      <c r="N12" s="13" t="s">
        <v>283</v>
      </c>
      <c r="O12" s="13" t="s">
        <v>283</v>
      </c>
      <c r="P12" s="13" t="s">
        <v>283</v>
      </c>
      <c r="Q12" s="13" t="s">
        <v>283</v>
      </c>
      <c r="R12" s="13" t="s">
        <v>283</v>
      </c>
      <c r="S12" s="13" t="s">
        <v>283</v>
      </c>
      <c r="T12" s="13" t="s">
        <v>283</v>
      </c>
      <c r="U12" s="13" t="s">
        <v>283</v>
      </c>
      <c r="V12" s="13" t="s">
        <v>281</v>
      </c>
      <c r="W12" s="13" t="s">
        <v>281</v>
      </c>
      <c r="X12" s="13" t="s">
        <v>281</v>
      </c>
      <c r="Y12" s="13" t="s">
        <v>283</v>
      </c>
      <c r="Z12" s="13" t="s">
        <v>281</v>
      </c>
      <c r="AA12" s="13" t="s">
        <v>281</v>
      </c>
      <c r="AB12" s="13" t="s">
        <v>281</v>
      </c>
      <c r="AC12" s="13" t="s">
        <v>281</v>
      </c>
      <c r="AD12" s="13" t="s">
        <v>283</v>
      </c>
      <c r="AE12" s="13" t="s">
        <v>281</v>
      </c>
      <c r="AF12" s="13" t="s">
        <v>283</v>
      </c>
      <c r="AG12" s="13" t="s">
        <v>283</v>
      </c>
      <c r="AH12" s="13" t="s">
        <v>283</v>
      </c>
      <c r="AI12" s="13" t="s">
        <v>283</v>
      </c>
      <c r="AJ12" s="13" t="s">
        <v>283</v>
      </c>
      <c r="AK12" s="13" t="s">
        <v>281</v>
      </c>
      <c r="AL12" s="13" t="s">
        <v>281</v>
      </c>
      <c r="AM12" s="13" t="s">
        <v>281</v>
      </c>
      <c r="AN12" s="13" t="s">
        <v>283</v>
      </c>
      <c r="AO12" s="13" t="s">
        <v>281</v>
      </c>
      <c r="AP12" s="13" t="s">
        <v>281</v>
      </c>
      <c r="AQ12" s="13" t="s">
        <v>281</v>
      </c>
      <c r="AR12" s="13" t="s">
        <v>281</v>
      </c>
      <c r="AS12" s="13" t="s">
        <v>283</v>
      </c>
      <c r="AT12" s="13" t="s">
        <v>281</v>
      </c>
      <c r="AU12" s="80" t="s">
        <v>283</v>
      </c>
      <c r="AV12" s="80" t="s">
        <v>283</v>
      </c>
      <c r="AW12" s="80" t="s">
        <v>283</v>
      </c>
      <c r="AX12" s="80" t="s">
        <v>283</v>
      </c>
      <c r="AY12" s="80" t="s">
        <v>283</v>
      </c>
      <c r="AZ12" s="12">
        <v>275</v>
      </c>
      <c r="BA12" s="12">
        <v>275</v>
      </c>
      <c r="BB12" s="12">
        <v>312</v>
      </c>
      <c r="BC12" s="12">
        <v>292</v>
      </c>
      <c r="BD12" s="12">
        <v>355</v>
      </c>
      <c r="BE12" s="12">
        <v>341</v>
      </c>
      <c r="BF12" s="12">
        <v>318</v>
      </c>
      <c r="BG12" s="12">
        <v>358</v>
      </c>
      <c r="BH12" s="12">
        <v>353</v>
      </c>
      <c r="BI12" s="12">
        <v>296</v>
      </c>
      <c r="BJ12" s="12"/>
      <c r="BK12" s="3"/>
      <c r="BL12" s="3" t="s">
        <v>323</v>
      </c>
      <c r="BM12" s="3" t="s">
        <v>111</v>
      </c>
      <c r="BN12" s="3"/>
      <c r="BO12" s="3"/>
      <c r="BP12" s="12" t="s">
        <v>283</v>
      </c>
      <c r="BQ12" s="12" t="s">
        <v>283</v>
      </c>
      <c r="BR12" s="12" t="s">
        <v>282</v>
      </c>
      <c r="BS12" s="12" t="s">
        <v>282</v>
      </c>
      <c r="BT12" s="12" t="s">
        <v>283</v>
      </c>
      <c r="BU12" s="12">
        <v>251</v>
      </c>
      <c r="BV12" s="13" t="s">
        <v>283</v>
      </c>
      <c r="BW12" s="13" t="s">
        <v>283</v>
      </c>
      <c r="BX12" s="13" t="s">
        <v>282</v>
      </c>
      <c r="BY12" s="13" t="s">
        <v>282</v>
      </c>
      <c r="BZ12" s="13" t="s">
        <v>283</v>
      </c>
      <c r="CA12" s="12">
        <v>337</v>
      </c>
      <c r="CB12" s="13" t="s">
        <v>283</v>
      </c>
      <c r="CC12" s="13" t="s">
        <v>283</v>
      </c>
      <c r="CD12" s="13" t="s">
        <v>282</v>
      </c>
      <c r="CE12" s="13" t="s">
        <v>282</v>
      </c>
      <c r="CF12" s="13" t="s">
        <v>283</v>
      </c>
      <c r="CG12" s="12">
        <v>352</v>
      </c>
      <c r="CH12" s="13" t="s">
        <v>283</v>
      </c>
      <c r="CI12" s="13" t="s">
        <v>283</v>
      </c>
      <c r="CJ12" s="13" t="s">
        <v>282</v>
      </c>
      <c r="CK12" s="13" t="s">
        <v>282</v>
      </c>
      <c r="CL12" s="13" t="s">
        <v>283</v>
      </c>
      <c r="CM12" s="12">
        <v>300</v>
      </c>
      <c r="CN12" s="13" t="s">
        <v>283</v>
      </c>
      <c r="CO12" s="13" t="s">
        <v>283</v>
      </c>
      <c r="CP12" s="13" t="s">
        <v>283</v>
      </c>
      <c r="CQ12" s="13" t="s">
        <v>283</v>
      </c>
      <c r="CR12" s="13" t="s">
        <v>283</v>
      </c>
      <c r="CS12" s="12">
        <v>228</v>
      </c>
      <c r="CT12" s="12" t="s">
        <v>281</v>
      </c>
      <c r="CU12" s="12" t="s">
        <v>281</v>
      </c>
      <c r="CV12" s="12" t="s">
        <v>281</v>
      </c>
      <c r="CW12" s="12" t="s">
        <v>283</v>
      </c>
      <c r="CX12" s="12" t="s">
        <v>281</v>
      </c>
      <c r="CZ12" s="13" t="s">
        <v>283</v>
      </c>
      <c r="DA12" s="13" t="s">
        <v>283</v>
      </c>
      <c r="DB12" s="13" t="s">
        <v>283</v>
      </c>
      <c r="DC12" s="13" t="s">
        <v>283</v>
      </c>
      <c r="DD12" s="13" t="s">
        <v>283</v>
      </c>
      <c r="DE12" s="12">
        <v>310</v>
      </c>
      <c r="DF12" s="13" t="s">
        <v>283</v>
      </c>
      <c r="DG12" s="13" t="s">
        <v>283</v>
      </c>
      <c r="DH12" s="13" t="s">
        <v>283</v>
      </c>
      <c r="DI12" s="13" t="s">
        <v>283</v>
      </c>
      <c r="DJ12" s="13" t="s">
        <v>283</v>
      </c>
      <c r="DK12" s="12">
        <v>327</v>
      </c>
    </row>
    <row r="13" spans="1:115">
      <c r="A13" s="3" t="s">
        <v>147</v>
      </c>
      <c r="B13" s="13" t="s">
        <v>283</v>
      </c>
      <c r="C13" s="13" t="s">
        <v>283</v>
      </c>
      <c r="D13" s="13" t="s">
        <v>283</v>
      </c>
      <c r="E13" s="13" t="s">
        <v>283</v>
      </c>
      <c r="F13" s="13" t="s">
        <v>283</v>
      </c>
      <c r="G13" s="13" t="s">
        <v>283</v>
      </c>
      <c r="H13" s="13" t="s">
        <v>283</v>
      </c>
      <c r="I13" s="13" t="s">
        <v>283</v>
      </c>
      <c r="J13" s="13" t="s">
        <v>283</v>
      </c>
      <c r="K13" s="13" t="s">
        <v>283</v>
      </c>
      <c r="L13" s="13" t="s">
        <v>283</v>
      </c>
      <c r="M13" s="13" t="s">
        <v>283</v>
      </c>
      <c r="N13" s="13" t="s">
        <v>283</v>
      </c>
      <c r="O13" s="13" t="s">
        <v>283</v>
      </c>
      <c r="P13" s="13" t="s">
        <v>283</v>
      </c>
      <c r="Q13" s="13" t="s">
        <v>283</v>
      </c>
      <c r="R13" s="13" t="s">
        <v>283</v>
      </c>
      <c r="S13" s="13" t="s">
        <v>283</v>
      </c>
      <c r="T13" s="13" t="s">
        <v>283</v>
      </c>
      <c r="U13" s="13" t="s">
        <v>283</v>
      </c>
      <c r="V13" s="13" t="s">
        <v>283</v>
      </c>
      <c r="W13" s="13" t="s">
        <v>283</v>
      </c>
      <c r="X13" s="13" t="s">
        <v>283</v>
      </c>
      <c r="Y13" s="13" t="s">
        <v>283</v>
      </c>
      <c r="Z13" s="13" t="s">
        <v>283</v>
      </c>
      <c r="AA13" s="13" t="s">
        <v>283</v>
      </c>
      <c r="AB13" s="13" t="s">
        <v>283</v>
      </c>
      <c r="AC13" s="13" t="s">
        <v>283</v>
      </c>
      <c r="AD13" s="13" t="s">
        <v>283</v>
      </c>
      <c r="AE13" s="13" t="s">
        <v>283</v>
      </c>
      <c r="AF13" s="13" t="s">
        <v>283</v>
      </c>
      <c r="AG13" s="13" t="s">
        <v>283</v>
      </c>
      <c r="AH13" s="13" t="s">
        <v>283</v>
      </c>
      <c r="AI13" s="13" t="s">
        <v>283</v>
      </c>
      <c r="AJ13" s="13" t="s">
        <v>283</v>
      </c>
      <c r="AK13" s="13" t="s">
        <v>283</v>
      </c>
      <c r="AL13" s="13" t="s">
        <v>283</v>
      </c>
      <c r="AM13" s="13" t="s">
        <v>283</v>
      </c>
      <c r="AN13" s="13" t="s">
        <v>283</v>
      </c>
      <c r="AO13" s="13" t="s">
        <v>283</v>
      </c>
      <c r="AP13" s="13" t="s">
        <v>283</v>
      </c>
      <c r="AQ13" s="13" t="s">
        <v>283</v>
      </c>
      <c r="AR13" s="13" t="s">
        <v>283</v>
      </c>
      <c r="AS13" s="13" t="s">
        <v>283</v>
      </c>
      <c r="AT13" s="13" t="s">
        <v>283</v>
      </c>
      <c r="AU13" s="80" t="s">
        <v>283</v>
      </c>
      <c r="AV13" s="80" t="s">
        <v>283</v>
      </c>
      <c r="AW13" s="80" t="s">
        <v>283</v>
      </c>
      <c r="AX13" s="80" t="s">
        <v>283</v>
      </c>
      <c r="AY13" s="80" t="s">
        <v>283</v>
      </c>
      <c r="AZ13" s="12">
        <v>275</v>
      </c>
      <c r="BA13" s="12">
        <v>275</v>
      </c>
      <c r="BB13" s="12">
        <v>312</v>
      </c>
      <c r="BC13" s="12">
        <v>292</v>
      </c>
      <c r="BD13" s="12">
        <v>355</v>
      </c>
      <c r="BE13" s="12">
        <v>341</v>
      </c>
      <c r="BF13" s="12">
        <v>318</v>
      </c>
      <c r="BG13" s="12">
        <v>358</v>
      </c>
      <c r="BH13" s="12">
        <v>353</v>
      </c>
      <c r="BI13" s="12">
        <v>296</v>
      </c>
      <c r="BJ13" s="12"/>
      <c r="BK13" s="3"/>
      <c r="BL13" s="3" t="s">
        <v>324</v>
      </c>
      <c r="BM13" s="3" t="s">
        <v>109</v>
      </c>
      <c r="BN13" s="3"/>
      <c r="BO13" s="3"/>
      <c r="BP13" s="12">
        <v>0</v>
      </c>
      <c r="BQ13" s="12">
        <v>140</v>
      </c>
      <c r="BR13" s="12" t="s">
        <v>282</v>
      </c>
      <c r="BS13" s="12" t="s">
        <v>282</v>
      </c>
      <c r="BT13" s="12">
        <v>0</v>
      </c>
      <c r="BU13" s="12">
        <v>251</v>
      </c>
      <c r="BV13" s="13" t="s">
        <v>283</v>
      </c>
      <c r="BW13" s="13" t="s">
        <v>283</v>
      </c>
      <c r="BX13" s="13" t="s">
        <v>282</v>
      </c>
      <c r="BY13" s="13" t="s">
        <v>282</v>
      </c>
      <c r="BZ13" s="13" t="s">
        <v>283</v>
      </c>
      <c r="CA13" s="12">
        <v>337</v>
      </c>
      <c r="CB13" s="13" t="s">
        <v>283</v>
      </c>
      <c r="CC13" s="13" t="s">
        <v>283</v>
      </c>
      <c r="CD13" s="13" t="s">
        <v>282</v>
      </c>
      <c r="CE13" s="13" t="s">
        <v>282</v>
      </c>
      <c r="CF13" s="13" t="s">
        <v>283</v>
      </c>
      <c r="CG13" s="12">
        <v>352</v>
      </c>
      <c r="CH13" s="13" t="s">
        <v>283</v>
      </c>
      <c r="CI13" s="13" t="s">
        <v>283</v>
      </c>
      <c r="CJ13" s="13" t="s">
        <v>282</v>
      </c>
      <c r="CK13" s="13" t="s">
        <v>282</v>
      </c>
      <c r="CL13" s="13" t="s">
        <v>283</v>
      </c>
      <c r="CM13" s="12">
        <v>300</v>
      </c>
      <c r="CN13" s="13" t="s">
        <v>283</v>
      </c>
      <c r="CO13" s="13" t="s">
        <v>283</v>
      </c>
      <c r="CP13" s="13" t="s">
        <v>283</v>
      </c>
      <c r="CQ13" s="13" t="s">
        <v>283</v>
      </c>
      <c r="CR13" s="13" t="s">
        <v>283</v>
      </c>
      <c r="CS13" s="12">
        <v>228</v>
      </c>
      <c r="CT13" s="12" t="s">
        <v>283</v>
      </c>
      <c r="CU13" s="12" t="s">
        <v>283</v>
      </c>
      <c r="CV13" s="12" t="s">
        <v>283</v>
      </c>
      <c r="CW13" s="12" t="s">
        <v>283</v>
      </c>
      <c r="CX13" s="12" t="s">
        <v>283</v>
      </c>
      <c r="CZ13" s="13" t="s">
        <v>283</v>
      </c>
      <c r="DA13" s="13" t="s">
        <v>283</v>
      </c>
      <c r="DB13" s="13" t="s">
        <v>283</v>
      </c>
      <c r="DC13" s="13" t="s">
        <v>283</v>
      </c>
      <c r="DD13" s="13" t="s">
        <v>283</v>
      </c>
      <c r="DE13" s="12">
        <v>310</v>
      </c>
      <c r="DF13" s="13" t="s">
        <v>283</v>
      </c>
      <c r="DG13" s="13" t="s">
        <v>283</v>
      </c>
      <c r="DH13" s="13" t="s">
        <v>283</v>
      </c>
      <c r="DI13" s="13" t="s">
        <v>283</v>
      </c>
      <c r="DJ13" s="13" t="s">
        <v>283</v>
      </c>
      <c r="DK13" s="12">
        <v>327</v>
      </c>
    </row>
    <row r="14" spans="1:115">
      <c r="A14" s="3" t="s">
        <v>148</v>
      </c>
      <c r="B14" s="13">
        <v>62</v>
      </c>
      <c r="C14" s="13">
        <v>202</v>
      </c>
      <c r="D14" s="13">
        <v>202</v>
      </c>
      <c r="E14" s="13" t="s">
        <v>281</v>
      </c>
      <c r="F14" s="13">
        <v>125</v>
      </c>
      <c r="G14" s="13">
        <v>63</v>
      </c>
      <c r="H14" s="13">
        <v>197</v>
      </c>
      <c r="I14" s="13">
        <v>197</v>
      </c>
      <c r="J14" s="13" t="s">
        <v>281</v>
      </c>
      <c r="K14" s="13">
        <v>124</v>
      </c>
      <c r="L14" s="13">
        <v>62</v>
      </c>
      <c r="M14" s="13">
        <v>282</v>
      </c>
      <c r="N14" s="13">
        <v>282</v>
      </c>
      <c r="O14" s="13" t="s">
        <v>281</v>
      </c>
      <c r="P14" s="13">
        <v>175</v>
      </c>
      <c r="Q14" s="13">
        <v>62</v>
      </c>
      <c r="R14" s="13">
        <v>248</v>
      </c>
      <c r="S14" s="13">
        <v>248</v>
      </c>
      <c r="T14" s="13" t="s">
        <v>283</v>
      </c>
      <c r="U14" s="13">
        <v>154</v>
      </c>
      <c r="V14" s="13">
        <v>63</v>
      </c>
      <c r="W14" s="13">
        <v>322</v>
      </c>
      <c r="X14" s="13">
        <v>322</v>
      </c>
      <c r="Y14" s="13" t="s">
        <v>283</v>
      </c>
      <c r="Z14" s="13">
        <v>203</v>
      </c>
      <c r="AA14" s="13">
        <v>58</v>
      </c>
      <c r="AB14" s="13">
        <v>307</v>
      </c>
      <c r="AC14" s="13">
        <v>307</v>
      </c>
      <c r="AD14" s="13" t="s">
        <v>283</v>
      </c>
      <c r="AE14" s="13">
        <v>178</v>
      </c>
      <c r="AF14" s="13">
        <v>59</v>
      </c>
      <c r="AG14" s="13">
        <v>225</v>
      </c>
      <c r="AH14" s="13">
        <v>225</v>
      </c>
      <c r="AI14" s="13" t="s">
        <v>283</v>
      </c>
      <c r="AJ14" s="13">
        <v>133</v>
      </c>
      <c r="AK14" s="13">
        <v>63</v>
      </c>
      <c r="AL14" s="13">
        <v>322</v>
      </c>
      <c r="AM14" s="13">
        <v>322</v>
      </c>
      <c r="AN14" s="13" t="s">
        <v>283</v>
      </c>
      <c r="AO14" s="13">
        <v>203</v>
      </c>
      <c r="AP14" s="13">
        <v>70</v>
      </c>
      <c r="AQ14" s="13">
        <v>346</v>
      </c>
      <c r="AR14" s="13">
        <v>346</v>
      </c>
      <c r="AS14" s="13" t="s">
        <v>283</v>
      </c>
      <c r="AT14" s="13">
        <v>242</v>
      </c>
      <c r="AU14" s="80">
        <v>78</v>
      </c>
      <c r="AV14" s="80">
        <v>305</v>
      </c>
      <c r="AW14" s="80">
        <v>305</v>
      </c>
      <c r="AX14" s="80" t="s">
        <v>283</v>
      </c>
      <c r="AY14" s="80">
        <v>238</v>
      </c>
      <c r="AZ14" s="12">
        <v>275</v>
      </c>
      <c r="BA14" s="12">
        <v>275</v>
      </c>
      <c r="BB14" s="12">
        <v>312</v>
      </c>
      <c r="BC14" s="12">
        <v>292</v>
      </c>
      <c r="BD14" s="12">
        <v>355</v>
      </c>
      <c r="BE14" s="12">
        <v>341</v>
      </c>
      <c r="BF14" s="12">
        <v>318</v>
      </c>
      <c r="BG14" s="12">
        <v>358</v>
      </c>
      <c r="BH14" s="12">
        <v>353</v>
      </c>
      <c r="BI14" s="12">
        <v>296</v>
      </c>
      <c r="BJ14" s="12"/>
      <c r="BK14" s="3"/>
      <c r="BL14" s="3" t="s">
        <v>325</v>
      </c>
      <c r="BM14" s="3" t="s">
        <v>107</v>
      </c>
      <c r="BN14" s="3"/>
      <c r="BO14" s="3"/>
      <c r="BP14" s="12">
        <v>31</v>
      </c>
      <c r="BQ14" s="12">
        <v>259</v>
      </c>
      <c r="BR14" s="12" t="s">
        <v>282</v>
      </c>
      <c r="BS14" s="12" t="s">
        <v>282</v>
      </c>
      <c r="BT14" s="12">
        <v>80</v>
      </c>
      <c r="BU14" s="12">
        <v>251</v>
      </c>
      <c r="BV14" s="13">
        <v>47</v>
      </c>
      <c r="BW14" s="13">
        <v>300</v>
      </c>
      <c r="BX14" s="13" t="s">
        <v>282</v>
      </c>
      <c r="BY14" s="13" t="s">
        <v>282</v>
      </c>
      <c r="BZ14" s="13">
        <v>141</v>
      </c>
      <c r="CA14" s="12">
        <v>337</v>
      </c>
      <c r="CB14" s="13">
        <v>54</v>
      </c>
      <c r="CC14" s="13">
        <v>389</v>
      </c>
      <c r="CD14" s="13" t="s">
        <v>282</v>
      </c>
      <c r="CE14" s="13" t="s">
        <v>282</v>
      </c>
      <c r="CF14" s="13">
        <v>210</v>
      </c>
      <c r="CG14" s="12">
        <v>352</v>
      </c>
      <c r="CH14" s="13">
        <v>55</v>
      </c>
      <c r="CI14" s="13">
        <v>291</v>
      </c>
      <c r="CJ14" s="13" t="s">
        <v>282</v>
      </c>
      <c r="CK14" s="13" t="s">
        <v>282</v>
      </c>
      <c r="CL14" s="13">
        <v>160</v>
      </c>
      <c r="CM14" s="12">
        <v>300</v>
      </c>
      <c r="CN14" s="13">
        <v>62</v>
      </c>
      <c r="CO14" s="13">
        <v>187</v>
      </c>
      <c r="CP14" s="13">
        <v>187</v>
      </c>
      <c r="CQ14" s="13" t="s">
        <v>281</v>
      </c>
      <c r="CR14" s="13">
        <v>116</v>
      </c>
      <c r="CS14" s="12">
        <v>228</v>
      </c>
      <c r="CT14" s="12">
        <v>65</v>
      </c>
      <c r="CU14" s="12">
        <v>257</v>
      </c>
      <c r="CV14" s="12">
        <v>257</v>
      </c>
      <c r="CW14" s="12">
        <v>320</v>
      </c>
      <c r="CX14" s="12">
        <v>167</v>
      </c>
      <c r="CZ14" s="13">
        <v>63</v>
      </c>
      <c r="DA14" s="13">
        <v>311</v>
      </c>
      <c r="DB14" s="13">
        <v>311</v>
      </c>
      <c r="DC14" s="13">
        <v>180</v>
      </c>
      <c r="DD14" s="13">
        <v>196</v>
      </c>
      <c r="DE14" s="12">
        <v>310</v>
      </c>
      <c r="DF14" s="13">
        <v>61</v>
      </c>
      <c r="DG14" s="13">
        <v>310</v>
      </c>
      <c r="DH14" s="13">
        <v>310</v>
      </c>
      <c r="DI14" s="13" t="s">
        <v>281</v>
      </c>
      <c r="DJ14" s="13">
        <v>189</v>
      </c>
      <c r="DK14" s="12">
        <v>327</v>
      </c>
    </row>
    <row r="15" spans="1:115">
      <c r="A15" s="3" t="s">
        <v>149</v>
      </c>
      <c r="B15" s="13" t="s">
        <v>281</v>
      </c>
      <c r="C15" s="13" t="s">
        <v>281</v>
      </c>
      <c r="D15" s="13" t="s">
        <v>281</v>
      </c>
      <c r="E15" s="13" t="s">
        <v>283</v>
      </c>
      <c r="F15" s="13" t="s">
        <v>281</v>
      </c>
      <c r="G15" s="13" t="s">
        <v>283</v>
      </c>
      <c r="H15" s="13" t="s">
        <v>283</v>
      </c>
      <c r="I15" s="13" t="s">
        <v>283</v>
      </c>
      <c r="J15" s="13" t="s">
        <v>283</v>
      </c>
      <c r="K15" s="13" t="s">
        <v>283</v>
      </c>
      <c r="L15" s="13" t="s">
        <v>283</v>
      </c>
      <c r="M15" s="13" t="s">
        <v>283</v>
      </c>
      <c r="N15" s="13" t="s">
        <v>283</v>
      </c>
      <c r="O15" s="13" t="s">
        <v>283</v>
      </c>
      <c r="P15" s="13" t="s">
        <v>283</v>
      </c>
      <c r="Q15" s="13" t="s">
        <v>283</v>
      </c>
      <c r="R15" s="13" t="s">
        <v>283</v>
      </c>
      <c r="S15" s="13" t="s">
        <v>283</v>
      </c>
      <c r="T15" s="13" t="s">
        <v>283</v>
      </c>
      <c r="U15" s="13" t="s">
        <v>283</v>
      </c>
      <c r="V15" s="13" t="s">
        <v>283</v>
      </c>
      <c r="W15" s="13" t="s">
        <v>283</v>
      </c>
      <c r="X15" s="13" t="s">
        <v>283</v>
      </c>
      <c r="Y15" s="13" t="s">
        <v>283</v>
      </c>
      <c r="Z15" s="13" t="s">
        <v>283</v>
      </c>
      <c r="AA15" s="13" t="s">
        <v>281</v>
      </c>
      <c r="AB15" s="13" t="s">
        <v>281</v>
      </c>
      <c r="AC15" s="13" t="s">
        <v>281</v>
      </c>
      <c r="AD15" s="13" t="s">
        <v>283</v>
      </c>
      <c r="AE15" s="13" t="s">
        <v>281</v>
      </c>
      <c r="AF15" s="13" t="s">
        <v>283</v>
      </c>
      <c r="AG15" s="13" t="s">
        <v>283</v>
      </c>
      <c r="AH15" s="13" t="s">
        <v>283</v>
      </c>
      <c r="AI15" s="13" t="s">
        <v>283</v>
      </c>
      <c r="AJ15" s="13" t="s">
        <v>283</v>
      </c>
      <c r="AK15" s="13" t="s">
        <v>283</v>
      </c>
      <c r="AL15" s="13" t="s">
        <v>283</v>
      </c>
      <c r="AM15" s="13" t="s">
        <v>283</v>
      </c>
      <c r="AN15" s="13" t="s">
        <v>283</v>
      </c>
      <c r="AO15" s="13" t="s">
        <v>283</v>
      </c>
      <c r="AP15" s="13" t="s">
        <v>281</v>
      </c>
      <c r="AQ15" s="13" t="s">
        <v>281</v>
      </c>
      <c r="AR15" s="13" t="s">
        <v>281</v>
      </c>
      <c r="AS15" s="13" t="s">
        <v>283</v>
      </c>
      <c r="AT15" s="13" t="s">
        <v>281</v>
      </c>
      <c r="AU15" s="80" t="s">
        <v>283</v>
      </c>
      <c r="AV15" s="80" t="s">
        <v>283</v>
      </c>
      <c r="AW15" s="80" t="s">
        <v>283</v>
      </c>
      <c r="AX15" s="80" t="s">
        <v>283</v>
      </c>
      <c r="AY15" s="80" t="s">
        <v>283</v>
      </c>
      <c r="AZ15" s="12">
        <v>275</v>
      </c>
      <c r="BA15" s="12">
        <v>275</v>
      </c>
      <c r="BB15" s="12">
        <v>312</v>
      </c>
      <c r="BC15" s="12">
        <v>292</v>
      </c>
      <c r="BD15" s="12">
        <v>355</v>
      </c>
      <c r="BE15" s="12">
        <v>341</v>
      </c>
      <c r="BF15" s="12">
        <v>318</v>
      </c>
      <c r="BG15" s="12">
        <v>358</v>
      </c>
      <c r="BH15" s="12">
        <v>353</v>
      </c>
      <c r="BI15" s="12">
        <v>296</v>
      </c>
      <c r="BJ15" s="12"/>
      <c r="BK15" s="3"/>
      <c r="BL15" s="3" t="s">
        <v>326</v>
      </c>
      <c r="BM15" s="3" t="s">
        <v>105</v>
      </c>
      <c r="BN15" s="3"/>
      <c r="BO15" s="3"/>
      <c r="BP15" s="12">
        <v>0</v>
      </c>
      <c r="BQ15" s="12">
        <v>100</v>
      </c>
      <c r="BR15" s="12" t="s">
        <v>282</v>
      </c>
      <c r="BS15" s="12" t="s">
        <v>282</v>
      </c>
      <c r="BT15" s="12">
        <v>0</v>
      </c>
      <c r="BU15" s="12">
        <v>251</v>
      </c>
      <c r="BV15" s="13" t="s">
        <v>283</v>
      </c>
      <c r="BW15" s="13" t="s">
        <v>283</v>
      </c>
      <c r="BX15" s="13" t="s">
        <v>282</v>
      </c>
      <c r="BY15" s="13" t="s">
        <v>282</v>
      </c>
      <c r="BZ15" s="13" t="s">
        <v>283</v>
      </c>
      <c r="CA15" s="12">
        <v>337</v>
      </c>
      <c r="CB15" s="13" t="s">
        <v>283</v>
      </c>
      <c r="CC15" s="13" t="s">
        <v>283</v>
      </c>
      <c r="CD15" s="13" t="s">
        <v>282</v>
      </c>
      <c r="CE15" s="13" t="s">
        <v>282</v>
      </c>
      <c r="CF15" s="13" t="s">
        <v>283</v>
      </c>
      <c r="CG15" s="12">
        <v>352</v>
      </c>
      <c r="CH15" s="13" t="s">
        <v>283</v>
      </c>
      <c r="CI15" s="13" t="s">
        <v>283</v>
      </c>
      <c r="CJ15" s="13" t="s">
        <v>282</v>
      </c>
      <c r="CK15" s="13" t="s">
        <v>282</v>
      </c>
      <c r="CL15" s="13" t="s">
        <v>283</v>
      </c>
      <c r="CM15" s="12">
        <v>300</v>
      </c>
      <c r="CN15" s="13" t="s">
        <v>283</v>
      </c>
      <c r="CO15" s="13" t="s">
        <v>283</v>
      </c>
      <c r="CP15" s="13" t="s">
        <v>283</v>
      </c>
      <c r="CQ15" s="13" t="s">
        <v>283</v>
      </c>
      <c r="CR15" s="13" t="s">
        <v>283</v>
      </c>
      <c r="CS15" s="12">
        <v>228</v>
      </c>
      <c r="CT15" s="12">
        <v>0</v>
      </c>
      <c r="CU15" s="12">
        <v>120</v>
      </c>
      <c r="CV15" s="12">
        <v>120</v>
      </c>
      <c r="CW15" s="12" t="s">
        <v>283</v>
      </c>
      <c r="CX15" s="12">
        <v>0</v>
      </c>
      <c r="CZ15" s="13">
        <v>0</v>
      </c>
      <c r="DA15" s="13">
        <v>120</v>
      </c>
      <c r="DB15" s="13">
        <v>120</v>
      </c>
      <c r="DC15" s="13" t="s">
        <v>283</v>
      </c>
      <c r="DD15" s="13">
        <v>0</v>
      </c>
      <c r="DE15" s="12">
        <v>310</v>
      </c>
      <c r="DF15" s="13" t="s">
        <v>281</v>
      </c>
      <c r="DG15" s="13" t="s">
        <v>281</v>
      </c>
      <c r="DH15" s="13" t="s">
        <v>281</v>
      </c>
      <c r="DI15" s="13" t="s">
        <v>283</v>
      </c>
      <c r="DJ15" s="13" t="s">
        <v>281</v>
      </c>
      <c r="DK15" s="12">
        <v>327</v>
      </c>
    </row>
    <row r="16" spans="1:115">
      <c r="A16" s="3" t="s">
        <v>150</v>
      </c>
      <c r="B16" s="13" t="s">
        <v>281</v>
      </c>
      <c r="C16" s="13" t="s">
        <v>281</v>
      </c>
      <c r="D16" s="13" t="s">
        <v>281</v>
      </c>
      <c r="E16" s="13" t="s">
        <v>283</v>
      </c>
      <c r="F16" s="13" t="s">
        <v>281</v>
      </c>
      <c r="G16" s="13" t="s">
        <v>281</v>
      </c>
      <c r="H16" s="13" t="s">
        <v>281</v>
      </c>
      <c r="I16" s="13" t="s">
        <v>281</v>
      </c>
      <c r="J16" s="13" t="s">
        <v>283</v>
      </c>
      <c r="K16" s="13" t="s">
        <v>281</v>
      </c>
      <c r="L16" s="13" t="s">
        <v>281</v>
      </c>
      <c r="M16" s="13" t="s">
        <v>281</v>
      </c>
      <c r="N16" s="13" t="s">
        <v>281</v>
      </c>
      <c r="O16" s="13" t="s">
        <v>283</v>
      </c>
      <c r="P16" s="13" t="s">
        <v>281</v>
      </c>
      <c r="Q16" s="13" t="s">
        <v>281</v>
      </c>
      <c r="R16" s="13" t="s">
        <v>281</v>
      </c>
      <c r="S16" s="13" t="s">
        <v>281</v>
      </c>
      <c r="T16" s="13" t="s">
        <v>283</v>
      </c>
      <c r="U16" s="13" t="s">
        <v>281</v>
      </c>
      <c r="V16" s="13" t="s">
        <v>281</v>
      </c>
      <c r="W16" s="13" t="s">
        <v>281</v>
      </c>
      <c r="X16" s="13" t="s">
        <v>281</v>
      </c>
      <c r="Y16" s="13" t="s">
        <v>283</v>
      </c>
      <c r="Z16" s="13" t="s">
        <v>281</v>
      </c>
      <c r="AA16" s="13" t="s">
        <v>281</v>
      </c>
      <c r="AB16" s="13" t="s">
        <v>281</v>
      </c>
      <c r="AC16" s="13" t="s">
        <v>281</v>
      </c>
      <c r="AD16" s="13" t="s">
        <v>283</v>
      </c>
      <c r="AE16" s="13" t="s">
        <v>281</v>
      </c>
      <c r="AF16" s="13" t="s">
        <v>281</v>
      </c>
      <c r="AG16" s="13" t="s">
        <v>281</v>
      </c>
      <c r="AH16" s="13" t="s">
        <v>281</v>
      </c>
      <c r="AI16" s="13" t="s">
        <v>283</v>
      </c>
      <c r="AJ16" s="13" t="s">
        <v>281</v>
      </c>
      <c r="AK16" s="13" t="s">
        <v>281</v>
      </c>
      <c r="AL16" s="13" t="s">
        <v>281</v>
      </c>
      <c r="AM16" s="13" t="s">
        <v>281</v>
      </c>
      <c r="AN16" s="13" t="s">
        <v>283</v>
      </c>
      <c r="AO16" s="13" t="s">
        <v>281</v>
      </c>
      <c r="AP16" s="13" t="s">
        <v>281</v>
      </c>
      <c r="AQ16" s="13" t="s">
        <v>281</v>
      </c>
      <c r="AR16" s="13" t="s">
        <v>281</v>
      </c>
      <c r="AS16" s="13" t="s">
        <v>283</v>
      </c>
      <c r="AT16" s="13" t="s">
        <v>281</v>
      </c>
      <c r="AU16" s="80">
        <v>13</v>
      </c>
      <c r="AV16" s="80">
        <v>265</v>
      </c>
      <c r="AW16" s="80">
        <v>265</v>
      </c>
      <c r="AX16" s="80" t="s">
        <v>283</v>
      </c>
      <c r="AY16" s="80">
        <v>34</v>
      </c>
      <c r="AZ16" s="12">
        <v>275</v>
      </c>
      <c r="BA16" s="12">
        <v>275</v>
      </c>
      <c r="BB16" s="12">
        <v>312</v>
      </c>
      <c r="BC16" s="12">
        <v>292</v>
      </c>
      <c r="BD16" s="12">
        <v>355</v>
      </c>
      <c r="BE16" s="12">
        <v>341</v>
      </c>
      <c r="BF16" s="12">
        <v>318</v>
      </c>
      <c r="BG16" s="12">
        <v>358</v>
      </c>
      <c r="BH16" s="12">
        <v>353</v>
      </c>
      <c r="BI16" s="12">
        <v>296</v>
      </c>
      <c r="BJ16" s="12"/>
      <c r="BK16" s="3"/>
      <c r="BL16" s="3" t="s">
        <v>327</v>
      </c>
      <c r="BM16" s="3" t="s">
        <v>103</v>
      </c>
      <c r="BN16" s="3"/>
      <c r="BO16" s="3"/>
      <c r="BP16" s="12" t="s">
        <v>281</v>
      </c>
      <c r="BQ16" s="12" t="s">
        <v>281</v>
      </c>
      <c r="BR16" s="12" t="s">
        <v>282</v>
      </c>
      <c r="BS16" s="12" t="s">
        <v>282</v>
      </c>
      <c r="BT16" s="12" t="s">
        <v>281</v>
      </c>
      <c r="BU16" s="12">
        <v>251</v>
      </c>
      <c r="BV16" s="13" t="s">
        <v>281</v>
      </c>
      <c r="BW16" s="13" t="s">
        <v>281</v>
      </c>
      <c r="BX16" s="13" t="s">
        <v>282</v>
      </c>
      <c r="BY16" s="13" t="s">
        <v>282</v>
      </c>
      <c r="BZ16" s="13" t="s">
        <v>281</v>
      </c>
      <c r="CA16" s="12">
        <v>337</v>
      </c>
      <c r="CB16" s="13" t="s">
        <v>281</v>
      </c>
      <c r="CC16" s="13" t="s">
        <v>281</v>
      </c>
      <c r="CD16" s="13" t="s">
        <v>282</v>
      </c>
      <c r="CE16" s="13" t="s">
        <v>282</v>
      </c>
      <c r="CF16" s="13" t="s">
        <v>281</v>
      </c>
      <c r="CG16" s="12">
        <v>352</v>
      </c>
      <c r="CH16" s="13" t="s">
        <v>281</v>
      </c>
      <c r="CI16" s="13" t="s">
        <v>281</v>
      </c>
      <c r="CJ16" s="13" t="s">
        <v>282</v>
      </c>
      <c r="CK16" s="13" t="s">
        <v>282</v>
      </c>
      <c r="CL16" s="13" t="s">
        <v>281</v>
      </c>
      <c r="CM16" s="12">
        <v>300</v>
      </c>
      <c r="CN16" s="13" t="s">
        <v>281</v>
      </c>
      <c r="CO16" s="13" t="s">
        <v>281</v>
      </c>
      <c r="CP16" s="13" t="s">
        <v>281</v>
      </c>
      <c r="CQ16" s="13" t="s">
        <v>283</v>
      </c>
      <c r="CR16" s="13" t="s">
        <v>281</v>
      </c>
      <c r="CS16" s="12">
        <v>228</v>
      </c>
      <c r="CT16" s="12" t="s">
        <v>281</v>
      </c>
      <c r="CU16" s="12" t="s">
        <v>281</v>
      </c>
      <c r="CV16" s="12" t="s">
        <v>281</v>
      </c>
      <c r="CW16" s="12" t="s">
        <v>283</v>
      </c>
      <c r="CX16" s="12" t="s">
        <v>281</v>
      </c>
      <c r="CZ16" s="13" t="s">
        <v>281</v>
      </c>
      <c r="DA16" s="13" t="s">
        <v>281</v>
      </c>
      <c r="DB16" s="13" t="s">
        <v>281</v>
      </c>
      <c r="DC16" s="13" t="s">
        <v>283</v>
      </c>
      <c r="DD16" s="13" t="s">
        <v>281</v>
      </c>
      <c r="DE16" s="12">
        <v>310</v>
      </c>
      <c r="DF16" s="13" t="s">
        <v>281</v>
      </c>
      <c r="DG16" s="13" t="s">
        <v>281</v>
      </c>
      <c r="DH16" s="13" t="s">
        <v>281</v>
      </c>
      <c r="DI16" s="13" t="s">
        <v>283</v>
      </c>
      <c r="DJ16" s="13" t="s">
        <v>281</v>
      </c>
      <c r="DK16" s="12">
        <v>327</v>
      </c>
    </row>
    <row r="17" spans="1:115">
      <c r="A17" s="3" t="s">
        <v>151</v>
      </c>
      <c r="B17" s="13" t="s">
        <v>283</v>
      </c>
      <c r="C17" s="13" t="s">
        <v>283</v>
      </c>
      <c r="D17" s="13" t="s">
        <v>283</v>
      </c>
      <c r="E17" s="13" t="s">
        <v>283</v>
      </c>
      <c r="F17" s="13" t="s">
        <v>283</v>
      </c>
      <c r="G17" s="13" t="s">
        <v>283</v>
      </c>
      <c r="H17" s="13" t="s">
        <v>283</v>
      </c>
      <c r="I17" s="13" t="s">
        <v>283</v>
      </c>
      <c r="J17" s="13" t="s">
        <v>283</v>
      </c>
      <c r="K17" s="13" t="s">
        <v>283</v>
      </c>
      <c r="L17" s="13" t="s">
        <v>283</v>
      </c>
      <c r="M17" s="13" t="s">
        <v>283</v>
      </c>
      <c r="N17" s="13" t="s">
        <v>283</v>
      </c>
      <c r="O17" s="13" t="s">
        <v>283</v>
      </c>
      <c r="P17" s="13" t="s">
        <v>283</v>
      </c>
      <c r="Q17" s="13" t="s">
        <v>283</v>
      </c>
      <c r="R17" s="13" t="s">
        <v>283</v>
      </c>
      <c r="S17" s="13" t="s">
        <v>283</v>
      </c>
      <c r="T17" s="13" t="s">
        <v>283</v>
      </c>
      <c r="U17" s="13" t="s">
        <v>283</v>
      </c>
      <c r="V17" s="13" t="s">
        <v>283</v>
      </c>
      <c r="W17" s="13" t="s">
        <v>283</v>
      </c>
      <c r="X17" s="13" t="s">
        <v>283</v>
      </c>
      <c r="Y17" s="13" t="s">
        <v>283</v>
      </c>
      <c r="Z17" s="13" t="s">
        <v>283</v>
      </c>
      <c r="AA17" s="13" t="s">
        <v>283</v>
      </c>
      <c r="AB17" s="13" t="s">
        <v>283</v>
      </c>
      <c r="AC17" s="13" t="s">
        <v>283</v>
      </c>
      <c r="AD17" s="13" t="s">
        <v>283</v>
      </c>
      <c r="AE17" s="13" t="s">
        <v>283</v>
      </c>
      <c r="AF17" s="13" t="s">
        <v>283</v>
      </c>
      <c r="AG17" s="13" t="s">
        <v>283</v>
      </c>
      <c r="AH17" s="13" t="s">
        <v>283</v>
      </c>
      <c r="AI17" s="13" t="s">
        <v>283</v>
      </c>
      <c r="AJ17" s="13" t="s">
        <v>283</v>
      </c>
      <c r="AK17" s="13" t="s">
        <v>283</v>
      </c>
      <c r="AL17" s="13" t="s">
        <v>283</v>
      </c>
      <c r="AM17" s="13" t="s">
        <v>283</v>
      </c>
      <c r="AN17" s="13" t="s">
        <v>283</v>
      </c>
      <c r="AO17" s="13" t="s">
        <v>283</v>
      </c>
      <c r="AP17" s="13" t="s">
        <v>283</v>
      </c>
      <c r="AQ17" s="13" t="s">
        <v>283</v>
      </c>
      <c r="AR17" s="13" t="s">
        <v>283</v>
      </c>
      <c r="AS17" s="13" t="s">
        <v>283</v>
      </c>
      <c r="AT17" s="13" t="s">
        <v>283</v>
      </c>
      <c r="AU17" s="80" t="s">
        <v>283</v>
      </c>
      <c r="AV17" s="80" t="s">
        <v>283</v>
      </c>
      <c r="AW17" s="80" t="s">
        <v>283</v>
      </c>
      <c r="AX17" s="80" t="s">
        <v>283</v>
      </c>
      <c r="AY17" s="80" t="s">
        <v>283</v>
      </c>
      <c r="AZ17" s="12">
        <v>275</v>
      </c>
      <c r="BA17" s="12">
        <v>275</v>
      </c>
      <c r="BB17" s="12">
        <v>312</v>
      </c>
      <c r="BC17" s="12">
        <v>292</v>
      </c>
      <c r="BD17" s="12">
        <v>355</v>
      </c>
      <c r="BE17" s="12">
        <v>341</v>
      </c>
      <c r="BF17" s="12">
        <v>318</v>
      </c>
      <c r="BG17" s="12">
        <v>358</v>
      </c>
      <c r="BH17" s="12">
        <v>353</v>
      </c>
      <c r="BI17" s="12">
        <v>296</v>
      </c>
      <c r="BJ17" s="12"/>
      <c r="BK17" s="3"/>
      <c r="BL17" s="3" t="s">
        <v>328</v>
      </c>
      <c r="BM17" s="3" t="s">
        <v>101</v>
      </c>
      <c r="BN17" s="3"/>
      <c r="BO17" s="3"/>
      <c r="BP17" s="12">
        <v>0</v>
      </c>
      <c r="BQ17" s="12">
        <v>130</v>
      </c>
      <c r="BR17" s="12" t="s">
        <v>282</v>
      </c>
      <c r="BS17" s="12" t="s">
        <v>282</v>
      </c>
      <c r="BT17" s="12">
        <v>0</v>
      </c>
      <c r="BU17" s="12">
        <v>251</v>
      </c>
      <c r="BV17" s="13" t="s">
        <v>283</v>
      </c>
      <c r="BW17" s="13" t="s">
        <v>283</v>
      </c>
      <c r="BX17" s="13" t="s">
        <v>282</v>
      </c>
      <c r="BY17" s="13" t="s">
        <v>282</v>
      </c>
      <c r="BZ17" s="13" t="s">
        <v>283</v>
      </c>
      <c r="CA17" s="12">
        <v>337</v>
      </c>
      <c r="CB17" s="13" t="s">
        <v>283</v>
      </c>
      <c r="CC17" s="13" t="s">
        <v>283</v>
      </c>
      <c r="CD17" s="13" t="s">
        <v>282</v>
      </c>
      <c r="CE17" s="13" t="s">
        <v>282</v>
      </c>
      <c r="CF17" s="13" t="s">
        <v>283</v>
      </c>
      <c r="CG17" s="12">
        <v>352</v>
      </c>
      <c r="CH17" s="13" t="s">
        <v>283</v>
      </c>
      <c r="CI17" s="13" t="s">
        <v>283</v>
      </c>
      <c r="CJ17" s="13" t="s">
        <v>282</v>
      </c>
      <c r="CK17" s="13" t="s">
        <v>282</v>
      </c>
      <c r="CL17" s="13" t="s">
        <v>283</v>
      </c>
      <c r="CM17" s="12">
        <v>300</v>
      </c>
      <c r="CN17" s="13" t="s">
        <v>283</v>
      </c>
      <c r="CO17" s="13" t="s">
        <v>283</v>
      </c>
      <c r="CP17" s="13" t="s">
        <v>283</v>
      </c>
      <c r="CQ17" s="13" t="s">
        <v>283</v>
      </c>
      <c r="CR17" s="13" t="s">
        <v>283</v>
      </c>
      <c r="CS17" s="12">
        <v>228</v>
      </c>
      <c r="CT17" s="12" t="s">
        <v>283</v>
      </c>
      <c r="CU17" s="12" t="s">
        <v>283</v>
      </c>
      <c r="CV17" s="12" t="s">
        <v>283</v>
      </c>
      <c r="CW17" s="12" t="s">
        <v>283</v>
      </c>
      <c r="CX17" s="12" t="s">
        <v>283</v>
      </c>
      <c r="CZ17" s="13" t="s">
        <v>283</v>
      </c>
      <c r="DA17" s="13" t="s">
        <v>283</v>
      </c>
      <c r="DB17" s="13" t="s">
        <v>283</v>
      </c>
      <c r="DC17" s="13" t="s">
        <v>283</v>
      </c>
      <c r="DD17" s="13" t="s">
        <v>283</v>
      </c>
      <c r="DE17" s="12">
        <v>310</v>
      </c>
      <c r="DF17" s="13" t="s">
        <v>283</v>
      </c>
      <c r="DG17" s="13" t="s">
        <v>283</v>
      </c>
      <c r="DH17" s="13" t="s">
        <v>283</v>
      </c>
      <c r="DI17" s="13" t="s">
        <v>283</v>
      </c>
      <c r="DJ17" s="13" t="s">
        <v>283</v>
      </c>
      <c r="DK17" s="12">
        <v>327</v>
      </c>
    </row>
    <row r="18" spans="1:115">
      <c r="A18" s="3" t="s">
        <v>152</v>
      </c>
      <c r="B18" s="13" t="s">
        <v>283</v>
      </c>
      <c r="C18" s="13" t="s">
        <v>283</v>
      </c>
      <c r="D18" s="13" t="s">
        <v>283</v>
      </c>
      <c r="E18" s="13" t="s">
        <v>283</v>
      </c>
      <c r="F18" s="13" t="s">
        <v>283</v>
      </c>
      <c r="G18" s="13" t="s">
        <v>283</v>
      </c>
      <c r="H18" s="13" t="s">
        <v>283</v>
      </c>
      <c r="I18" s="13" t="s">
        <v>283</v>
      </c>
      <c r="J18" s="13" t="s">
        <v>283</v>
      </c>
      <c r="K18" s="13" t="s">
        <v>283</v>
      </c>
      <c r="L18" s="13" t="s">
        <v>283</v>
      </c>
      <c r="M18" s="13" t="s">
        <v>283</v>
      </c>
      <c r="N18" s="13" t="s">
        <v>283</v>
      </c>
      <c r="O18" s="13" t="s">
        <v>283</v>
      </c>
      <c r="P18" s="13" t="s">
        <v>283</v>
      </c>
      <c r="Q18" s="13" t="s">
        <v>283</v>
      </c>
      <c r="R18" s="13" t="s">
        <v>283</v>
      </c>
      <c r="S18" s="13" t="s">
        <v>283</v>
      </c>
      <c r="T18" s="13" t="s">
        <v>283</v>
      </c>
      <c r="U18" s="13" t="s">
        <v>283</v>
      </c>
      <c r="V18" s="13" t="s">
        <v>283</v>
      </c>
      <c r="W18" s="13" t="s">
        <v>283</v>
      </c>
      <c r="X18" s="13" t="s">
        <v>283</v>
      </c>
      <c r="Y18" s="13" t="s">
        <v>283</v>
      </c>
      <c r="Z18" s="13" t="s">
        <v>283</v>
      </c>
      <c r="AA18" s="13" t="s">
        <v>283</v>
      </c>
      <c r="AB18" s="13" t="s">
        <v>283</v>
      </c>
      <c r="AC18" s="13" t="s">
        <v>283</v>
      </c>
      <c r="AD18" s="13" t="s">
        <v>283</v>
      </c>
      <c r="AE18" s="13" t="s">
        <v>283</v>
      </c>
      <c r="AF18" s="13" t="s">
        <v>281</v>
      </c>
      <c r="AG18" s="13" t="s">
        <v>281</v>
      </c>
      <c r="AH18" s="13" t="s">
        <v>281</v>
      </c>
      <c r="AI18" s="13" t="s">
        <v>283</v>
      </c>
      <c r="AJ18" s="13" t="s">
        <v>281</v>
      </c>
      <c r="AK18" s="13" t="s">
        <v>281</v>
      </c>
      <c r="AL18" s="13" t="s">
        <v>281</v>
      </c>
      <c r="AM18" s="13" t="s">
        <v>281</v>
      </c>
      <c r="AN18" s="13" t="s">
        <v>283</v>
      </c>
      <c r="AO18" s="13" t="s">
        <v>281</v>
      </c>
      <c r="AP18" s="13" t="s">
        <v>281</v>
      </c>
      <c r="AQ18" s="13" t="s">
        <v>281</v>
      </c>
      <c r="AR18" s="13" t="s">
        <v>281</v>
      </c>
      <c r="AS18" s="13" t="s">
        <v>283</v>
      </c>
      <c r="AT18" s="13" t="s">
        <v>281</v>
      </c>
      <c r="AU18" s="80" t="s">
        <v>281</v>
      </c>
      <c r="AV18" s="80" t="s">
        <v>281</v>
      </c>
      <c r="AW18" s="80" t="s">
        <v>281</v>
      </c>
      <c r="AX18" s="80" t="s">
        <v>283</v>
      </c>
      <c r="AY18" s="80" t="s">
        <v>281</v>
      </c>
      <c r="AZ18" s="12">
        <v>275</v>
      </c>
      <c r="BA18" s="12">
        <v>275</v>
      </c>
      <c r="BB18" s="12">
        <v>312</v>
      </c>
      <c r="BC18" s="12">
        <v>292</v>
      </c>
      <c r="BD18" s="12">
        <v>355</v>
      </c>
      <c r="BE18" s="12">
        <v>341</v>
      </c>
      <c r="BF18" s="12">
        <v>318</v>
      </c>
      <c r="BG18" s="12">
        <v>358</v>
      </c>
      <c r="BH18" s="12">
        <v>353</v>
      </c>
      <c r="BI18" s="12">
        <v>296</v>
      </c>
      <c r="BJ18" s="12"/>
      <c r="BK18" s="3"/>
      <c r="BL18" s="3" t="s">
        <v>329</v>
      </c>
      <c r="BM18" s="3" t="s">
        <v>99</v>
      </c>
      <c r="BN18" s="3"/>
      <c r="BO18" s="3"/>
      <c r="BP18" s="12" t="s">
        <v>281</v>
      </c>
      <c r="BQ18" s="12">
        <v>210</v>
      </c>
      <c r="BR18" s="12" t="s">
        <v>282</v>
      </c>
      <c r="BS18" s="12" t="s">
        <v>282</v>
      </c>
      <c r="BT18" s="12" t="s">
        <v>281</v>
      </c>
      <c r="BU18" s="12">
        <v>251</v>
      </c>
      <c r="BV18" s="13" t="s">
        <v>283</v>
      </c>
      <c r="BW18" s="13" t="s">
        <v>283</v>
      </c>
      <c r="BX18" s="13" t="s">
        <v>282</v>
      </c>
      <c r="BY18" s="13" t="s">
        <v>282</v>
      </c>
      <c r="BZ18" s="13" t="s">
        <v>283</v>
      </c>
      <c r="CA18" s="12">
        <v>337</v>
      </c>
      <c r="CB18" s="13" t="s">
        <v>283</v>
      </c>
      <c r="CC18" s="13" t="s">
        <v>283</v>
      </c>
      <c r="CD18" s="13" t="s">
        <v>282</v>
      </c>
      <c r="CE18" s="13" t="s">
        <v>282</v>
      </c>
      <c r="CF18" s="13" t="s">
        <v>283</v>
      </c>
      <c r="CG18" s="12">
        <v>352</v>
      </c>
      <c r="CH18" s="13" t="s">
        <v>283</v>
      </c>
      <c r="CI18" s="13" t="s">
        <v>283</v>
      </c>
      <c r="CJ18" s="13" t="s">
        <v>282</v>
      </c>
      <c r="CK18" s="13" t="s">
        <v>282</v>
      </c>
      <c r="CL18" s="13" t="s">
        <v>283</v>
      </c>
      <c r="CM18" s="12">
        <v>300</v>
      </c>
      <c r="CN18" s="13" t="s">
        <v>283</v>
      </c>
      <c r="CO18" s="13" t="s">
        <v>283</v>
      </c>
      <c r="CP18" s="13" t="s">
        <v>283</v>
      </c>
      <c r="CQ18" s="13" t="s">
        <v>283</v>
      </c>
      <c r="CR18" s="13" t="s">
        <v>283</v>
      </c>
      <c r="CS18" s="12">
        <v>228</v>
      </c>
      <c r="CT18" s="12" t="s">
        <v>283</v>
      </c>
      <c r="CU18" s="12" t="s">
        <v>283</v>
      </c>
      <c r="CV18" s="12" t="s">
        <v>283</v>
      </c>
      <c r="CW18" s="12" t="s">
        <v>283</v>
      </c>
      <c r="CX18" s="12" t="s">
        <v>283</v>
      </c>
      <c r="CZ18" s="13" t="s">
        <v>283</v>
      </c>
      <c r="DA18" s="13" t="s">
        <v>283</v>
      </c>
      <c r="DB18" s="13" t="s">
        <v>283</v>
      </c>
      <c r="DC18" s="13" t="s">
        <v>283</v>
      </c>
      <c r="DD18" s="13" t="s">
        <v>283</v>
      </c>
      <c r="DE18" s="12">
        <v>310</v>
      </c>
      <c r="DF18" s="13" t="s">
        <v>283</v>
      </c>
      <c r="DG18" s="13" t="s">
        <v>283</v>
      </c>
      <c r="DH18" s="13" t="s">
        <v>283</v>
      </c>
      <c r="DI18" s="13" t="s">
        <v>283</v>
      </c>
      <c r="DJ18" s="13" t="s">
        <v>283</v>
      </c>
      <c r="DK18" s="12">
        <v>327</v>
      </c>
    </row>
    <row r="19" spans="1:115">
      <c r="A19" s="3" t="s">
        <v>153</v>
      </c>
      <c r="B19" s="13" t="s">
        <v>283</v>
      </c>
      <c r="C19" s="13" t="s">
        <v>283</v>
      </c>
      <c r="D19" s="13" t="s">
        <v>283</v>
      </c>
      <c r="E19" s="13" t="s">
        <v>283</v>
      </c>
      <c r="F19" s="13" t="s">
        <v>283</v>
      </c>
      <c r="G19" s="13" t="s">
        <v>283</v>
      </c>
      <c r="H19" s="13" t="s">
        <v>283</v>
      </c>
      <c r="I19" s="13" t="s">
        <v>283</v>
      </c>
      <c r="J19" s="13" t="s">
        <v>283</v>
      </c>
      <c r="K19" s="13" t="s">
        <v>283</v>
      </c>
      <c r="L19" s="13" t="s">
        <v>283</v>
      </c>
      <c r="M19" s="13" t="s">
        <v>283</v>
      </c>
      <c r="N19" s="13" t="s">
        <v>283</v>
      </c>
      <c r="O19" s="13" t="s">
        <v>283</v>
      </c>
      <c r="P19" s="13" t="s">
        <v>283</v>
      </c>
      <c r="Q19" s="13" t="s">
        <v>283</v>
      </c>
      <c r="R19" s="13" t="s">
        <v>283</v>
      </c>
      <c r="S19" s="13" t="s">
        <v>283</v>
      </c>
      <c r="T19" s="13" t="s">
        <v>283</v>
      </c>
      <c r="U19" s="13" t="s">
        <v>283</v>
      </c>
      <c r="V19" s="13" t="s">
        <v>283</v>
      </c>
      <c r="W19" s="13" t="s">
        <v>283</v>
      </c>
      <c r="X19" s="13" t="s">
        <v>283</v>
      </c>
      <c r="Y19" s="13" t="s">
        <v>283</v>
      </c>
      <c r="Z19" s="13" t="s">
        <v>283</v>
      </c>
      <c r="AA19" s="13" t="s">
        <v>283</v>
      </c>
      <c r="AB19" s="13" t="s">
        <v>283</v>
      </c>
      <c r="AC19" s="13" t="s">
        <v>283</v>
      </c>
      <c r="AD19" s="13" t="s">
        <v>283</v>
      </c>
      <c r="AE19" s="13" t="s">
        <v>283</v>
      </c>
      <c r="AF19" s="13" t="s">
        <v>283</v>
      </c>
      <c r="AG19" s="13" t="s">
        <v>283</v>
      </c>
      <c r="AH19" s="13" t="s">
        <v>283</v>
      </c>
      <c r="AI19" s="13" t="s">
        <v>283</v>
      </c>
      <c r="AJ19" s="13" t="s">
        <v>283</v>
      </c>
      <c r="AK19" s="13" t="s">
        <v>283</v>
      </c>
      <c r="AL19" s="13" t="s">
        <v>283</v>
      </c>
      <c r="AM19" s="13" t="s">
        <v>283</v>
      </c>
      <c r="AN19" s="13" t="s">
        <v>283</v>
      </c>
      <c r="AO19" s="13" t="s">
        <v>283</v>
      </c>
      <c r="AP19" s="13" t="s">
        <v>283</v>
      </c>
      <c r="AQ19" s="13" t="s">
        <v>283</v>
      </c>
      <c r="AR19" s="13" t="s">
        <v>283</v>
      </c>
      <c r="AS19" s="13" t="s">
        <v>283</v>
      </c>
      <c r="AT19" s="13" t="s">
        <v>283</v>
      </c>
      <c r="AU19" s="80" t="s">
        <v>283</v>
      </c>
      <c r="AV19" s="80" t="s">
        <v>283</v>
      </c>
      <c r="AW19" s="80" t="s">
        <v>283</v>
      </c>
      <c r="AX19" s="80" t="s">
        <v>283</v>
      </c>
      <c r="AY19" s="80" t="s">
        <v>283</v>
      </c>
      <c r="AZ19" s="12">
        <v>275</v>
      </c>
      <c r="BA19" s="12">
        <v>275</v>
      </c>
      <c r="BB19" s="12">
        <v>312</v>
      </c>
      <c r="BC19" s="12">
        <v>292</v>
      </c>
      <c r="BD19" s="12">
        <v>355</v>
      </c>
      <c r="BE19" s="12">
        <v>341</v>
      </c>
      <c r="BF19" s="12">
        <v>318</v>
      </c>
      <c r="BG19" s="12">
        <v>358</v>
      </c>
      <c r="BH19" s="12">
        <v>353</v>
      </c>
      <c r="BI19" s="12">
        <v>296</v>
      </c>
      <c r="BJ19" s="12"/>
      <c r="BK19" s="3"/>
      <c r="BL19" s="3" t="s">
        <v>330</v>
      </c>
      <c r="BM19" s="3" t="s">
        <v>97</v>
      </c>
      <c r="BN19" s="3"/>
      <c r="BO19" s="3"/>
      <c r="BP19" s="12" t="s">
        <v>283</v>
      </c>
      <c r="BQ19" s="12" t="s">
        <v>283</v>
      </c>
      <c r="BR19" s="12" t="s">
        <v>282</v>
      </c>
      <c r="BS19" s="12" t="s">
        <v>282</v>
      </c>
      <c r="BT19" s="12" t="s">
        <v>283</v>
      </c>
      <c r="BU19" s="12">
        <v>251</v>
      </c>
      <c r="BV19" s="13" t="s">
        <v>283</v>
      </c>
      <c r="BW19" s="13" t="s">
        <v>283</v>
      </c>
      <c r="BX19" s="13" t="s">
        <v>282</v>
      </c>
      <c r="BY19" s="13" t="s">
        <v>282</v>
      </c>
      <c r="BZ19" s="13" t="s">
        <v>283</v>
      </c>
      <c r="CA19" s="12">
        <v>337</v>
      </c>
      <c r="CB19" s="13" t="s">
        <v>283</v>
      </c>
      <c r="CC19" s="13" t="s">
        <v>283</v>
      </c>
      <c r="CD19" s="13" t="s">
        <v>282</v>
      </c>
      <c r="CE19" s="13" t="s">
        <v>282</v>
      </c>
      <c r="CF19" s="13" t="s">
        <v>283</v>
      </c>
      <c r="CG19" s="12">
        <v>352</v>
      </c>
      <c r="CH19" s="13" t="s">
        <v>283</v>
      </c>
      <c r="CI19" s="13" t="s">
        <v>283</v>
      </c>
      <c r="CJ19" s="13" t="s">
        <v>282</v>
      </c>
      <c r="CK19" s="13" t="s">
        <v>282</v>
      </c>
      <c r="CL19" s="13" t="s">
        <v>283</v>
      </c>
      <c r="CM19" s="12">
        <v>300</v>
      </c>
      <c r="CN19" s="13" t="s">
        <v>281</v>
      </c>
      <c r="CO19" s="13" t="s">
        <v>281</v>
      </c>
      <c r="CP19" s="13" t="s">
        <v>281</v>
      </c>
      <c r="CQ19" s="13" t="s">
        <v>283</v>
      </c>
      <c r="CR19" s="13" t="s">
        <v>281</v>
      </c>
      <c r="CS19" s="12">
        <v>228</v>
      </c>
      <c r="CT19" s="12" t="s">
        <v>283</v>
      </c>
      <c r="CU19" s="12" t="s">
        <v>283</v>
      </c>
      <c r="CV19" s="12" t="s">
        <v>283</v>
      </c>
      <c r="CW19" s="12" t="s">
        <v>283</v>
      </c>
      <c r="CX19" s="12" t="s">
        <v>283</v>
      </c>
      <c r="CZ19" s="13" t="s">
        <v>283</v>
      </c>
      <c r="DA19" s="13" t="s">
        <v>283</v>
      </c>
      <c r="DB19" s="13" t="s">
        <v>283</v>
      </c>
      <c r="DC19" s="13" t="s">
        <v>283</v>
      </c>
      <c r="DD19" s="13" t="s">
        <v>283</v>
      </c>
      <c r="DE19" s="12">
        <v>310</v>
      </c>
      <c r="DF19" s="13" t="s">
        <v>283</v>
      </c>
      <c r="DG19" s="13" t="s">
        <v>283</v>
      </c>
      <c r="DH19" s="13" t="s">
        <v>283</v>
      </c>
      <c r="DI19" s="13" t="s">
        <v>283</v>
      </c>
      <c r="DJ19" s="13" t="s">
        <v>283</v>
      </c>
      <c r="DK19" s="12">
        <v>327</v>
      </c>
    </row>
    <row r="20" spans="1:115">
      <c r="A20" s="3" t="s">
        <v>154</v>
      </c>
      <c r="B20" s="13" t="s">
        <v>281</v>
      </c>
      <c r="C20" s="13" t="s">
        <v>281</v>
      </c>
      <c r="D20" s="13" t="s">
        <v>281</v>
      </c>
      <c r="E20" s="13" t="s">
        <v>283</v>
      </c>
      <c r="F20" s="13" t="s">
        <v>281</v>
      </c>
      <c r="G20" s="13" t="s">
        <v>281</v>
      </c>
      <c r="H20" s="13" t="s">
        <v>281</v>
      </c>
      <c r="I20" s="13" t="s">
        <v>281</v>
      </c>
      <c r="J20" s="13" t="s">
        <v>283</v>
      </c>
      <c r="K20" s="13" t="s">
        <v>281</v>
      </c>
      <c r="L20" s="13" t="s">
        <v>281</v>
      </c>
      <c r="M20" s="13" t="s">
        <v>281</v>
      </c>
      <c r="N20" s="13" t="s">
        <v>281</v>
      </c>
      <c r="O20" s="13" t="s">
        <v>283</v>
      </c>
      <c r="P20" s="13" t="s">
        <v>281</v>
      </c>
      <c r="Q20" s="13" t="s">
        <v>281</v>
      </c>
      <c r="R20" s="13" t="s">
        <v>281</v>
      </c>
      <c r="S20" s="13" t="s">
        <v>281</v>
      </c>
      <c r="T20" s="13" t="s">
        <v>283</v>
      </c>
      <c r="U20" s="13" t="s">
        <v>281</v>
      </c>
      <c r="V20" s="13" t="s">
        <v>281</v>
      </c>
      <c r="W20" s="13" t="s">
        <v>281</v>
      </c>
      <c r="X20" s="13" t="s">
        <v>281</v>
      </c>
      <c r="Y20" s="13" t="s">
        <v>283</v>
      </c>
      <c r="Z20" s="13" t="s">
        <v>281</v>
      </c>
      <c r="AA20" s="13">
        <v>32</v>
      </c>
      <c r="AB20" s="13">
        <v>191</v>
      </c>
      <c r="AC20" s="13">
        <v>191</v>
      </c>
      <c r="AD20" s="13" t="s">
        <v>283</v>
      </c>
      <c r="AE20" s="13">
        <v>61</v>
      </c>
      <c r="AF20" s="13" t="s">
        <v>281</v>
      </c>
      <c r="AG20" s="13" t="s">
        <v>281</v>
      </c>
      <c r="AH20" s="13" t="s">
        <v>281</v>
      </c>
      <c r="AI20" s="13" t="s">
        <v>283</v>
      </c>
      <c r="AJ20" s="13" t="s">
        <v>281</v>
      </c>
      <c r="AK20" s="13">
        <v>33</v>
      </c>
      <c r="AL20" s="13">
        <v>167</v>
      </c>
      <c r="AM20" s="13">
        <v>167</v>
      </c>
      <c r="AN20" s="13" t="s">
        <v>283</v>
      </c>
      <c r="AO20" s="13">
        <v>55</v>
      </c>
      <c r="AP20" s="13">
        <v>37</v>
      </c>
      <c r="AQ20" s="13">
        <v>132</v>
      </c>
      <c r="AR20" s="13">
        <v>132</v>
      </c>
      <c r="AS20" s="13" t="s">
        <v>283</v>
      </c>
      <c r="AT20" s="13">
        <v>49</v>
      </c>
      <c r="AU20" s="80">
        <v>41</v>
      </c>
      <c r="AV20" s="80">
        <v>88</v>
      </c>
      <c r="AW20" s="80">
        <v>88</v>
      </c>
      <c r="AX20" s="80" t="s">
        <v>283</v>
      </c>
      <c r="AY20" s="80">
        <v>36</v>
      </c>
      <c r="AZ20" s="12">
        <v>275</v>
      </c>
      <c r="BA20" s="12">
        <v>275</v>
      </c>
      <c r="BB20" s="12">
        <v>312</v>
      </c>
      <c r="BC20" s="12">
        <v>292</v>
      </c>
      <c r="BD20" s="12">
        <v>355</v>
      </c>
      <c r="BE20" s="12">
        <v>341</v>
      </c>
      <c r="BF20" s="12">
        <v>318</v>
      </c>
      <c r="BG20" s="12">
        <v>358</v>
      </c>
      <c r="BH20" s="12">
        <v>353</v>
      </c>
      <c r="BI20" s="12">
        <v>296</v>
      </c>
      <c r="BJ20" s="12"/>
      <c r="BK20" s="3"/>
      <c r="BL20" s="3" t="s">
        <v>331</v>
      </c>
      <c r="BM20" s="3" t="s">
        <v>95</v>
      </c>
      <c r="BN20" s="3"/>
      <c r="BO20" s="3"/>
      <c r="BP20" s="12" t="s">
        <v>283</v>
      </c>
      <c r="BQ20" s="12" t="s">
        <v>283</v>
      </c>
      <c r="BR20" s="12" t="s">
        <v>282</v>
      </c>
      <c r="BS20" s="12" t="s">
        <v>282</v>
      </c>
      <c r="BT20" s="12" t="s">
        <v>283</v>
      </c>
      <c r="BU20" s="12">
        <v>251</v>
      </c>
      <c r="BV20" s="13" t="s">
        <v>283</v>
      </c>
      <c r="BW20" s="13" t="s">
        <v>283</v>
      </c>
      <c r="BX20" s="13" t="s">
        <v>282</v>
      </c>
      <c r="BY20" s="13" t="s">
        <v>282</v>
      </c>
      <c r="BZ20" s="13" t="s">
        <v>283</v>
      </c>
      <c r="CA20" s="12">
        <v>337</v>
      </c>
      <c r="CB20" s="13" t="s">
        <v>283</v>
      </c>
      <c r="CC20" s="13" t="s">
        <v>283</v>
      </c>
      <c r="CD20" s="13" t="s">
        <v>282</v>
      </c>
      <c r="CE20" s="13" t="s">
        <v>282</v>
      </c>
      <c r="CF20" s="13" t="s">
        <v>283</v>
      </c>
      <c r="CG20" s="12">
        <v>352</v>
      </c>
      <c r="CH20" s="13" t="s">
        <v>283</v>
      </c>
      <c r="CI20" s="13" t="s">
        <v>283</v>
      </c>
      <c r="CJ20" s="13" t="s">
        <v>282</v>
      </c>
      <c r="CK20" s="13" t="s">
        <v>282</v>
      </c>
      <c r="CL20" s="13" t="s">
        <v>283</v>
      </c>
      <c r="CM20" s="12">
        <v>300</v>
      </c>
      <c r="CN20" s="13" t="s">
        <v>283</v>
      </c>
      <c r="CO20" s="13" t="s">
        <v>283</v>
      </c>
      <c r="CP20" s="13" t="s">
        <v>283</v>
      </c>
      <c r="CQ20" s="13" t="s">
        <v>283</v>
      </c>
      <c r="CR20" s="13" t="s">
        <v>283</v>
      </c>
      <c r="CS20" s="12">
        <v>228</v>
      </c>
      <c r="CT20" s="12" t="s">
        <v>283</v>
      </c>
      <c r="CU20" s="12" t="s">
        <v>283</v>
      </c>
      <c r="CV20" s="12" t="s">
        <v>283</v>
      </c>
      <c r="CW20" s="12" t="s">
        <v>283</v>
      </c>
      <c r="CX20" s="12" t="s">
        <v>283</v>
      </c>
      <c r="CZ20" s="13" t="s">
        <v>283</v>
      </c>
      <c r="DA20" s="13" t="s">
        <v>283</v>
      </c>
      <c r="DB20" s="13" t="s">
        <v>283</v>
      </c>
      <c r="DC20" s="13" t="s">
        <v>283</v>
      </c>
      <c r="DD20" s="13" t="s">
        <v>283</v>
      </c>
      <c r="DE20" s="12">
        <v>310</v>
      </c>
      <c r="DF20" s="13" t="s">
        <v>283</v>
      </c>
      <c r="DG20" s="13" t="s">
        <v>283</v>
      </c>
      <c r="DH20" s="13" t="s">
        <v>283</v>
      </c>
      <c r="DI20" s="13" t="s">
        <v>283</v>
      </c>
      <c r="DJ20" s="13" t="s">
        <v>283</v>
      </c>
      <c r="DK20" s="12">
        <v>327</v>
      </c>
    </row>
    <row r="21" spans="1:115">
      <c r="A21" s="3" t="s">
        <v>155</v>
      </c>
      <c r="B21" s="13">
        <v>38</v>
      </c>
      <c r="C21" s="13">
        <v>168</v>
      </c>
      <c r="D21" s="13">
        <v>168</v>
      </c>
      <c r="E21" s="13" t="s">
        <v>283</v>
      </c>
      <c r="F21" s="13">
        <v>64</v>
      </c>
      <c r="G21" s="13">
        <v>21</v>
      </c>
      <c r="H21" s="13">
        <v>205</v>
      </c>
      <c r="I21" s="13">
        <v>205</v>
      </c>
      <c r="J21" s="13" t="s">
        <v>283</v>
      </c>
      <c r="K21" s="13">
        <v>43</v>
      </c>
      <c r="L21" s="13" t="s">
        <v>281</v>
      </c>
      <c r="M21" s="13" t="s">
        <v>281</v>
      </c>
      <c r="N21" s="13" t="s">
        <v>281</v>
      </c>
      <c r="O21" s="13" t="s">
        <v>283</v>
      </c>
      <c r="P21" s="13" t="s">
        <v>281</v>
      </c>
      <c r="Q21" s="13">
        <v>47</v>
      </c>
      <c r="R21" s="13">
        <v>170</v>
      </c>
      <c r="S21" s="13">
        <v>170</v>
      </c>
      <c r="T21" s="13" t="s">
        <v>283</v>
      </c>
      <c r="U21" s="13">
        <v>80</v>
      </c>
      <c r="V21" s="13" t="s">
        <v>281</v>
      </c>
      <c r="W21" s="13" t="s">
        <v>281</v>
      </c>
      <c r="X21" s="13" t="s">
        <v>281</v>
      </c>
      <c r="Y21" s="13" t="s">
        <v>283</v>
      </c>
      <c r="Z21" s="13" t="s">
        <v>281</v>
      </c>
      <c r="AA21" s="13">
        <v>36</v>
      </c>
      <c r="AB21" s="13">
        <v>314</v>
      </c>
      <c r="AC21" s="13">
        <v>314</v>
      </c>
      <c r="AD21" s="13" t="s">
        <v>283</v>
      </c>
      <c r="AE21" s="13">
        <v>113</v>
      </c>
      <c r="AF21" s="13">
        <v>38</v>
      </c>
      <c r="AG21" s="13">
        <v>274</v>
      </c>
      <c r="AH21" s="13">
        <v>274</v>
      </c>
      <c r="AI21" s="13" t="s">
        <v>283</v>
      </c>
      <c r="AJ21" s="13">
        <v>104</v>
      </c>
      <c r="AK21" s="13">
        <v>42</v>
      </c>
      <c r="AL21" s="13">
        <v>295</v>
      </c>
      <c r="AM21" s="13">
        <v>295</v>
      </c>
      <c r="AN21" s="13" t="s">
        <v>283</v>
      </c>
      <c r="AO21" s="13">
        <v>124</v>
      </c>
      <c r="AP21" s="13">
        <v>46</v>
      </c>
      <c r="AQ21" s="13">
        <v>304</v>
      </c>
      <c r="AR21" s="13">
        <v>304</v>
      </c>
      <c r="AS21" s="13" t="s">
        <v>283</v>
      </c>
      <c r="AT21" s="13">
        <v>140</v>
      </c>
      <c r="AU21" s="80">
        <v>49</v>
      </c>
      <c r="AV21" s="80">
        <v>276</v>
      </c>
      <c r="AW21" s="80">
        <v>276</v>
      </c>
      <c r="AX21" s="80" t="s">
        <v>283</v>
      </c>
      <c r="AY21" s="80">
        <v>135</v>
      </c>
      <c r="AZ21" s="12">
        <v>275</v>
      </c>
      <c r="BA21" s="12">
        <v>275</v>
      </c>
      <c r="BB21" s="12">
        <v>312</v>
      </c>
      <c r="BC21" s="12">
        <v>292</v>
      </c>
      <c r="BD21" s="12">
        <v>355</v>
      </c>
      <c r="BE21" s="12">
        <v>341</v>
      </c>
      <c r="BF21" s="12">
        <v>318</v>
      </c>
      <c r="BG21" s="12">
        <v>358</v>
      </c>
      <c r="BH21" s="12">
        <v>353</v>
      </c>
      <c r="BI21" s="12">
        <v>296</v>
      </c>
      <c r="BJ21" s="12"/>
      <c r="BK21" s="3"/>
      <c r="BL21" s="3" t="s">
        <v>332</v>
      </c>
      <c r="BM21" s="3" t="s">
        <v>93</v>
      </c>
      <c r="BN21" s="3"/>
      <c r="BO21" s="3"/>
      <c r="BP21" s="12" t="s">
        <v>281</v>
      </c>
      <c r="BQ21" s="12" t="s">
        <v>281</v>
      </c>
      <c r="BR21" s="12" t="s">
        <v>282</v>
      </c>
      <c r="BS21" s="12" t="s">
        <v>282</v>
      </c>
      <c r="BT21" s="12" t="s">
        <v>281</v>
      </c>
      <c r="BU21" s="12">
        <v>251</v>
      </c>
      <c r="BV21" s="13" t="s">
        <v>281</v>
      </c>
      <c r="BW21" s="13" t="s">
        <v>281</v>
      </c>
      <c r="BX21" s="13" t="s">
        <v>282</v>
      </c>
      <c r="BY21" s="13" t="s">
        <v>282</v>
      </c>
      <c r="BZ21" s="13" t="s">
        <v>281</v>
      </c>
      <c r="CA21" s="12">
        <v>337</v>
      </c>
      <c r="CB21" s="13" t="s">
        <v>281</v>
      </c>
      <c r="CC21" s="13" t="s">
        <v>281</v>
      </c>
      <c r="CD21" s="13" t="s">
        <v>282</v>
      </c>
      <c r="CE21" s="13" t="s">
        <v>282</v>
      </c>
      <c r="CF21" s="13" t="s">
        <v>281</v>
      </c>
      <c r="CG21" s="12">
        <v>352</v>
      </c>
      <c r="CH21" s="13" t="s">
        <v>281</v>
      </c>
      <c r="CI21" s="13" t="s">
        <v>281</v>
      </c>
      <c r="CJ21" s="13" t="s">
        <v>282</v>
      </c>
      <c r="CK21" s="13" t="s">
        <v>282</v>
      </c>
      <c r="CL21" s="13" t="s">
        <v>281</v>
      </c>
      <c r="CM21" s="12">
        <v>300</v>
      </c>
      <c r="CN21" s="13">
        <v>35</v>
      </c>
      <c r="CO21" s="13">
        <v>109</v>
      </c>
      <c r="CP21" s="13">
        <v>109</v>
      </c>
      <c r="CQ21" s="13" t="s">
        <v>283</v>
      </c>
      <c r="CR21" s="13">
        <v>38</v>
      </c>
      <c r="CS21" s="12">
        <v>228</v>
      </c>
      <c r="CT21" s="12">
        <v>30</v>
      </c>
      <c r="CU21" s="12">
        <v>210</v>
      </c>
      <c r="CV21" s="12">
        <v>210</v>
      </c>
      <c r="CW21" s="12" t="s">
        <v>283</v>
      </c>
      <c r="CX21" s="12">
        <v>63</v>
      </c>
      <c r="CZ21" s="13">
        <v>19</v>
      </c>
      <c r="DA21" s="13">
        <v>200</v>
      </c>
      <c r="DB21" s="13">
        <v>200</v>
      </c>
      <c r="DC21" s="13" t="s">
        <v>283</v>
      </c>
      <c r="DD21" s="13">
        <v>38</v>
      </c>
      <c r="DE21" s="12">
        <v>310</v>
      </c>
      <c r="DF21" s="13">
        <v>43</v>
      </c>
      <c r="DG21" s="13">
        <v>228</v>
      </c>
      <c r="DH21" s="13">
        <v>228</v>
      </c>
      <c r="DI21" s="13" t="s">
        <v>283</v>
      </c>
      <c r="DJ21" s="13">
        <v>98</v>
      </c>
      <c r="DK21" s="12">
        <v>327</v>
      </c>
    </row>
    <row r="22" spans="1:115">
      <c r="A22" s="3" t="s">
        <v>156</v>
      </c>
      <c r="B22" s="13" t="s">
        <v>281</v>
      </c>
      <c r="C22" s="13" t="s">
        <v>281</v>
      </c>
      <c r="D22" s="13" t="s">
        <v>281</v>
      </c>
      <c r="E22" s="13" t="s">
        <v>283</v>
      </c>
      <c r="F22" s="13" t="s">
        <v>281</v>
      </c>
      <c r="G22" s="13" t="s">
        <v>283</v>
      </c>
      <c r="H22" s="13" t="s">
        <v>283</v>
      </c>
      <c r="I22" s="13" t="s">
        <v>283</v>
      </c>
      <c r="J22" s="13" t="s">
        <v>283</v>
      </c>
      <c r="K22" s="13" t="s">
        <v>283</v>
      </c>
      <c r="L22" s="13" t="s">
        <v>283</v>
      </c>
      <c r="M22" s="13" t="s">
        <v>283</v>
      </c>
      <c r="N22" s="13" t="s">
        <v>283</v>
      </c>
      <c r="O22" s="13" t="s">
        <v>283</v>
      </c>
      <c r="P22" s="13" t="s">
        <v>283</v>
      </c>
      <c r="Q22" s="13" t="s">
        <v>283</v>
      </c>
      <c r="R22" s="13" t="s">
        <v>283</v>
      </c>
      <c r="S22" s="13" t="s">
        <v>283</v>
      </c>
      <c r="T22" s="13" t="s">
        <v>283</v>
      </c>
      <c r="U22" s="13" t="s">
        <v>283</v>
      </c>
      <c r="V22" s="13" t="s">
        <v>283</v>
      </c>
      <c r="W22" s="13" t="s">
        <v>283</v>
      </c>
      <c r="X22" s="13" t="s">
        <v>283</v>
      </c>
      <c r="Y22" s="13" t="s">
        <v>283</v>
      </c>
      <c r="Z22" s="13" t="s">
        <v>283</v>
      </c>
      <c r="AA22" s="13" t="s">
        <v>283</v>
      </c>
      <c r="AB22" s="13" t="s">
        <v>283</v>
      </c>
      <c r="AC22" s="13" t="s">
        <v>283</v>
      </c>
      <c r="AD22" s="13" t="s">
        <v>283</v>
      </c>
      <c r="AE22" s="13" t="s">
        <v>283</v>
      </c>
      <c r="AF22" s="13" t="s">
        <v>283</v>
      </c>
      <c r="AG22" s="13" t="s">
        <v>283</v>
      </c>
      <c r="AH22" s="13" t="s">
        <v>283</v>
      </c>
      <c r="AI22" s="13" t="s">
        <v>283</v>
      </c>
      <c r="AJ22" s="13" t="s">
        <v>283</v>
      </c>
      <c r="AK22" s="13" t="s">
        <v>283</v>
      </c>
      <c r="AL22" s="13" t="s">
        <v>283</v>
      </c>
      <c r="AM22" s="13" t="s">
        <v>283</v>
      </c>
      <c r="AN22" s="13" t="s">
        <v>283</v>
      </c>
      <c r="AO22" s="13" t="s">
        <v>283</v>
      </c>
      <c r="AP22" s="13" t="s">
        <v>281</v>
      </c>
      <c r="AQ22" s="13" t="s">
        <v>281</v>
      </c>
      <c r="AR22" s="13" t="s">
        <v>281</v>
      </c>
      <c r="AS22" s="13" t="s">
        <v>283</v>
      </c>
      <c r="AT22" s="13" t="s">
        <v>281</v>
      </c>
      <c r="AU22" s="80" t="s">
        <v>281</v>
      </c>
      <c r="AV22" s="80" t="s">
        <v>281</v>
      </c>
      <c r="AW22" s="80" t="s">
        <v>281</v>
      </c>
      <c r="AX22" s="80" t="s">
        <v>283</v>
      </c>
      <c r="AY22" s="80" t="s">
        <v>281</v>
      </c>
      <c r="AZ22" s="12">
        <v>275</v>
      </c>
      <c r="BA22" s="12">
        <v>275</v>
      </c>
      <c r="BB22" s="12">
        <v>312</v>
      </c>
      <c r="BC22" s="12">
        <v>292</v>
      </c>
      <c r="BD22" s="12">
        <v>355</v>
      </c>
      <c r="BE22" s="12">
        <v>341</v>
      </c>
      <c r="BF22" s="12">
        <v>318</v>
      </c>
      <c r="BG22" s="12">
        <v>358</v>
      </c>
      <c r="BH22" s="12">
        <v>353</v>
      </c>
      <c r="BI22" s="12">
        <v>296</v>
      </c>
      <c r="BJ22" s="12"/>
      <c r="BK22" s="3"/>
      <c r="BL22" s="3" t="s">
        <v>333</v>
      </c>
      <c r="BM22" s="3" t="s">
        <v>91</v>
      </c>
      <c r="BN22" s="3"/>
      <c r="BO22" s="3"/>
      <c r="BP22" s="12" t="s">
        <v>283</v>
      </c>
      <c r="BQ22" s="12" t="s">
        <v>283</v>
      </c>
      <c r="BR22" s="12" t="s">
        <v>282</v>
      </c>
      <c r="BS22" s="12" t="s">
        <v>282</v>
      </c>
      <c r="BT22" s="12" t="s">
        <v>283</v>
      </c>
      <c r="BU22" s="12">
        <v>251</v>
      </c>
      <c r="BV22" s="13" t="s">
        <v>283</v>
      </c>
      <c r="BW22" s="13" t="s">
        <v>283</v>
      </c>
      <c r="BX22" s="13" t="s">
        <v>282</v>
      </c>
      <c r="BY22" s="13" t="s">
        <v>282</v>
      </c>
      <c r="BZ22" s="13" t="s">
        <v>283</v>
      </c>
      <c r="CA22" s="12">
        <v>337</v>
      </c>
      <c r="CB22" s="13" t="s">
        <v>283</v>
      </c>
      <c r="CC22" s="13" t="s">
        <v>283</v>
      </c>
      <c r="CD22" s="13" t="s">
        <v>282</v>
      </c>
      <c r="CE22" s="13" t="s">
        <v>282</v>
      </c>
      <c r="CF22" s="13" t="s">
        <v>283</v>
      </c>
      <c r="CG22" s="12">
        <v>352</v>
      </c>
      <c r="CH22" s="13" t="s">
        <v>283</v>
      </c>
      <c r="CI22" s="13" t="s">
        <v>283</v>
      </c>
      <c r="CJ22" s="13" t="s">
        <v>282</v>
      </c>
      <c r="CK22" s="13" t="s">
        <v>282</v>
      </c>
      <c r="CL22" s="13" t="s">
        <v>283</v>
      </c>
      <c r="CM22" s="12">
        <v>300</v>
      </c>
      <c r="CN22" s="13" t="s">
        <v>283</v>
      </c>
      <c r="CO22" s="13" t="s">
        <v>283</v>
      </c>
      <c r="CP22" s="13" t="s">
        <v>283</v>
      </c>
      <c r="CQ22" s="13" t="s">
        <v>283</v>
      </c>
      <c r="CR22" s="13" t="s">
        <v>283</v>
      </c>
      <c r="CS22" s="12">
        <v>228</v>
      </c>
      <c r="CT22" s="12" t="s">
        <v>281</v>
      </c>
      <c r="CU22" s="12" t="s">
        <v>281</v>
      </c>
      <c r="CV22" s="12" t="s">
        <v>281</v>
      </c>
      <c r="CW22" s="12" t="s">
        <v>283</v>
      </c>
      <c r="CX22" s="12" t="s">
        <v>281</v>
      </c>
      <c r="CZ22" s="13" t="s">
        <v>281</v>
      </c>
      <c r="DA22" s="13" t="s">
        <v>281</v>
      </c>
      <c r="DB22" s="13" t="s">
        <v>281</v>
      </c>
      <c r="DC22" s="13" t="s">
        <v>283</v>
      </c>
      <c r="DD22" s="13" t="s">
        <v>281</v>
      </c>
      <c r="DE22" s="12">
        <v>310</v>
      </c>
      <c r="DF22" s="13" t="s">
        <v>281</v>
      </c>
      <c r="DG22" s="13" t="s">
        <v>281</v>
      </c>
      <c r="DH22" s="13" t="s">
        <v>281</v>
      </c>
      <c r="DI22" s="13" t="s">
        <v>283</v>
      </c>
      <c r="DJ22" s="13" t="s">
        <v>281</v>
      </c>
      <c r="DK22" s="12">
        <v>327</v>
      </c>
    </row>
    <row r="23" spans="1:115">
      <c r="A23" s="3" t="s">
        <v>157</v>
      </c>
      <c r="B23" s="13">
        <v>116</v>
      </c>
      <c r="C23" s="13">
        <v>236</v>
      </c>
      <c r="D23" s="13">
        <v>236</v>
      </c>
      <c r="E23" s="13" t="s">
        <v>283</v>
      </c>
      <c r="F23" s="13">
        <v>274</v>
      </c>
      <c r="G23" s="13">
        <v>108</v>
      </c>
      <c r="H23" s="13">
        <v>246</v>
      </c>
      <c r="I23" s="13">
        <v>246</v>
      </c>
      <c r="J23" s="13" t="s">
        <v>283</v>
      </c>
      <c r="K23" s="13">
        <v>266</v>
      </c>
      <c r="L23" s="13">
        <v>115</v>
      </c>
      <c r="M23" s="13">
        <v>320</v>
      </c>
      <c r="N23" s="13">
        <v>320</v>
      </c>
      <c r="O23" s="13" t="s">
        <v>283</v>
      </c>
      <c r="P23" s="13">
        <v>368</v>
      </c>
      <c r="Q23" s="13">
        <v>123</v>
      </c>
      <c r="R23" s="13">
        <v>287</v>
      </c>
      <c r="S23" s="13">
        <v>287</v>
      </c>
      <c r="T23" s="13" t="s">
        <v>283</v>
      </c>
      <c r="U23" s="13">
        <v>353</v>
      </c>
      <c r="V23" s="13">
        <v>119</v>
      </c>
      <c r="W23" s="13">
        <v>396</v>
      </c>
      <c r="X23" s="13">
        <v>396</v>
      </c>
      <c r="Y23" s="13" t="s">
        <v>283</v>
      </c>
      <c r="Z23" s="13">
        <v>471</v>
      </c>
      <c r="AA23" s="13">
        <v>133</v>
      </c>
      <c r="AB23" s="13">
        <v>363</v>
      </c>
      <c r="AC23" s="13">
        <v>363</v>
      </c>
      <c r="AD23" s="13" t="s">
        <v>283</v>
      </c>
      <c r="AE23" s="13">
        <v>483</v>
      </c>
      <c r="AF23" s="13">
        <v>144</v>
      </c>
      <c r="AG23" s="13">
        <v>285</v>
      </c>
      <c r="AH23" s="13">
        <v>285</v>
      </c>
      <c r="AI23" s="13" t="s">
        <v>283</v>
      </c>
      <c r="AJ23" s="13">
        <v>411</v>
      </c>
      <c r="AK23" s="13">
        <v>154</v>
      </c>
      <c r="AL23" s="13">
        <v>342</v>
      </c>
      <c r="AM23" s="13">
        <v>342</v>
      </c>
      <c r="AN23" s="13" t="s">
        <v>283</v>
      </c>
      <c r="AO23" s="13">
        <v>527</v>
      </c>
      <c r="AP23" s="13">
        <v>155</v>
      </c>
      <c r="AQ23" s="13">
        <v>293</v>
      </c>
      <c r="AR23" s="13">
        <v>293</v>
      </c>
      <c r="AS23" s="13" t="s">
        <v>283</v>
      </c>
      <c r="AT23" s="13">
        <v>454</v>
      </c>
      <c r="AU23" s="80">
        <v>158</v>
      </c>
      <c r="AV23" s="80">
        <v>251</v>
      </c>
      <c r="AW23" s="80">
        <v>251</v>
      </c>
      <c r="AX23" s="80" t="s">
        <v>283</v>
      </c>
      <c r="AY23" s="80">
        <v>397</v>
      </c>
      <c r="AZ23" s="12">
        <v>275</v>
      </c>
      <c r="BA23" s="12">
        <v>275</v>
      </c>
      <c r="BB23" s="12">
        <v>312</v>
      </c>
      <c r="BC23" s="12">
        <v>292</v>
      </c>
      <c r="BD23" s="12">
        <v>355</v>
      </c>
      <c r="BE23" s="12">
        <v>341</v>
      </c>
      <c r="BF23" s="12">
        <v>318</v>
      </c>
      <c r="BG23" s="12">
        <v>358</v>
      </c>
      <c r="BH23" s="12">
        <v>353</v>
      </c>
      <c r="BI23" s="12">
        <v>296</v>
      </c>
      <c r="BJ23" s="12"/>
      <c r="BK23" s="3"/>
      <c r="BL23" s="3" t="s">
        <v>334</v>
      </c>
      <c r="BM23" s="3" t="s">
        <v>88</v>
      </c>
      <c r="BN23" s="3"/>
      <c r="BO23" s="3"/>
      <c r="BP23" s="12">
        <v>37</v>
      </c>
      <c r="BQ23" s="12">
        <v>267</v>
      </c>
      <c r="BR23" s="12" t="s">
        <v>282</v>
      </c>
      <c r="BS23" s="12" t="s">
        <v>282</v>
      </c>
      <c r="BT23" s="12">
        <v>99</v>
      </c>
      <c r="BU23" s="12">
        <v>251</v>
      </c>
      <c r="BV23" s="13">
        <v>40</v>
      </c>
      <c r="BW23" s="13">
        <v>418</v>
      </c>
      <c r="BX23" s="13" t="s">
        <v>282</v>
      </c>
      <c r="BY23" s="13" t="s">
        <v>282</v>
      </c>
      <c r="BZ23" s="13">
        <v>167</v>
      </c>
      <c r="CA23" s="12">
        <v>337</v>
      </c>
      <c r="CB23" s="13">
        <v>64</v>
      </c>
      <c r="CC23" s="13">
        <v>313</v>
      </c>
      <c r="CD23" s="13" t="s">
        <v>282</v>
      </c>
      <c r="CE23" s="13" t="s">
        <v>282</v>
      </c>
      <c r="CF23" s="13">
        <v>200</v>
      </c>
      <c r="CG23" s="12">
        <v>352</v>
      </c>
      <c r="CH23" s="13">
        <v>75</v>
      </c>
      <c r="CI23" s="13">
        <v>332</v>
      </c>
      <c r="CJ23" s="13" t="s">
        <v>282</v>
      </c>
      <c r="CK23" s="13" t="s">
        <v>282</v>
      </c>
      <c r="CL23" s="13">
        <v>249</v>
      </c>
      <c r="CM23" s="12">
        <v>300</v>
      </c>
      <c r="CN23" s="13">
        <v>96</v>
      </c>
      <c r="CO23" s="13">
        <v>253</v>
      </c>
      <c r="CP23" s="13">
        <v>253</v>
      </c>
      <c r="CQ23" s="13" t="s">
        <v>283</v>
      </c>
      <c r="CR23" s="13">
        <v>243</v>
      </c>
      <c r="CS23" s="12">
        <v>228</v>
      </c>
      <c r="CT23" s="12">
        <v>110</v>
      </c>
      <c r="CU23" s="12">
        <v>283</v>
      </c>
      <c r="CV23" s="12">
        <v>283</v>
      </c>
      <c r="CW23" s="12" t="s">
        <v>283</v>
      </c>
      <c r="CX23" s="12">
        <v>311</v>
      </c>
      <c r="CZ23" s="13">
        <v>113</v>
      </c>
      <c r="DA23" s="13">
        <v>294</v>
      </c>
      <c r="DB23" s="13">
        <v>294</v>
      </c>
      <c r="DC23" s="13" t="s">
        <v>283</v>
      </c>
      <c r="DD23" s="13">
        <v>332</v>
      </c>
      <c r="DE23" s="12">
        <v>310</v>
      </c>
      <c r="DF23" s="13">
        <v>111</v>
      </c>
      <c r="DG23" s="13">
        <v>307</v>
      </c>
      <c r="DH23" s="13">
        <v>307</v>
      </c>
      <c r="DI23" s="13" t="s">
        <v>283</v>
      </c>
      <c r="DJ23" s="13">
        <v>341</v>
      </c>
      <c r="DK23" s="12">
        <v>327</v>
      </c>
    </row>
    <row r="24" spans="1:115">
      <c r="A24" s="3" t="s">
        <v>158</v>
      </c>
      <c r="B24" s="13" t="s">
        <v>283</v>
      </c>
      <c r="C24" s="13" t="s">
        <v>283</v>
      </c>
      <c r="D24" s="13" t="s">
        <v>283</v>
      </c>
      <c r="E24" s="13" t="s">
        <v>283</v>
      </c>
      <c r="F24" s="13" t="s">
        <v>283</v>
      </c>
      <c r="G24" s="13" t="s">
        <v>283</v>
      </c>
      <c r="H24" s="13" t="s">
        <v>283</v>
      </c>
      <c r="I24" s="13" t="s">
        <v>283</v>
      </c>
      <c r="J24" s="13" t="s">
        <v>283</v>
      </c>
      <c r="K24" s="13" t="s">
        <v>283</v>
      </c>
      <c r="L24" s="13" t="s">
        <v>283</v>
      </c>
      <c r="M24" s="13" t="s">
        <v>283</v>
      </c>
      <c r="N24" s="13" t="s">
        <v>283</v>
      </c>
      <c r="O24" s="13" t="s">
        <v>283</v>
      </c>
      <c r="P24" s="13" t="s">
        <v>283</v>
      </c>
      <c r="Q24" s="13" t="s">
        <v>283</v>
      </c>
      <c r="R24" s="13" t="s">
        <v>283</v>
      </c>
      <c r="S24" s="13" t="s">
        <v>283</v>
      </c>
      <c r="T24" s="13" t="s">
        <v>283</v>
      </c>
      <c r="U24" s="13" t="s">
        <v>283</v>
      </c>
      <c r="V24" s="13" t="s">
        <v>283</v>
      </c>
      <c r="W24" s="13" t="s">
        <v>283</v>
      </c>
      <c r="X24" s="13" t="s">
        <v>283</v>
      </c>
      <c r="Y24" s="13" t="s">
        <v>283</v>
      </c>
      <c r="Z24" s="13" t="s">
        <v>283</v>
      </c>
      <c r="AA24" s="13" t="s">
        <v>283</v>
      </c>
      <c r="AB24" s="13" t="s">
        <v>283</v>
      </c>
      <c r="AC24" s="13" t="s">
        <v>283</v>
      </c>
      <c r="AD24" s="13" t="s">
        <v>283</v>
      </c>
      <c r="AE24" s="13" t="s">
        <v>283</v>
      </c>
      <c r="AF24" s="13" t="s">
        <v>283</v>
      </c>
      <c r="AG24" s="13" t="s">
        <v>283</v>
      </c>
      <c r="AH24" s="13" t="s">
        <v>283</v>
      </c>
      <c r="AI24" s="13" t="s">
        <v>283</v>
      </c>
      <c r="AJ24" s="13" t="s">
        <v>283</v>
      </c>
      <c r="AK24" s="13" t="s">
        <v>281</v>
      </c>
      <c r="AL24" s="13" t="s">
        <v>281</v>
      </c>
      <c r="AM24" s="13" t="s">
        <v>281</v>
      </c>
      <c r="AN24" s="13" t="s">
        <v>283</v>
      </c>
      <c r="AO24" s="13" t="s">
        <v>281</v>
      </c>
      <c r="AP24" s="13" t="s">
        <v>281</v>
      </c>
      <c r="AQ24" s="13" t="s">
        <v>281</v>
      </c>
      <c r="AR24" s="13" t="s">
        <v>281</v>
      </c>
      <c r="AS24" s="13" t="s">
        <v>283</v>
      </c>
      <c r="AT24" s="13" t="s">
        <v>281</v>
      </c>
      <c r="AU24" s="80" t="s">
        <v>283</v>
      </c>
      <c r="AV24" s="80" t="s">
        <v>283</v>
      </c>
      <c r="AW24" s="80" t="s">
        <v>283</v>
      </c>
      <c r="AX24" s="80" t="s">
        <v>283</v>
      </c>
      <c r="AY24" s="80" t="s">
        <v>283</v>
      </c>
      <c r="AZ24" s="12">
        <v>275</v>
      </c>
      <c r="BA24" s="12">
        <v>275</v>
      </c>
      <c r="BB24" s="12">
        <v>312</v>
      </c>
      <c r="BC24" s="12">
        <v>292</v>
      </c>
      <c r="BD24" s="12">
        <v>355</v>
      </c>
      <c r="BE24" s="12">
        <v>341</v>
      </c>
      <c r="BF24" s="12">
        <v>318</v>
      </c>
      <c r="BG24" s="12">
        <v>358</v>
      </c>
      <c r="BH24" s="12">
        <v>353</v>
      </c>
      <c r="BI24" s="12">
        <v>296</v>
      </c>
      <c r="BJ24" s="12"/>
      <c r="BK24" s="3"/>
      <c r="BL24" s="3" t="s">
        <v>335</v>
      </c>
      <c r="BM24" s="3" t="s">
        <v>85</v>
      </c>
      <c r="BN24" s="3"/>
      <c r="BO24" s="3"/>
      <c r="BP24" s="12">
        <v>39</v>
      </c>
      <c r="BQ24" s="12">
        <v>150</v>
      </c>
      <c r="BR24" s="12" t="s">
        <v>282</v>
      </c>
      <c r="BS24" s="12" t="s">
        <v>282</v>
      </c>
      <c r="BT24" s="12">
        <v>59</v>
      </c>
      <c r="BU24" s="12">
        <v>251</v>
      </c>
      <c r="BV24" s="13">
        <v>33</v>
      </c>
      <c r="BW24" s="13">
        <v>203</v>
      </c>
      <c r="BX24" s="13" t="s">
        <v>282</v>
      </c>
      <c r="BY24" s="13" t="s">
        <v>282</v>
      </c>
      <c r="BZ24" s="13">
        <v>67</v>
      </c>
      <c r="CA24" s="12">
        <v>337</v>
      </c>
      <c r="CB24" s="13">
        <v>22</v>
      </c>
      <c r="CC24" s="13">
        <v>236</v>
      </c>
      <c r="CD24" s="13" t="s">
        <v>282</v>
      </c>
      <c r="CE24" s="13" t="s">
        <v>282</v>
      </c>
      <c r="CF24" s="13">
        <v>52</v>
      </c>
      <c r="CG24" s="12">
        <v>352</v>
      </c>
      <c r="CH24" s="13">
        <v>21</v>
      </c>
      <c r="CI24" s="13">
        <v>195</v>
      </c>
      <c r="CJ24" s="13" t="s">
        <v>282</v>
      </c>
      <c r="CK24" s="13" t="s">
        <v>282</v>
      </c>
      <c r="CL24" s="13">
        <v>41</v>
      </c>
      <c r="CM24" s="12">
        <v>300</v>
      </c>
      <c r="CN24" s="13" t="s">
        <v>281</v>
      </c>
      <c r="CO24" s="13" t="s">
        <v>281</v>
      </c>
      <c r="CP24" s="13" t="s">
        <v>281</v>
      </c>
      <c r="CQ24" s="13" t="s">
        <v>283</v>
      </c>
      <c r="CR24" s="13" t="s">
        <v>281</v>
      </c>
      <c r="CS24" s="12">
        <v>228</v>
      </c>
      <c r="CT24" s="12" t="s">
        <v>283</v>
      </c>
      <c r="CU24" s="12" t="s">
        <v>283</v>
      </c>
      <c r="CV24" s="12" t="s">
        <v>283</v>
      </c>
      <c r="CW24" s="12" t="s">
        <v>283</v>
      </c>
      <c r="CX24" s="12" t="s">
        <v>283</v>
      </c>
      <c r="CZ24" s="13" t="s">
        <v>283</v>
      </c>
      <c r="DA24" s="13" t="s">
        <v>283</v>
      </c>
      <c r="DB24" s="13" t="s">
        <v>283</v>
      </c>
      <c r="DC24" s="13" t="s">
        <v>283</v>
      </c>
      <c r="DD24" s="13" t="s">
        <v>283</v>
      </c>
      <c r="DE24" s="12">
        <v>310</v>
      </c>
      <c r="DF24" s="13" t="s">
        <v>283</v>
      </c>
      <c r="DG24" s="13" t="s">
        <v>283</v>
      </c>
      <c r="DH24" s="13" t="s">
        <v>283</v>
      </c>
      <c r="DI24" s="13" t="s">
        <v>283</v>
      </c>
      <c r="DJ24" s="13" t="s">
        <v>283</v>
      </c>
      <c r="DK24" s="12">
        <v>327</v>
      </c>
    </row>
    <row r="25" spans="1:115">
      <c r="A25" s="3" t="s">
        <v>159</v>
      </c>
      <c r="B25" s="13" t="s">
        <v>283</v>
      </c>
      <c r="C25" s="13" t="s">
        <v>283</v>
      </c>
      <c r="D25" s="13" t="s">
        <v>283</v>
      </c>
      <c r="E25" s="13" t="s">
        <v>283</v>
      </c>
      <c r="F25" s="13" t="s">
        <v>283</v>
      </c>
      <c r="G25" s="13" t="s">
        <v>283</v>
      </c>
      <c r="H25" s="13" t="s">
        <v>283</v>
      </c>
      <c r="I25" s="13" t="s">
        <v>283</v>
      </c>
      <c r="J25" s="13" t="s">
        <v>283</v>
      </c>
      <c r="K25" s="13" t="s">
        <v>283</v>
      </c>
      <c r="L25" s="13" t="s">
        <v>283</v>
      </c>
      <c r="M25" s="13" t="s">
        <v>283</v>
      </c>
      <c r="N25" s="13" t="s">
        <v>283</v>
      </c>
      <c r="O25" s="13" t="s">
        <v>283</v>
      </c>
      <c r="P25" s="13" t="s">
        <v>283</v>
      </c>
      <c r="Q25" s="13" t="s">
        <v>283</v>
      </c>
      <c r="R25" s="13" t="s">
        <v>283</v>
      </c>
      <c r="S25" s="13" t="s">
        <v>283</v>
      </c>
      <c r="T25" s="13" t="s">
        <v>283</v>
      </c>
      <c r="U25" s="13" t="s">
        <v>283</v>
      </c>
      <c r="V25" s="13" t="s">
        <v>283</v>
      </c>
      <c r="W25" s="13" t="s">
        <v>283</v>
      </c>
      <c r="X25" s="13" t="s">
        <v>283</v>
      </c>
      <c r="Y25" s="13" t="s">
        <v>283</v>
      </c>
      <c r="Z25" s="13" t="s">
        <v>283</v>
      </c>
      <c r="AA25" s="13" t="s">
        <v>283</v>
      </c>
      <c r="AB25" s="13" t="s">
        <v>283</v>
      </c>
      <c r="AC25" s="13" t="s">
        <v>283</v>
      </c>
      <c r="AD25" s="13" t="s">
        <v>283</v>
      </c>
      <c r="AE25" s="13" t="s">
        <v>283</v>
      </c>
      <c r="AF25" s="13" t="s">
        <v>283</v>
      </c>
      <c r="AG25" s="13" t="s">
        <v>283</v>
      </c>
      <c r="AH25" s="13" t="s">
        <v>283</v>
      </c>
      <c r="AI25" s="13" t="s">
        <v>283</v>
      </c>
      <c r="AJ25" s="13" t="s">
        <v>283</v>
      </c>
      <c r="AK25" s="13" t="s">
        <v>283</v>
      </c>
      <c r="AL25" s="13" t="s">
        <v>283</v>
      </c>
      <c r="AM25" s="13" t="s">
        <v>283</v>
      </c>
      <c r="AN25" s="13" t="s">
        <v>283</v>
      </c>
      <c r="AO25" s="13" t="s">
        <v>283</v>
      </c>
      <c r="AP25" s="13" t="s">
        <v>283</v>
      </c>
      <c r="AQ25" s="13" t="s">
        <v>283</v>
      </c>
      <c r="AR25" s="13" t="s">
        <v>283</v>
      </c>
      <c r="AS25" s="13" t="s">
        <v>283</v>
      </c>
      <c r="AT25" s="13" t="s">
        <v>283</v>
      </c>
      <c r="AU25" s="80" t="s">
        <v>283</v>
      </c>
      <c r="AV25" s="80" t="s">
        <v>283</v>
      </c>
      <c r="AW25" s="80" t="s">
        <v>283</v>
      </c>
      <c r="AX25" s="80" t="s">
        <v>283</v>
      </c>
      <c r="AY25" s="80" t="s">
        <v>283</v>
      </c>
      <c r="AZ25" s="12">
        <v>275</v>
      </c>
      <c r="BA25" s="12">
        <v>275</v>
      </c>
      <c r="BB25" s="12">
        <v>312</v>
      </c>
      <c r="BC25" s="12">
        <v>292</v>
      </c>
      <c r="BD25" s="12">
        <v>355</v>
      </c>
      <c r="BE25" s="12">
        <v>341</v>
      </c>
      <c r="BF25" s="12">
        <v>318</v>
      </c>
      <c r="BG25" s="12">
        <v>358</v>
      </c>
      <c r="BH25" s="12">
        <v>353</v>
      </c>
      <c r="BI25" s="12">
        <v>296</v>
      </c>
      <c r="BJ25" s="12"/>
      <c r="BK25" s="3"/>
      <c r="BL25" s="3" t="s">
        <v>336</v>
      </c>
      <c r="BM25" s="3" t="s">
        <v>82</v>
      </c>
      <c r="BN25" s="3"/>
      <c r="BO25" s="3"/>
      <c r="BP25" s="12" t="s">
        <v>283</v>
      </c>
      <c r="BQ25" s="12" t="s">
        <v>283</v>
      </c>
      <c r="BR25" s="12" t="s">
        <v>282</v>
      </c>
      <c r="BS25" s="12" t="s">
        <v>282</v>
      </c>
      <c r="BT25" s="12" t="s">
        <v>283</v>
      </c>
      <c r="BU25" s="12">
        <v>251</v>
      </c>
      <c r="BV25" s="13" t="s">
        <v>283</v>
      </c>
      <c r="BW25" s="13" t="s">
        <v>283</v>
      </c>
      <c r="BX25" s="13" t="s">
        <v>282</v>
      </c>
      <c r="BY25" s="13" t="s">
        <v>282</v>
      </c>
      <c r="BZ25" s="13" t="s">
        <v>283</v>
      </c>
      <c r="CA25" s="12">
        <v>337</v>
      </c>
      <c r="CB25" s="13" t="s">
        <v>283</v>
      </c>
      <c r="CC25" s="13" t="s">
        <v>283</v>
      </c>
      <c r="CD25" s="13" t="s">
        <v>282</v>
      </c>
      <c r="CE25" s="13" t="s">
        <v>282</v>
      </c>
      <c r="CF25" s="13" t="s">
        <v>283</v>
      </c>
      <c r="CG25" s="12">
        <v>352</v>
      </c>
      <c r="CH25" s="13" t="s">
        <v>281</v>
      </c>
      <c r="CI25" s="13" t="s">
        <v>281</v>
      </c>
      <c r="CJ25" s="13" t="s">
        <v>282</v>
      </c>
      <c r="CK25" s="13" t="s">
        <v>282</v>
      </c>
      <c r="CL25" s="13" t="s">
        <v>281</v>
      </c>
      <c r="CM25" s="12">
        <v>300</v>
      </c>
      <c r="CN25" s="13" t="s">
        <v>283</v>
      </c>
      <c r="CO25" s="13" t="s">
        <v>283</v>
      </c>
      <c r="CP25" s="13" t="s">
        <v>283</v>
      </c>
      <c r="CQ25" s="13" t="s">
        <v>283</v>
      </c>
      <c r="CR25" s="13" t="s">
        <v>283</v>
      </c>
      <c r="CS25" s="12">
        <v>228</v>
      </c>
      <c r="CT25" s="12" t="s">
        <v>283</v>
      </c>
      <c r="CU25" s="12" t="s">
        <v>283</v>
      </c>
      <c r="CV25" s="12" t="s">
        <v>283</v>
      </c>
      <c r="CW25" s="12" t="s">
        <v>283</v>
      </c>
      <c r="CX25" s="12" t="s">
        <v>283</v>
      </c>
      <c r="CZ25" s="13" t="s">
        <v>283</v>
      </c>
      <c r="DA25" s="13" t="s">
        <v>283</v>
      </c>
      <c r="DB25" s="13" t="s">
        <v>283</v>
      </c>
      <c r="DC25" s="13" t="s">
        <v>283</v>
      </c>
      <c r="DD25" s="13" t="s">
        <v>283</v>
      </c>
      <c r="DE25" s="12">
        <v>310</v>
      </c>
      <c r="DF25" s="13" t="s">
        <v>283</v>
      </c>
      <c r="DG25" s="13" t="s">
        <v>283</v>
      </c>
      <c r="DH25" s="13" t="s">
        <v>283</v>
      </c>
      <c r="DI25" s="13" t="s">
        <v>283</v>
      </c>
      <c r="DJ25" s="13" t="s">
        <v>283</v>
      </c>
      <c r="DK25" s="12">
        <v>327</v>
      </c>
    </row>
    <row r="26" spans="1:115">
      <c r="A26" s="3" t="s">
        <v>160</v>
      </c>
      <c r="B26" s="13">
        <v>1000</v>
      </c>
      <c r="C26" s="13">
        <v>401</v>
      </c>
      <c r="D26" s="13">
        <v>401</v>
      </c>
      <c r="E26" s="13" t="s">
        <v>281</v>
      </c>
      <c r="F26" s="13">
        <v>4020</v>
      </c>
      <c r="G26" s="13">
        <v>994</v>
      </c>
      <c r="H26" s="13">
        <v>367</v>
      </c>
      <c r="I26" s="13">
        <v>367</v>
      </c>
      <c r="J26" s="13" t="s">
        <v>281</v>
      </c>
      <c r="K26" s="13">
        <v>3650</v>
      </c>
      <c r="L26" s="13">
        <v>985</v>
      </c>
      <c r="M26" s="13">
        <v>442</v>
      </c>
      <c r="N26" s="13">
        <v>442</v>
      </c>
      <c r="O26" s="13" t="s">
        <v>281</v>
      </c>
      <c r="P26" s="13">
        <v>4350</v>
      </c>
      <c r="Q26" s="13">
        <v>980</v>
      </c>
      <c r="R26" s="13">
        <v>399</v>
      </c>
      <c r="S26" s="13">
        <v>399</v>
      </c>
      <c r="T26" s="13" t="s">
        <v>281</v>
      </c>
      <c r="U26" s="13">
        <v>3910</v>
      </c>
      <c r="V26" s="13">
        <v>1030</v>
      </c>
      <c r="W26" s="13">
        <v>451</v>
      </c>
      <c r="X26" s="13">
        <v>451</v>
      </c>
      <c r="Y26" s="13" t="s">
        <v>281</v>
      </c>
      <c r="Z26" s="13">
        <v>4650</v>
      </c>
      <c r="AA26" s="13">
        <v>1000</v>
      </c>
      <c r="AB26" s="13">
        <v>428</v>
      </c>
      <c r="AC26" s="13">
        <v>428</v>
      </c>
      <c r="AD26" s="13" t="s">
        <v>281</v>
      </c>
      <c r="AE26" s="13">
        <v>4290</v>
      </c>
      <c r="AF26" s="13">
        <v>1010</v>
      </c>
      <c r="AG26" s="13">
        <v>442</v>
      </c>
      <c r="AH26" s="13">
        <v>442</v>
      </c>
      <c r="AI26" s="13" t="s">
        <v>281</v>
      </c>
      <c r="AJ26" s="13">
        <v>4460</v>
      </c>
      <c r="AK26" s="13">
        <v>1040</v>
      </c>
      <c r="AL26" s="13">
        <v>447</v>
      </c>
      <c r="AM26" s="13">
        <v>448</v>
      </c>
      <c r="AN26" s="13" t="s">
        <v>281</v>
      </c>
      <c r="AO26" s="13">
        <v>4660</v>
      </c>
      <c r="AP26" s="13">
        <v>1050</v>
      </c>
      <c r="AQ26" s="13">
        <v>474</v>
      </c>
      <c r="AR26" s="13">
        <v>474</v>
      </c>
      <c r="AS26" s="13" t="s">
        <v>281</v>
      </c>
      <c r="AT26" s="13">
        <v>4980</v>
      </c>
      <c r="AU26" s="80">
        <v>1100</v>
      </c>
      <c r="AV26" s="80">
        <v>410</v>
      </c>
      <c r="AW26" s="80">
        <v>410</v>
      </c>
      <c r="AX26" s="80" t="s">
        <v>281</v>
      </c>
      <c r="AY26" s="80">
        <v>4500</v>
      </c>
      <c r="AZ26" s="12">
        <v>275</v>
      </c>
      <c r="BA26" s="12">
        <v>275</v>
      </c>
      <c r="BB26" s="12">
        <v>312</v>
      </c>
      <c r="BC26" s="12">
        <v>292</v>
      </c>
      <c r="BD26" s="12">
        <v>355</v>
      </c>
      <c r="BE26" s="12">
        <v>341</v>
      </c>
      <c r="BF26" s="12">
        <v>318</v>
      </c>
      <c r="BG26" s="12">
        <v>358</v>
      </c>
      <c r="BH26" s="12">
        <v>353</v>
      </c>
      <c r="BI26" s="12">
        <v>296</v>
      </c>
      <c r="BJ26" s="12"/>
      <c r="BK26" s="3"/>
      <c r="BL26" s="3" t="s">
        <v>337</v>
      </c>
      <c r="BM26" s="3" t="s">
        <v>79</v>
      </c>
      <c r="BN26" s="3"/>
      <c r="BO26" s="3"/>
      <c r="BP26" s="12">
        <v>904</v>
      </c>
      <c r="BQ26" s="12">
        <v>308</v>
      </c>
      <c r="BR26" s="12" t="s">
        <v>282</v>
      </c>
      <c r="BS26" s="12" t="s">
        <v>282</v>
      </c>
      <c r="BT26" s="12">
        <v>2790</v>
      </c>
      <c r="BU26" s="12">
        <v>251</v>
      </c>
      <c r="BV26" s="13">
        <v>904</v>
      </c>
      <c r="BW26" s="13">
        <v>407</v>
      </c>
      <c r="BX26" s="13" t="s">
        <v>282</v>
      </c>
      <c r="BY26" s="13" t="s">
        <v>282</v>
      </c>
      <c r="BZ26" s="13">
        <v>3680</v>
      </c>
      <c r="CA26" s="12">
        <v>337</v>
      </c>
      <c r="CB26" s="13">
        <v>952</v>
      </c>
      <c r="CC26" s="13">
        <v>446</v>
      </c>
      <c r="CD26" s="13" t="s">
        <v>282</v>
      </c>
      <c r="CE26" s="13" t="s">
        <v>282</v>
      </c>
      <c r="CF26" s="13">
        <v>4250</v>
      </c>
      <c r="CG26" s="12">
        <v>352</v>
      </c>
      <c r="CH26" s="13">
        <v>907</v>
      </c>
      <c r="CI26" s="13">
        <v>405</v>
      </c>
      <c r="CJ26" s="13" t="s">
        <v>282</v>
      </c>
      <c r="CK26" s="13" t="s">
        <v>282</v>
      </c>
      <c r="CL26" s="13">
        <v>3680</v>
      </c>
      <c r="CM26" s="12">
        <v>300</v>
      </c>
      <c r="CN26" s="13">
        <v>899</v>
      </c>
      <c r="CO26" s="13">
        <v>276</v>
      </c>
      <c r="CP26" s="13">
        <v>276</v>
      </c>
      <c r="CQ26" s="13">
        <v>350</v>
      </c>
      <c r="CR26" s="13">
        <v>2490</v>
      </c>
      <c r="CS26" s="12">
        <v>228</v>
      </c>
      <c r="CT26" s="12">
        <v>940</v>
      </c>
      <c r="CU26" s="12">
        <v>445</v>
      </c>
      <c r="CV26" s="12">
        <v>445</v>
      </c>
      <c r="CW26" s="12">
        <v>300</v>
      </c>
      <c r="CX26" s="12">
        <v>4180</v>
      </c>
      <c r="CZ26" s="13">
        <v>948</v>
      </c>
      <c r="DA26" s="13">
        <v>411</v>
      </c>
      <c r="DB26" s="13">
        <v>411</v>
      </c>
      <c r="DC26" s="13">
        <v>300</v>
      </c>
      <c r="DD26" s="13">
        <v>3900</v>
      </c>
      <c r="DE26" s="12">
        <v>310</v>
      </c>
      <c r="DF26" s="13">
        <v>948</v>
      </c>
      <c r="DG26" s="13">
        <v>440</v>
      </c>
      <c r="DH26" s="13">
        <v>440</v>
      </c>
      <c r="DI26" s="13" t="s">
        <v>281</v>
      </c>
      <c r="DJ26" s="13">
        <v>4170</v>
      </c>
      <c r="DK26" s="12">
        <v>327</v>
      </c>
    </row>
    <row r="27" spans="1:115">
      <c r="A27" s="3" t="s">
        <v>161</v>
      </c>
      <c r="B27" s="13" t="s">
        <v>283</v>
      </c>
      <c r="C27" s="13" t="s">
        <v>283</v>
      </c>
      <c r="D27" s="13" t="s">
        <v>283</v>
      </c>
      <c r="E27" s="13" t="s">
        <v>283</v>
      </c>
      <c r="F27" s="13" t="s">
        <v>283</v>
      </c>
      <c r="G27" s="13" t="s">
        <v>283</v>
      </c>
      <c r="H27" s="13" t="s">
        <v>283</v>
      </c>
      <c r="I27" s="13" t="s">
        <v>283</v>
      </c>
      <c r="J27" s="13" t="s">
        <v>283</v>
      </c>
      <c r="K27" s="13" t="s">
        <v>283</v>
      </c>
      <c r="L27" s="13" t="s">
        <v>283</v>
      </c>
      <c r="M27" s="13" t="s">
        <v>283</v>
      </c>
      <c r="N27" s="13" t="s">
        <v>283</v>
      </c>
      <c r="O27" s="13" t="s">
        <v>283</v>
      </c>
      <c r="P27" s="13" t="s">
        <v>283</v>
      </c>
      <c r="Q27" s="13" t="s">
        <v>283</v>
      </c>
      <c r="R27" s="13" t="s">
        <v>283</v>
      </c>
      <c r="S27" s="13" t="s">
        <v>283</v>
      </c>
      <c r="T27" s="13" t="s">
        <v>283</v>
      </c>
      <c r="U27" s="13" t="s">
        <v>283</v>
      </c>
      <c r="V27" s="13" t="s">
        <v>283</v>
      </c>
      <c r="W27" s="13" t="s">
        <v>283</v>
      </c>
      <c r="X27" s="13" t="s">
        <v>283</v>
      </c>
      <c r="Y27" s="13" t="s">
        <v>283</v>
      </c>
      <c r="Z27" s="13" t="s">
        <v>283</v>
      </c>
      <c r="AA27" s="13" t="s">
        <v>283</v>
      </c>
      <c r="AB27" s="13" t="s">
        <v>283</v>
      </c>
      <c r="AC27" s="13" t="s">
        <v>283</v>
      </c>
      <c r="AD27" s="13" t="s">
        <v>283</v>
      </c>
      <c r="AE27" s="13" t="s">
        <v>283</v>
      </c>
      <c r="AF27" s="13" t="s">
        <v>283</v>
      </c>
      <c r="AG27" s="13" t="s">
        <v>283</v>
      </c>
      <c r="AH27" s="13" t="s">
        <v>283</v>
      </c>
      <c r="AI27" s="13" t="s">
        <v>283</v>
      </c>
      <c r="AJ27" s="13" t="s">
        <v>283</v>
      </c>
      <c r="AK27" s="13" t="s">
        <v>283</v>
      </c>
      <c r="AL27" s="13" t="s">
        <v>283</v>
      </c>
      <c r="AM27" s="13" t="s">
        <v>283</v>
      </c>
      <c r="AN27" s="13" t="s">
        <v>283</v>
      </c>
      <c r="AO27" s="13" t="s">
        <v>283</v>
      </c>
      <c r="AP27" s="13" t="s">
        <v>283</v>
      </c>
      <c r="AQ27" s="13" t="s">
        <v>283</v>
      </c>
      <c r="AR27" s="13" t="s">
        <v>283</v>
      </c>
      <c r="AS27" s="13" t="s">
        <v>283</v>
      </c>
      <c r="AT27" s="13" t="s">
        <v>283</v>
      </c>
      <c r="AU27" s="80" t="s">
        <v>283</v>
      </c>
      <c r="AV27" s="80" t="s">
        <v>283</v>
      </c>
      <c r="AW27" s="80" t="s">
        <v>283</v>
      </c>
      <c r="AX27" s="80" t="s">
        <v>283</v>
      </c>
      <c r="AY27" s="80" t="s">
        <v>283</v>
      </c>
      <c r="AZ27" s="12">
        <v>275</v>
      </c>
      <c r="BA27" s="12">
        <v>275</v>
      </c>
      <c r="BB27" s="12">
        <v>312</v>
      </c>
      <c r="BC27" s="12">
        <v>292</v>
      </c>
      <c r="BD27" s="12">
        <v>355</v>
      </c>
      <c r="BE27" s="12">
        <v>341</v>
      </c>
      <c r="BF27" s="12">
        <v>318</v>
      </c>
      <c r="BG27" s="12">
        <v>358</v>
      </c>
      <c r="BH27" s="12">
        <v>353</v>
      </c>
      <c r="BI27" s="12">
        <v>296</v>
      </c>
      <c r="BJ27" s="12"/>
      <c r="BK27" s="3"/>
      <c r="BL27" s="3" t="s">
        <v>338</v>
      </c>
      <c r="BM27" s="3" t="s">
        <v>76</v>
      </c>
      <c r="BN27" s="3"/>
      <c r="BO27" s="3"/>
      <c r="BP27" s="12" t="s">
        <v>283</v>
      </c>
      <c r="BQ27" s="12" t="s">
        <v>283</v>
      </c>
      <c r="BR27" s="12" t="s">
        <v>282</v>
      </c>
      <c r="BS27" s="12" t="s">
        <v>282</v>
      </c>
      <c r="BT27" s="12" t="s">
        <v>283</v>
      </c>
      <c r="BU27" s="12">
        <v>251</v>
      </c>
      <c r="BV27" s="13" t="s">
        <v>283</v>
      </c>
      <c r="BW27" s="13" t="s">
        <v>283</v>
      </c>
      <c r="BX27" s="13" t="s">
        <v>282</v>
      </c>
      <c r="BY27" s="13" t="s">
        <v>282</v>
      </c>
      <c r="BZ27" s="13" t="s">
        <v>283</v>
      </c>
      <c r="CA27" s="12">
        <v>337</v>
      </c>
      <c r="CB27" s="13" t="s">
        <v>283</v>
      </c>
      <c r="CC27" s="13" t="s">
        <v>283</v>
      </c>
      <c r="CD27" s="13" t="s">
        <v>282</v>
      </c>
      <c r="CE27" s="13" t="s">
        <v>282</v>
      </c>
      <c r="CF27" s="13" t="s">
        <v>283</v>
      </c>
      <c r="CG27" s="12">
        <v>352</v>
      </c>
      <c r="CH27" s="13" t="s">
        <v>283</v>
      </c>
      <c r="CI27" s="13" t="s">
        <v>283</v>
      </c>
      <c r="CJ27" s="13" t="s">
        <v>282</v>
      </c>
      <c r="CK27" s="13" t="s">
        <v>282</v>
      </c>
      <c r="CL27" s="13" t="s">
        <v>283</v>
      </c>
      <c r="CM27" s="12">
        <v>300</v>
      </c>
      <c r="CN27" s="13" t="s">
        <v>283</v>
      </c>
      <c r="CO27" s="13" t="s">
        <v>283</v>
      </c>
      <c r="CP27" s="13" t="s">
        <v>283</v>
      </c>
      <c r="CQ27" s="13" t="s">
        <v>283</v>
      </c>
      <c r="CR27" s="13" t="s">
        <v>283</v>
      </c>
      <c r="CS27" s="12">
        <v>228</v>
      </c>
      <c r="CT27" s="12" t="s">
        <v>283</v>
      </c>
      <c r="CU27" s="12" t="s">
        <v>283</v>
      </c>
      <c r="CV27" s="12" t="s">
        <v>283</v>
      </c>
      <c r="CW27" s="12" t="s">
        <v>283</v>
      </c>
      <c r="CX27" s="12" t="s">
        <v>283</v>
      </c>
      <c r="CZ27" s="13" t="s">
        <v>283</v>
      </c>
      <c r="DA27" s="13" t="s">
        <v>283</v>
      </c>
      <c r="DB27" s="13" t="s">
        <v>283</v>
      </c>
      <c r="DC27" s="13" t="s">
        <v>283</v>
      </c>
      <c r="DD27" s="13" t="s">
        <v>283</v>
      </c>
      <c r="DE27" s="12">
        <v>310</v>
      </c>
      <c r="DF27" s="13" t="s">
        <v>283</v>
      </c>
      <c r="DG27" s="13" t="s">
        <v>283</v>
      </c>
      <c r="DH27" s="13" t="s">
        <v>283</v>
      </c>
      <c r="DI27" s="13" t="s">
        <v>283</v>
      </c>
      <c r="DJ27" s="13" t="s">
        <v>283</v>
      </c>
      <c r="DK27" s="12">
        <v>327</v>
      </c>
    </row>
    <row r="28" spans="1:115">
      <c r="A28" s="3" t="s">
        <v>162</v>
      </c>
      <c r="B28" s="13" t="s">
        <v>283</v>
      </c>
      <c r="C28" s="13" t="s">
        <v>283</v>
      </c>
      <c r="D28" s="13" t="s">
        <v>283</v>
      </c>
      <c r="E28" s="13" t="s">
        <v>283</v>
      </c>
      <c r="F28" s="13" t="s">
        <v>283</v>
      </c>
      <c r="G28" s="13" t="s">
        <v>283</v>
      </c>
      <c r="H28" s="13" t="s">
        <v>283</v>
      </c>
      <c r="I28" s="13" t="s">
        <v>283</v>
      </c>
      <c r="J28" s="13" t="s">
        <v>283</v>
      </c>
      <c r="K28" s="13" t="s">
        <v>283</v>
      </c>
      <c r="L28" s="13" t="s">
        <v>283</v>
      </c>
      <c r="M28" s="13" t="s">
        <v>283</v>
      </c>
      <c r="N28" s="13" t="s">
        <v>283</v>
      </c>
      <c r="O28" s="13" t="s">
        <v>283</v>
      </c>
      <c r="P28" s="13" t="s">
        <v>283</v>
      </c>
      <c r="Q28" s="13" t="s">
        <v>283</v>
      </c>
      <c r="R28" s="13" t="s">
        <v>283</v>
      </c>
      <c r="S28" s="13" t="s">
        <v>283</v>
      </c>
      <c r="T28" s="13" t="s">
        <v>283</v>
      </c>
      <c r="U28" s="13" t="s">
        <v>283</v>
      </c>
      <c r="V28" s="13" t="s">
        <v>283</v>
      </c>
      <c r="W28" s="13" t="s">
        <v>283</v>
      </c>
      <c r="X28" s="13" t="s">
        <v>283</v>
      </c>
      <c r="Y28" s="13" t="s">
        <v>283</v>
      </c>
      <c r="Z28" s="13" t="s">
        <v>283</v>
      </c>
      <c r="AA28" s="13" t="s">
        <v>283</v>
      </c>
      <c r="AB28" s="13" t="s">
        <v>283</v>
      </c>
      <c r="AC28" s="13" t="s">
        <v>283</v>
      </c>
      <c r="AD28" s="13" t="s">
        <v>283</v>
      </c>
      <c r="AE28" s="13" t="s">
        <v>283</v>
      </c>
      <c r="AF28" s="13" t="s">
        <v>283</v>
      </c>
      <c r="AG28" s="13" t="s">
        <v>283</v>
      </c>
      <c r="AH28" s="13" t="s">
        <v>283</v>
      </c>
      <c r="AI28" s="13" t="s">
        <v>283</v>
      </c>
      <c r="AJ28" s="13" t="s">
        <v>283</v>
      </c>
      <c r="AK28" s="13" t="s">
        <v>283</v>
      </c>
      <c r="AL28" s="13" t="s">
        <v>283</v>
      </c>
      <c r="AM28" s="13" t="s">
        <v>283</v>
      </c>
      <c r="AN28" s="13" t="s">
        <v>283</v>
      </c>
      <c r="AO28" s="13" t="s">
        <v>283</v>
      </c>
      <c r="AP28" s="13" t="s">
        <v>283</v>
      </c>
      <c r="AQ28" s="13" t="s">
        <v>283</v>
      </c>
      <c r="AR28" s="13" t="s">
        <v>283</v>
      </c>
      <c r="AS28" s="13" t="s">
        <v>283</v>
      </c>
      <c r="AT28" s="13" t="s">
        <v>283</v>
      </c>
      <c r="AU28" s="80" t="s">
        <v>283</v>
      </c>
      <c r="AV28" s="80" t="s">
        <v>283</v>
      </c>
      <c r="AW28" s="80" t="s">
        <v>283</v>
      </c>
      <c r="AX28" s="80" t="s">
        <v>283</v>
      </c>
      <c r="AY28" s="80" t="s">
        <v>283</v>
      </c>
      <c r="AZ28" s="12">
        <v>275</v>
      </c>
      <c r="BA28" s="12">
        <v>275</v>
      </c>
      <c r="BB28" s="12">
        <v>312</v>
      </c>
      <c r="BC28" s="12">
        <v>292</v>
      </c>
      <c r="BD28" s="12">
        <v>355</v>
      </c>
      <c r="BE28" s="12">
        <v>341</v>
      </c>
      <c r="BF28" s="12">
        <v>318</v>
      </c>
      <c r="BG28" s="12">
        <v>358</v>
      </c>
      <c r="BH28" s="12">
        <v>353</v>
      </c>
      <c r="BI28" s="12">
        <v>296</v>
      </c>
      <c r="BJ28" s="12"/>
      <c r="BK28" s="3"/>
      <c r="BL28" s="3" t="s">
        <v>339</v>
      </c>
      <c r="BM28" s="3" t="s">
        <v>73</v>
      </c>
      <c r="BN28" s="3"/>
      <c r="BO28" s="3"/>
      <c r="BP28" s="12" t="s">
        <v>283</v>
      </c>
      <c r="BQ28" s="12" t="s">
        <v>283</v>
      </c>
      <c r="BR28" s="12" t="s">
        <v>282</v>
      </c>
      <c r="BS28" s="12" t="s">
        <v>282</v>
      </c>
      <c r="BT28" s="12" t="s">
        <v>283</v>
      </c>
      <c r="BU28" s="12">
        <v>251</v>
      </c>
      <c r="BV28" s="13" t="s">
        <v>283</v>
      </c>
      <c r="BW28" s="13" t="s">
        <v>283</v>
      </c>
      <c r="BX28" s="13" t="s">
        <v>282</v>
      </c>
      <c r="BY28" s="13" t="s">
        <v>282</v>
      </c>
      <c r="BZ28" s="13" t="s">
        <v>283</v>
      </c>
      <c r="CA28" s="12">
        <v>337</v>
      </c>
      <c r="CB28" s="13" t="s">
        <v>283</v>
      </c>
      <c r="CC28" s="13" t="s">
        <v>283</v>
      </c>
      <c r="CD28" s="13" t="s">
        <v>282</v>
      </c>
      <c r="CE28" s="13" t="s">
        <v>282</v>
      </c>
      <c r="CF28" s="13" t="s">
        <v>283</v>
      </c>
      <c r="CG28" s="12">
        <v>352</v>
      </c>
      <c r="CH28" s="13" t="s">
        <v>283</v>
      </c>
      <c r="CI28" s="13" t="s">
        <v>283</v>
      </c>
      <c r="CJ28" s="13" t="s">
        <v>282</v>
      </c>
      <c r="CK28" s="13" t="s">
        <v>282</v>
      </c>
      <c r="CL28" s="13" t="s">
        <v>283</v>
      </c>
      <c r="CM28" s="12">
        <v>300</v>
      </c>
      <c r="CN28" s="13" t="s">
        <v>283</v>
      </c>
      <c r="CO28" s="13" t="s">
        <v>283</v>
      </c>
      <c r="CP28" s="13" t="s">
        <v>283</v>
      </c>
      <c r="CQ28" s="13" t="s">
        <v>283</v>
      </c>
      <c r="CR28" s="13" t="s">
        <v>283</v>
      </c>
      <c r="CS28" s="12">
        <v>228</v>
      </c>
      <c r="CT28" s="12" t="s">
        <v>283</v>
      </c>
      <c r="CU28" s="12" t="s">
        <v>283</v>
      </c>
      <c r="CV28" s="12" t="s">
        <v>283</v>
      </c>
      <c r="CW28" s="12" t="s">
        <v>283</v>
      </c>
      <c r="CX28" s="12" t="s">
        <v>283</v>
      </c>
      <c r="CZ28" s="13" t="s">
        <v>283</v>
      </c>
      <c r="DA28" s="13" t="s">
        <v>283</v>
      </c>
      <c r="DB28" s="13" t="s">
        <v>283</v>
      </c>
      <c r="DC28" s="13" t="s">
        <v>283</v>
      </c>
      <c r="DD28" s="13" t="s">
        <v>283</v>
      </c>
      <c r="DE28" s="12">
        <v>310</v>
      </c>
      <c r="DF28" s="13" t="s">
        <v>283</v>
      </c>
      <c r="DG28" s="13" t="s">
        <v>283</v>
      </c>
      <c r="DH28" s="13" t="s">
        <v>283</v>
      </c>
      <c r="DI28" s="13" t="s">
        <v>283</v>
      </c>
      <c r="DJ28" s="13" t="s">
        <v>283</v>
      </c>
      <c r="DK28" s="12">
        <v>327</v>
      </c>
    </row>
    <row r="29" spans="1:115">
      <c r="A29" s="3" t="s">
        <v>163</v>
      </c>
      <c r="B29" s="13">
        <v>231</v>
      </c>
      <c r="C29" s="13">
        <v>239</v>
      </c>
      <c r="D29" s="13">
        <v>239</v>
      </c>
      <c r="E29" s="13" t="s">
        <v>283</v>
      </c>
      <c r="F29" s="13">
        <v>552</v>
      </c>
      <c r="G29" s="13">
        <v>238</v>
      </c>
      <c r="H29" s="13">
        <v>289</v>
      </c>
      <c r="I29" s="13">
        <v>289</v>
      </c>
      <c r="J29" s="13" t="s">
        <v>283</v>
      </c>
      <c r="K29" s="13">
        <v>688</v>
      </c>
      <c r="L29" s="13">
        <v>238</v>
      </c>
      <c r="M29" s="13">
        <v>232</v>
      </c>
      <c r="N29" s="13">
        <v>232</v>
      </c>
      <c r="O29" s="13" t="s">
        <v>283</v>
      </c>
      <c r="P29" s="13">
        <v>552</v>
      </c>
      <c r="Q29" s="13">
        <v>245</v>
      </c>
      <c r="R29" s="13">
        <v>223</v>
      </c>
      <c r="S29" s="13">
        <v>223</v>
      </c>
      <c r="T29" s="13" t="s">
        <v>283</v>
      </c>
      <c r="U29" s="13">
        <v>546</v>
      </c>
      <c r="V29" s="13">
        <v>200</v>
      </c>
      <c r="W29" s="13">
        <v>329</v>
      </c>
      <c r="X29" s="13">
        <v>329</v>
      </c>
      <c r="Y29" s="13" t="s">
        <v>283</v>
      </c>
      <c r="Z29" s="13">
        <v>658</v>
      </c>
      <c r="AA29" s="13">
        <v>245</v>
      </c>
      <c r="AB29" s="13">
        <v>331</v>
      </c>
      <c r="AC29" s="13">
        <v>331</v>
      </c>
      <c r="AD29" s="13" t="s">
        <v>283</v>
      </c>
      <c r="AE29" s="13">
        <v>811</v>
      </c>
      <c r="AF29" s="13">
        <v>252</v>
      </c>
      <c r="AG29" s="13">
        <v>273</v>
      </c>
      <c r="AH29" s="13">
        <v>273</v>
      </c>
      <c r="AI29" s="13" t="s">
        <v>283</v>
      </c>
      <c r="AJ29" s="13">
        <v>688</v>
      </c>
      <c r="AK29" s="13">
        <v>246</v>
      </c>
      <c r="AL29" s="13">
        <v>346</v>
      </c>
      <c r="AM29" s="13">
        <v>346</v>
      </c>
      <c r="AN29" s="13" t="s">
        <v>283</v>
      </c>
      <c r="AO29" s="13">
        <v>852</v>
      </c>
      <c r="AP29" s="13">
        <v>254</v>
      </c>
      <c r="AQ29" s="13">
        <v>336</v>
      </c>
      <c r="AR29" s="13">
        <v>336</v>
      </c>
      <c r="AS29" s="13" t="s">
        <v>283</v>
      </c>
      <c r="AT29" s="13">
        <v>853</v>
      </c>
      <c r="AU29" s="80">
        <v>219</v>
      </c>
      <c r="AV29" s="80">
        <v>275</v>
      </c>
      <c r="AW29" s="80">
        <v>275</v>
      </c>
      <c r="AX29" s="80" t="s">
        <v>283</v>
      </c>
      <c r="AY29" s="80">
        <v>602</v>
      </c>
      <c r="AZ29" s="12">
        <v>275</v>
      </c>
      <c r="BA29" s="12">
        <v>275</v>
      </c>
      <c r="BB29" s="12">
        <v>312</v>
      </c>
      <c r="BC29" s="12">
        <v>292</v>
      </c>
      <c r="BD29" s="12">
        <v>355</v>
      </c>
      <c r="BE29" s="12">
        <v>341</v>
      </c>
      <c r="BF29" s="12">
        <v>318</v>
      </c>
      <c r="BG29" s="12">
        <v>358</v>
      </c>
      <c r="BH29" s="12">
        <v>353</v>
      </c>
      <c r="BI29" s="12">
        <v>296</v>
      </c>
      <c r="BJ29" s="12"/>
      <c r="BK29" s="3"/>
      <c r="BL29" s="3" t="s">
        <v>340</v>
      </c>
      <c r="BM29" s="3" t="s">
        <v>70</v>
      </c>
      <c r="BN29" s="3"/>
      <c r="BO29" s="3"/>
      <c r="BP29" s="12">
        <v>174</v>
      </c>
      <c r="BQ29" s="12">
        <v>174</v>
      </c>
      <c r="BR29" s="12" t="s">
        <v>282</v>
      </c>
      <c r="BS29" s="12" t="s">
        <v>282</v>
      </c>
      <c r="BT29" s="12">
        <v>303</v>
      </c>
      <c r="BU29" s="12">
        <v>251</v>
      </c>
      <c r="BV29" s="13">
        <v>145</v>
      </c>
      <c r="BW29" s="13">
        <v>328</v>
      </c>
      <c r="BX29" s="13" t="s">
        <v>282</v>
      </c>
      <c r="BY29" s="13" t="s">
        <v>282</v>
      </c>
      <c r="BZ29" s="13">
        <v>476</v>
      </c>
      <c r="CA29" s="12">
        <v>337</v>
      </c>
      <c r="CB29" s="13">
        <v>192</v>
      </c>
      <c r="CC29" s="13">
        <v>280</v>
      </c>
      <c r="CD29" s="13" t="s">
        <v>282</v>
      </c>
      <c r="CE29" s="13" t="s">
        <v>282</v>
      </c>
      <c r="CF29" s="13">
        <v>538</v>
      </c>
      <c r="CG29" s="12">
        <v>352</v>
      </c>
      <c r="CH29" s="13">
        <v>185</v>
      </c>
      <c r="CI29" s="13">
        <v>235</v>
      </c>
      <c r="CJ29" s="13" t="s">
        <v>282</v>
      </c>
      <c r="CK29" s="13" t="s">
        <v>282</v>
      </c>
      <c r="CL29" s="13">
        <v>434</v>
      </c>
      <c r="CM29" s="12">
        <v>300</v>
      </c>
      <c r="CN29" s="13">
        <v>213</v>
      </c>
      <c r="CO29" s="13">
        <v>194</v>
      </c>
      <c r="CP29" s="13">
        <v>194</v>
      </c>
      <c r="CQ29" s="13" t="s">
        <v>283</v>
      </c>
      <c r="CR29" s="13">
        <v>413</v>
      </c>
      <c r="CS29" s="12">
        <v>228</v>
      </c>
      <c r="CT29" s="12">
        <v>223</v>
      </c>
      <c r="CU29" s="12">
        <v>282</v>
      </c>
      <c r="CV29" s="12">
        <v>282</v>
      </c>
      <c r="CW29" s="12" t="s">
        <v>283</v>
      </c>
      <c r="CX29" s="12">
        <v>629</v>
      </c>
      <c r="CZ29" s="13">
        <v>221</v>
      </c>
      <c r="DA29" s="13">
        <v>258</v>
      </c>
      <c r="DB29" s="13">
        <v>258</v>
      </c>
      <c r="DC29" s="13" t="s">
        <v>283</v>
      </c>
      <c r="DD29" s="13">
        <v>570</v>
      </c>
      <c r="DE29" s="12">
        <v>310</v>
      </c>
      <c r="DF29" s="13">
        <v>238</v>
      </c>
      <c r="DG29" s="13">
        <v>274</v>
      </c>
      <c r="DH29" s="13">
        <v>274</v>
      </c>
      <c r="DI29" s="13" t="s">
        <v>283</v>
      </c>
      <c r="DJ29" s="13">
        <v>652</v>
      </c>
      <c r="DK29" s="12">
        <v>327</v>
      </c>
    </row>
    <row r="30" spans="1:115">
      <c r="A30" s="3" t="s">
        <v>164</v>
      </c>
      <c r="B30" s="13">
        <v>257</v>
      </c>
      <c r="C30" s="13">
        <v>230</v>
      </c>
      <c r="D30" s="13">
        <v>230</v>
      </c>
      <c r="E30" s="13" t="s">
        <v>283</v>
      </c>
      <c r="F30" s="13">
        <v>591</v>
      </c>
      <c r="G30" s="13">
        <v>249</v>
      </c>
      <c r="H30" s="13">
        <v>228</v>
      </c>
      <c r="I30" s="13">
        <v>228</v>
      </c>
      <c r="J30" s="13" t="s">
        <v>283</v>
      </c>
      <c r="K30" s="13">
        <v>568</v>
      </c>
      <c r="L30" s="13">
        <v>251</v>
      </c>
      <c r="M30" s="13">
        <v>240</v>
      </c>
      <c r="N30" s="13">
        <v>240</v>
      </c>
      <c r="O30" s="13" t="s">
        <v>283</v>
      </c>
      <c r="P30" s="13">
        <v>602</v>
      </c>
      <c r="Q30" s="13">
        <v>243</v>
      </c>
      <c r="R30" s="13">
        <v>256</v>
      </c>
      <c r="S30" s="13">
        <v>256</v>
      </c>
      <c r="T30" s="13" t="s">
        <v>283</v>
      </c>
      <c r="U30" s="13">
        <v>622</v>
      </c>
      <c r="V30" s="13">
        <v>269</v>
      </c>
      <c r="W30" s="13">
        <v>279</v>
      </c>
      <c r="X30" s="13">
        <v>279</v>
      </c>
      <c r="Y30" s="13" t="s">
        <v>283</v>
      </c>
      <c r="Z30" s="13">
        <v>751</v>
      </c>
      <c r="AA30" s="13">
        <v>253</v>
      </c>
      <c r="AB30" s="13">
        <v>304</v>
      </c>
      <c r="AC30" s="13">
        <v>304</v>
      </c>
      <c r="AD30" s="13" t="s">
        <v>283</v>
      </c>
      <c r="AE30" s="13">
        <v>769</v>
      </c>
      <c r="AF30" s="13">
        <v>264</v>
      </c>
      <c r="AG30" s="13">
        <v>312</v>
      </c>
      <c r="AH30" s="13">
        <v>312</v>
      </c>
      <c r="AI30" s="13" t="s">
        <v>283</v>
      </c>
      <c r="AJ30" s="13">
        <v>824</v>
      </c>
      <c r="AK30" s="13">
        <v>256</v>
      </c>
      <c r="AL30" s="13">
        <v>319</v>
      </c>
      <c r="AM30" s="13">
        <v>319</v>
      </c>
      <c r="AN30" s="13" t="s">
        <v>283</v>
      </c>
      <c r="AO30" s="13">
        <v>816</v>
      </c>
      <c r="AP30" s="13">
        <v>266</v>
      </c>
      <c r="AQ30" s="13">
        <v>338</v>
      </c>
      <c r="AR30" s="13">
        <v>338</v>
      </c>
      <c r="AS30" s="13" t="s">
        <v>283</v>
      </c>
      <c r="AT30" s="13">
        <v>900</v>
      </c>
      <c r="AU30" s="80">
        <v>258</v>
      </c>
      <c r="AV30" s="80">
        <v>305</v>
      </c>
      <c r="AW30" s="80">
        <v>305</v>
      </c>
      <c r="AX30" s="80" t="s">
        <v>283</v>
      </c>
      <c r="AY30" s="80">
        <v>786</v>
      </c>
      <c r="AZ30" s="12">
        <v>275</v>
      </c>
      <c r="BA30" s="12">
        <v>275</v>
      </c>
      <c r="BB30" s="12">
        <v>312</v>
      </c>
      <c r="BC30" s="12">
        <v>292</v>
      </c>
      <c r="BD30" s="12">
        <v>355</v>
      </c>
      <c r="BE30" s="12">
        <v>341</v>
      </c>
      <c r="BF30" s="12">
        <v>318</v>
      </c>
      <c r="BG30" s="12">
        <v>358</v>
      </c>
      <c r="BH30" s="12">
        <v>353</v>
      </c>
      <c r="BI30" s="12">
        <v>296</v>
      </c>
      <c r="BJ30" s="12"/>
      <c r="BK30" s="3"/>
      <c r="BL30" s="3" t="s">
        <v>341</v>
      </c>
      <c r="BM30" s="3" t="s">
        <v>67</v>
      </c>
      <c r="BN30" s="3"/>
      <c r="BO30" s="3"/>
      <c r="BP30" s="12">
        <v>139</v>
      </c>
      <c r="BQ30" s="12">
        <v>225</v>
      </c>
      <c r="BR30" s="12" t="s">
        <v>282</v>
      </c>
      <c r="BS30" s="12" t="s">
        <v>282</v>
      </c>
      <c r="BT30" s="12">
        <v>313</v>
      </c>
      <c r="BU30" s="12">
        <v>251</v>
      </c>
      <c r="BV30" s="13">
        <v>168</v>
      </c>
      <c r="BW30" s="13">
        <v>271</v>
      </c>
      <c r="BX30" s="13" t="s">
        <v>282</v>
      </c>
      <c r="BY30" s="13" t="s">
        <v>282</v>
      </c>
      <c r="BZ30" s="13">
        <v>456</v>
      </c>
      <c r="CA30" s="12">
        <v>337</v>
      </c>
      <c r="CB30" s="13">
        <v>195</v>
      </c>
      <c r="CC30" s="13">
        <v>272</v>
      </c>
      <c r="CD30" s="13" t="s">
        <v>282</v>
      </c>
      <c r="CE30" s="13" t="s">
        <v>282</v>
      </c>
      <c r="CF30" s="13">
        <v>530</v>
      </c>
      <c r="CG30" s="12">
        <v>352</v>
      </c>
      <c r="CH30" s="13">
        <v>194</v>
      </c>
      <c r="CI30" s="13">
        <v>270</v>
      </c>
      <c r="CJ30" s="13" t="s">
        <v>282</v>
      </c>
      <c r="CK30" s="13" t="s">
        <v>282</v>
      </c>
      <c r="CL30" s="13">
        <v>523</v>
      </c>
      <c r="CM30" s="12">
        <v>300</v>
      </c>
      <c r="CN30" s="13">
        <v>222</v>
      </c>
      <c r="CO30" s="13">
        <v>265</v>
      </c>
      <c r="CP30" s="13">
        <v>265</v>
      </c>
      <c r="CQ30" s="13" t="s">
        <v>283</v>
      </c>
      <c r="CR30" s="13">
        <v>589</v>
      </c>
      <c r="CS30" s="12">
        <v>228</v>
      </c>
      <c r="CT30" s="12">
        <v>244</v>
      </c>
      <c r="CU30" s="12">
        <v>318</v>
      </c>
      <c r="CV30" s="12">
        <v>318</v>
      </c>
      <c r="CW30" s="12" t="s">
        <v>283</v>
      </c>
      <c r="CX30" s="12">
        <v>776</v>
      </c>
      <c r="CZ30" s="13">
        <v>242</v>
      </c>
      <c r="DA30" s="13">
        <v>289</v>
      </c>
      <c r="DB30" s="13">
        <v>289</v>
      </c>
      <c r="DC30" s="13" t="s">
        <v>283</v>
      </c>
      <c r="DD30" s="13">
        <v>699</v>
      </c>
      <c r="DE30" s="12">
        <v>310</v>
      </c>
      <c r="DF30" s="13">
        <v>243</v>
      </c>
      <c r="DG30" s="13">
        <v>300</v>
      </c>
      <c r="DH30" s="13">
        <v>300</v>
      </c>
      <c r="DI30" s="13" t="s">
        <v>283</v>
      </c>
      <c r="DJ30" s="13">
        <v>729</v>
      </c>
      <c r="DK30" s="12">
        <v>327</v>
      </c>
    </row>
    <row r="31" spans="1:115">
      <c r="A31" s="3" t="s">
        <v>165</v>
      </c>
      <c r="B31" s="13" t="s">
        <v>281</v>
      </c>
      <c r="C31" s="13" t="s">
        <v>281</v>
      </c>
      <c r="D31" s="13" t="s">
        <v>281</v>
      </c>
      <c r="E31" s="13" t="s">
        <v>283</v>
      </c>
      <c r="F31" s="13" t="s">
        <v>281</v>
      </c>
      <c r="G31" s="13" t="s">
        <v>281</v>
      </c>
      <c r="H31" s="13" t="s">
        <v>281</v>
      </c>
      <c r="I31" s="13" t="s">
        <v>281</v>
      </c>
      <c r="J31" s="13" t="s">
        <v>283</v>
      </c>
      <c r="K31" s="13" t="s">
        <v>281</v>
      </c>
      <c r="L31" s="13">
        <v>13</v>
      </c>
      <c r="M31" s="13">
        <v>269</v>
      </c>
      <c r="N31" s="13">
        <v>269</v>
      </c>
      <c r="O31" s="13" t="s">
        <v>283</v>
      </c>
      <c r="P31" s="13">
        <v>35</v>
      </c>
      <c r="Q31" s="13">
        <v>15</v>
      </c>
      <c r="R31" s="13">
        <v>333</v>
      </c>
      <c r="S31" s="13">
        <v>333</v>
      </c>
      <c r="T31" s="13" t="s">
        <v>283</v>
      </c>
      <c r="U31" s="13">
        <v>50</v>
      </c>
      <c r="V31" s="13" t="s">
        <v>281</v>
      </c>
      <c r="W31" s="13" t="s">
        <v>281</v>
      </c>
      <c r="X31" s="13" t="s">
        <v>281</v>
      </c>
      <c r="Y31" s="13" t="s">
        <v>283</v>
      </c>
      <c r="Z31" s="13" t="s">
        <v>281</v>
      </c>
      <c r="AA31" s="13">
        <v>13</v>
      </c>
      <c r="AB31" s="13">
        <v>331</v>
      </c>
      <c r="AC31" s="13">
        <v>331</v>
      </c>
      <c r="AD31" s="13" t="s">
        <v>283</v>
      </c>
      <c r="AE31" s="13">
        <v>43</v>
      </c>
      <c r="AF31" s="13">
        <v>14</v>
      </c>
      <c r="AG31" s="13">
        <v>302</v>
      </c>
      <c r="AH31" s="13">
        <v>302</v>
      </c>
      <c r="AI31" s="13" t="s">
        <v>283</v>
      </c>
      <c r="AJ31" s="13">
        <v>42</v>
      </c>
      <c r="AK31" s="13">
        <v>17</v>
      </c>
      <c r="AL31" s="13">
        <v>235</v>
      </c>
      <c r="AM31" s="13">
        <v>235</v>
      </c>
      <c r="AN31" s="13" t="s">
        <v>283</v>
      </c>
      <c r="AO31" s="13">
        <v>40</v>
      </c>
      <c r="AP31" s="13">
        <v>15</v>
      </c>
      <c r="AQ31" s="13">
        <v>353</v>
      </c>
      <c r="AR31" s="13">
        <v>353</v>
      </c>
      <c r="AS31" s="13" t="s">
        <v>283</v>
      </c>
      <c r="AT31" s="13">
        <v>53</v>
      </c>
      <c r="AU31" s="80">
        <v>12</v>
      </c>
      <c r="AV31" s="80">
        <v>339</v>
      </c>
      <c r="AW31" s="80">
        <v>339</v>
      </c>
      <c r="AX31" s="80" t="s">
        <v>283</v>
      </c>
      <c r="AY31" s="80">
        <v>41</v>
      </c>
      <c r="AZ31" s="12">
        <v>275</v>
      </c>
      <c r="BA31" s="12">
        <v>275</v>
      </c>
      <c r="BB31" s="12">
        <v>312</v>
      </c>
      <c r="BC31" s="12">
        <v>292</v>
      </c>
      <c r="BD31" s="12">
        <v>355</v>
      </c>
      <c r="BE31" s="12">
        <v>341</v>
      </c>
      <c r="BF31" s="12">
        <v>318</v>
      </c>
      <c r="BG31" s="12">
        <v>358</v>
      </c>
      <c r="BH31" s="12">
        <v>353</v>
      </c>
      <c r="BI31" s="12">
        <v>296</v>
      </c>
      <c r="BJ31" s="12"/>
      <c r="BK31" s="3"/>
      <c r="BL31" s="3" t="s">
        <v>342</v>
      </c>
      <c r="BM31" s="3" t="s">
        <v>64</v>
      </c>
      <c r="BN31" s="3"/>
      <c r="BO31" s="3"/>
      <c r="BP31" s="12" t="s">
        <v>281</v>
      </c>
      <c r="BQ31" s="12" t="s">
        <v>281</v>
      </c>
      <c r="BR31" s="12" t="s">
        <v>282</v>
      </c>
      <c r="BS31" s="12" t="s">
        <v>282</v>
      </c>
      <c r="BT31" s="12" t="s">
        <v>281</v>
      </c>
      <c r="BU31" s="12">
        <v>251</v>
      </c>
      <c r="BV31" s="13" t="s">
        <v>281</v>
      </c>
      <c r="BW31" s="13" t="s">
        <v>281</v>
      </c>
      <c r="BX31" s="13" t="s">
        <v>282</v>
      </c>
      <c r="BY31" s="13" t="s">
        <v>282</v>
      </c>
      <c r="BZ31" s="13" t="s">
        <v>281</v>
      </c>
      <c r="CA31" s="12">
        <v>337</v>
      </c>
      <c r="CB31" s="13" t="s">
        <v>281</v>
      </c>
      <c r="CC31" s="13" t="s">
        <v>281</v>
      </c>
      <c r="CD31" s="13" t="s">
        <v>282</v>
      </c>
      <c r="CE31" s="13" t="s">
        <v>282</v>
      </c>
      <c r="CF31" s="13" t="s">
        <v>281</v>
      </c>
      <c r="CG31" s="12">
        <v>352</v>
      </c>
      <c r="CH31" s="13" t="s">
        <v>281</v>
      </c>
      <c r="CI31" s="13" t="s">
        <v>281</v>
      </c>
      <c r="CJ31" s="13" t="s">
        <v>282</v>
      </c>
      <c r="CK31" s="13" t="s">
        <v>282</v>
      </c>
      <c r="CL31" s="13" t="s">
        <v>281</v>
      </c>
      <c r="CM31" s="12">
        <v>300</v>
      </c>
      <c r="CN31" s="13" t="s">
        <v>281</v>
      </c>
      <c r="CO31" s="13" t="s">
        <v>281</v>
      </c>
      <c r="CP31" s="13" t="s">
        <v>281</v>
      </c>
      <c r="CQ31" s="13" t="s">
        <v>283</v>
      </c>
      <c r="CR31" s="13" t="s">
        <v>281</v>
      </c>
      <c r="CS31" s="12">
        <v>228</v>
      </c>
      <c r="CT31" s="12" t="s">
        <v>281</v>
      </c>
      <c r="CU31" s="12" t="s">
        <v>281</v>
      </c>
      <c r="CV31" s="12" t="s">
        <v>281</v>
      </c>
      <c r="CW31" s="12" t="s">
        <v>283</v>
      </c>
      <c r="CX31" s="12" t="s">
        <v>281</v>
      </c>
      <c r="CZ31" s="13" t="s">
        <v>281</v>
      </c>
      <c r="DA31" s="13" t="s">
        <v>281</v>
      </c>
      <c r="DB31" s="13" t="s">
        <v>281</v>
      </c>
      <c r="DC31" s="13" t="s">
        <v>283</v>
      </c>
      <c r="DD31" s="13" t="s">
        <v>281</v>
      </c>
      <c r="DE31" s="12">
        <v>310</v>
      </c>
      <c r="DF31" s="13" t="s">
        <v>281</v>
      </c>
      <c r="DG31" s="13" t="s">
        <v>281</v>
      </c>
      <c r="DH31" s="13" t="s">
        <v>281</v>
      </c>
      <c r="DI31" s="13" t="s">
        <v>283</v>
      </c>
      <c r="DJ31" s="13" t="s">
        <v>281</v>
      </c>
      <c r="DK31" s="12">
        <v>327</v>
      </c>
    </row>
    <row r="32" spans="1:115">
      <c r="A32" s="3" t="s">
        <v>166</v>
      </c>
      <c r="B32" s="13">
        <v>180</v>
      </c>
      <c r="C32" s="13">
        <v>211</v>
      </c>
      <c r="D32" s="13">
        <v>211</v>
      </c>
      <c r="E32" s="13" t="s">
        <v>283</v>
      </c>
      <c r="F32" s="13">
        <v>380</v>
      </c>
      <c r="G32" s="13">
        <v>187</v>
      </c>
      <c r="H32" s="13">
        <v>213</v>
      </c>
      <c r="I32" s="13">
        <v>213</v>
      </c>
      <c r="J32" s="13" t="s">
        <v>283</v>
      </c>
      <c r="K32" s="13">
        <v>398</v>
      </c>
      <c r="L32" s="13">
        <v>169</v>
      </c>
      <c r="M32" s="13">
        <v>253</v>
      </c>
      <c r="N32" s="13">
        <v>253</v>
      </c>
      <c r="O32" s="13" t="s">
        <v>283</v>
      </c>
      <c r="P32" s="13">
        <v>428</v>
      </c>
      <c r="Q32" s="13">
        <v>181</v>
      </c>
      <c r="R32" s="13">
        <v>243</v>
      </c>
      <c r="S32" s="13">
        <v>243</v>
      </c>
      <c r="T32" s="13" t="s">
        <v>283</v>
      </c>
      <c r="U32" s="13">
        <v>440</v>
      </c>
      <c r="V32" s="13">
        <v>171</v>
      </c>
      <c r="W32" s="13">
        <v>331</v>
      </c>
      <c r="X32" s="13">
        <v>331</v>
      </c>
      <c r="Y32" s="13" t="s">
        <v>283</v>
      </c>
      <c r="Z32" s="13">
        <v>566</v>
      </c>
      <c r="AA32" s="13">
        <v>192</v>
      </c>
      <c r="AB32" s="13">
        <v>303</v>
      </c>
      <c r="AC32" s="13">
        <v>303</v>
      </c>
      <c r="AD32" s="13" t="s">
        <v>283</v>
      </c>
      <c r="AE32" s="13">
        <v>581</v>
      </c>
      <c r="AF32" s="13">
        <v>167</v>
      </c>
      <c r="AG32" s="13">
        <v>253</v>
      </c>
      <c r="AH32" s="13">
        <v>253</v>
      </c>
      <c r="AI32" s="13" t="s">
        <v>283</v>
      </c>
      <c r="AJ32" s="13">
        <v>422</v>
      </c>
      <c r="AK32" s="13">
        <v>174</v>
      </c>
      <c r="AL32" s="13">
        <v>334</v>
      </c>
      <c r="AM32" s="13">
        <v>334</v>
      </c>
      <c r="AN32" s="13" t="s">
        <v>283</v>
      </c>
      <c r="AO32" s="13">
        <v>581</v>
      </c>
      <c r="AP32" s="13">
        <v>186</v>
      </c>
      <c r="AQ32" s="13">
        <v>283</v>
      </c>
      <c r="AR32" s="13">
        <v>283</v>
      </c>
      <c r="AS32" s="13" t="s">
        <v>283</v>
      </c>
      <c r="AT32" s="13">
        <v>526</v>
      </c>
      <c r="AU32" s="80">
        <v>135</v>
      </c>
      <c r="AV32" s="80">
        <v>256</v>
      </c>
      <c r="AW32" s="80">
        <v>256</v>
      </c>
      <c r="AX32" s="80" t="s">
        <v>283</v>
      </c>
      <c r="AY32" s="80">
        <v>345</v>
      </c>
      <c r="AZ32" s="12">
        <v>275</v>
      </c>
      <c r="BA32" s="12">
        <v>275</v>
      </c>
      <c r="BB32" s="12">
        <v>312</v>
      </c>
      <c r="BC32" s="12">
        <v>292</v>
      </c>
      <c r="BD32" s="12">
        <v>355</v>
      </c>
      <c r="BE32" s="12">
        <v>341</v>
      </c>
      <c r="BF32" s="12">
        <v>318</v>
      </c>
      <c r="BG32" s="12">
        <v>358</v>
      </c>
      <c r="BH32" s="12">
        <v>353</v>
      </c>
      <c r="BI32" s="12">
        <v>296</v>
      </c>
      <c r="BJ32" s="12"/>
      <c r="BK32" s="3"/>
      <c r="BL32" s="3" t="s">
        <v>343</v>
      </c>
      <c r="BM32" s="3" t="s">
        <v>61</v>
      </c>
      <c r="BN32" s="3"/>
      <c r="BO32" s="3"/>
      <c r="BP32" s="12">
        <v>128</v>
      </c>
      <c r="BQ32" s="12">
        <v>214</v>
      </c>
      <c r="BR32" s="12" t="s">
        <v>282</v>
      </c>
      <c r="BS32" s="12" t="s">
        <v>282</v>
      </c>
      <c r="BT32" s="12">
        <v>274</v>
      </c>
      <c r="BU32" s="12">
        <v>251</v>
      </c>
      <c r="BV32" s="13">
        <v>137</v>
      </c>
      <c r="BW32" s="13">
        <v>297</v>
      </c>
      <c r="BX32" s="13" t="s">
        <v>282</v>
      </c>
      <c r="BY32" s="13" t="s">
        <v>282</v>
      </c>
      <c r="BZ32" s="13">
        <v>407</v>
      </c>
      <c r="CA32" s="12">
        <v>337</v>
      </c>
      <c r="CB32" s="13">
        <v>138</v>
      </c>
      <c r="CC32" s="13">
        <v>321</v>
      </c>
      <c r="CD32" s="13" t="s">
        <v>282</v>
      </c>
      <c r="CE32" s="13" t="s">
        <v>282</v>
      </c>
      <c r="CF32" s="13">
        <v>443</v>
      </c>
      <c r="CG32" s="12">
        <v>352</v>
      </c>
      <c r="CH32" s="13">
        <v>146</v>
      </c>
      <c r="CI32" s="13">
        <v>265</v>
      </c>
      <c r="CJ32" s="13" t="s">
        <v>282</v>
      </c>
      <c r="CK32" s="13" t="s">
        <v>282</v>
      </c>
      <c r="CL32" s="13">
        <v>387</v>
      </c>
      <c r="CM32" s="12">
        <v>300</v>
      </c>
      <c r="CN32" s="13">
        <v>164</v>
      </c>
      <c r="CO32" s="13">
        <v>198</v>
      </c>
      <c r="CP32" s="13">
        <v>198</v>
      </c>
      <c r="CQ32" s="13" t="s">
        <v>283</v>
      </c>
      <c r="CR32" s="13">
        <v>324</v>
      </c>
      <c r="CS32" s="12">
        <v>228</v>
      </c>
      <c r="CT32" s="12">
        <v>168</v>
      </c>
      <c r="CU32" s="12">
        <v>268</v>
      </c>
      <c r="CV32" s="12">
        <v>268</v>
      </c>
      <c r="CW32" s="12" t="s">
        <v>283</v>
      </c>
      <c r="CX32" s="12">
        <v>450</v>
      </c>
      <c r="CZ32" s="13">
        <v>173</v>
      </c>
      <c r="DA32" s="13">
        <v>242</v>
      </c>
      <c r="DB32" s="13">
        <v>242</v>
      </c>
      <c r="DC32" s="13" t="s">
        <v>283</v>
      </c>
      <c r="DD32" s="13">
        <v>419</v>
      </c>
      <c r="DE32" s="12">
        <v>310</v>
      </c>
      <c r="DF32" s="13">
        <v>183</v>
      </c>
      <c r="DG32" s="13">
        <v>255</v>
      </c>
      <c r="DH32" s="13">
        <v>255</v>
      </c>
      <c r="DI32" s="13" t="s">
        <v>283</v>
      </c>
      <c r="DJ32" s="13">
        <v>467</v>
      </c>
      <c r="DK32" s="12">
        <v>327</v>
      </c>
    </row>
    <row r="33" spans="1:115">
      <c r="A33" s="3" t="s">
        <v>167</v>
      </c>
      <c r="B33" s="13">
        <v>180</v>
      </c>
      <c r="C33" s="13">
        <v>282</v>
      </c>
      <c r="D33" s="13">
        <v>282</v>
      </c>
      <c r="E33" s="13" t="s">
        <v>283</v>
      </c>
      <c r="F33" s="13">
        <v>508</v>
      </c>
      <c r="G33" s="13">
        <v>186</v>
      </c>
      <c r="H33" s="13">
        <v>270</v>
      </c>
      <c r="I33" s="13">
        <v>270</v>
      </c>
      <c r="J33" s="13" t="s">
        <v>283</v>
      </c>
      <c r="K33" s="13">
        <v>502</v>
      </c>
      <c r="L33" s="13">
        <v>189</v>
      </c>
      <c r="M33" s="13">
        <v>307</v>
      </c>
      <c r="N33" s="13">
        <v>307</v>
      </c>
      <c r="O33" s="13" t="s">
        <v>283</v>
      </c>
      <c r="P33" s="13">
        <v>580</v>
      </c>
      <c r="Q33" s="13">
        <v>164</v>
      </c>
      <c r="R33" s="13">
        <v>277</v>
      </c>
      <c r="S33" s="13">
        <v>277</v>
      </c>
      <c r="T33" s="13" t="s">
        <v>283</v>
      </c>
      <c r="U33" s="13">
        <v>454</v>
      </c>
      <c r="V33" s="13">
        <v>158</v>
      </c>
      <c r="W33" s="13">
        <v>393</v>
      </c>
      <c r="X33" s="13">
        <v>393</v>
      </c>
      <c r="Y33" s="13" t="s">
        <v>283</v>
      </c>
      <c r="Z33" s="13">
        <v>621</v>
      </c>
      <c r="AA33" s="13">
        <v>164</v>
      </c>
      <c r="AB33" s="13">
        <v>354</v>
      </c>
      <c r="AC33" s="13">
        <v>354</v>
      </c>
      <c r="AD33" s="13" t="s">
        <v>283</v>
      </c>
      <c r="AE33" s="13">
        <v>581</v>
      </c>
      <c r="AF33" s="13">
        <v>167</v>
      </c>
      <c r="AG33" s="13">
        <v>319</v>
      </c>
      <c r="AH33" s="13">
        <v>319</v>
      </c>
      <c r="AI33" s="13" t="s">
        <v>283</v>
      </c>
      <c r="AJ33" s="13">
        <v>532</v>
      </c>
      <c r="AK33" s="13">
        <v>169</v>
      </c>
      <c r="AL33" s="13">
        <v>381</v>
      </c>
      <c r="AM33" s="13">
        <v>381</v>
      </c>
      <c r="AN33" s="13" t="s">
        <v>283</v>
      </c>
      <c r="AO33" s="13">
        <v>644</v>
      </c>
      <c r="AP33" s="13">
        <v>171</v>
      </c>
      <c r="AQ33" s="13">
        <v>361</v>
      </c>
      <c r="AR33" s="13">
        <v>361</v>
      </c>
      <c r="AS33" s="13" t="s">
        <v>283</v>
      </c>
      <c r="AT33" s="13">
        <v>618</v>
      </c>
      <c r="AU33" s="80">
        <v>176</v>
      </c>
      <c r="AV33" s="80">
        <v>284</v>
      </c>
      <c r="AW33" s="80">
        <v>284</v>
      </c>
      <c r="AX33" s="80" t="s">
        <v>283</v>
      </c>
      <c r="AY33" s="80">
        <v>500</v>
      </c>
      <c r="AZ33" s="12">
        <v>275</v>
      </c>
      <c r="BA33" s="12">
        <v>275</v>
      </c>
      <c r="BB33" s="12">
        <v>312</v>
      </c>
      <c r="BC33" s="12">
        <v>292</v>
      </c>
      <c r="BD33" s="12">
        <v>355</v>
      </c>
      <c r="BE33" s="12">
        <v>341</v>
      </c>
      <c r="BF33" s="12">
        <v>318</v>
      </c>
      <c r="BG33" s="12">
        <v>358</v>
      </c>
      <c r="BH33" s="12">
        <v>353</v>
      </c>
      <c r="BI33" s="12">
        <v>296</v>
      </c>
      <c r="BJ33" s="12"/>
      <c r="BK33" s="3"/>
      <c r="BL33" s="3" t="s">
        <v>344</v>
      </c>
      <c r="BM33" s="3" t="s">
        <v>58</v>
      </c>
      <c r="BN33" s="3"/>
      <c r="BO33" s="3"/>
      <c r="BP33" s="12">
        <v>134</v>
      </c>
      <c r="BQ33" s="12">
        <v>254</v>
      </c>
      <c r="BR33" s="12" t="s">
        <v>282</v>
      </c>
      <c r="BS33" s="12" t="s">
        <v>282</v>
      </c>
      <c r="BT33" s="12">
        <v>341</v>
      </c>
      <c r="BU33" s="12">
        <v>251</v>
      </c>
      <c r="BV33" s="13">
        <v>145</v>
      </c>
      <c r="BW33" s="13">
        <v>298</v>
      </c>
      <c r="BX33" s="13" t="s">
        <v>282</v>
      </c>
      <c r="BY33" s="13" t="s">
        <v>282</v>
      </c>
      <c r="BZ33" s="13">
        <v>432</v>
      </c>
      <c r="CA33" s="12">
        <v>337</v>
      </c>
      <c r="CB33" s="13">
        <v>166</v>
      </c>
      <c r="CC33" s="13">
        <v>411</v>
      </c>
      <c r="CD33" s="13" t="s">
        <v>282</v>
      </c>
      <c r="CE33" s="13" t="s">
        <v>282</v>
      </c>
      <c r="CF33" s="13">
        <v>683</v>
      </c>
      <c r="CG33" s="12">
        <v>352</v>
      </c>
      <c r="CH33" s="13">
        <v>164</v>
      </c>
      <c r="CI33" s="13">
        <v>310</v>
      </c>
      <c r="CJ33" s="13" t="s">
        <v>282</v>
      </c>
      <c r="CK33" s="13" t="s">
        <v>282</v>
      </c>
      <c r="CL33" s="13">
        <v>508</v>
      </c>
      <c r="CM33" s="12">
        <v>300</v>
      </c>
      <c r="CN33" s="13">
        <v>177</v>
      </c>
      <c r="CO33" s="13">
        <v>281</v>
      </c>
      <c r="CP33" s="13">
        <v>281</v>
      </c>
      <c r="CQ33" s="13" t="s">
        <v>283</v>
      </c>
      <c r="CR33" s="13">
        <v>498</v>
      </c>
      <c r="CS33" s="12">
        <v>228</v>
      </c>
      <c r="CT33" s="12">
        <v>185</v>
      </c>
      <c r="CU33" s="12">
        <v>369</v>
      </c>
      <c r="CV33" s="12">
        <v>369</v>
      </c>
      <c r="CW33" s="12" t="s">
        <v>283</v>
      </c>
      <c r="CX33" s="12">
        <v>683</v>
      </c>
      <c r="CZ33" s="13">
        <v>182</v>
      </c>
      <c r="DA33" s="13">
        <v>312</v>
      </c>
      <c r="DB33" s="13">
        <v>312</v>
      </c>
      <c r="DC33" s="13" t="s">
        <v>283</v>
      </c>
      <c r="DD33" s="13">
        <v>568</v>
      </c>
      <c r="DE33" s="12">
        <v>310</v>
      </c>
      <c r="DF33" s="13">
        <v>180</v>
      </c>
      <c r="DG33" s="13">
        <v>348</v>
      </c>
      <c r="DH33" s="13">
        <v>348</v>
      </c>
      <c r="DI33" s="13" t="s">
        <v>283</v>
      </c>
      <c r="DJ33" s="13">
        <v>626</v>
      </c>
      <c r="DK33" s="12">
        <v>327</v>
      </c>
    </row>
    <row r="34" spans="1:115">
      <c r="A34" s="3" t="s">
        <v>168</v>
      </c>
      <c r="B34" s="13">
        <v>37</v>
      </c>
      <c r="C34" s="13">
        <v>170</v>
      </c>
      <c r="D34" s="13">
        <v>170</v>
      </c>
      <c r="E34" s="13" t="s">
        <v>283</v>
      </c>
      <c r="F34" s="13">
        <v>63</v>
      </c>
      <c r="G34" s="13">
        <v>35</v>
      </c>
      <c r="H34" s="13">
        <v>197</v>
      </c>
      <c r="I34" s="13">
        <v>197</v>
      </c>
      <c r="J34" s="13" t="s">
        <v>283</v>
      </c>
      <c r="K34" s="13">
        <v>69</v>
      </c>
      <c r="L34" s="13">
        <v>35</v>
      </c>
      <c r="M34" s="13">
        <v>243</v>
      </c>
      <c r="N34" s="13">
        <v>243</v>
      </c>
      <c r="O34" s="13" t="s">
        <v>283</v>
      </c>
      <c r="P34" s="13">
        <v>85</v>
      </c>
      <c r="Q34" s="13">
        <v>32</v>
      </c>
      <c r="R34" s="13">
        <v>216</v>
      </c>
      <c r="S34" s="13">
        <v>216</v>
      </c>
      <c r="T34" s="13" t="s">
        <v>283</v>
      </c>
      <c r="U34" s="13">
        <v>69</v>
      </c>
      <c r="V34" s="13" t="s">
        <v>281</v>
      </c>
      <c r="W34" s="13" t="s">
        <v>281</v>
      </c>
      <c r="X34" s="13" t="s">
        <v>281</v>
      </c>
      <c r="Y34" s="13" t="s">
        <v>283</v>
      </c>
      <c r="Z34" s="13" t="s">
        <v>281</v>
      </c>
      <c r="AA34" s="13">
        <v>23</v>
      </c>
      <c r="AB34" s="13">
        <v>336</v>
      </c>
      <c r="AC34" s="13">
        <v>336</v>
      </c>
      <c r="AD34" s="13" t="s">
        <v>283</v>
      </c>
      <c r="AE34" s="13">
        <v>77</v>
      </c>
      <c r="AF34" s="13">
        <v>22</v>
      </c>
      <c r="AG34" s="13">
        <v>305</v>
      </c>
      <c r="AH34" s="13">
        <v>305</v>
      </c>
      <c r="AI34" s="13" t="s">
        <v>283</v>
      </c>
      <c r="AJ34" s="13">
        <v>67</v>
      </c>
      <c r="AK34" s="13">
        <v>20</v>
      </c>
      <c r="AL34" s="13">
        <v>405</v>
      </c>
      <c r="AM34" s="13">
        <v>405</v>
      </c>
      <c r="AN34" s="13" t="s">
        <v>283</v>
      </c>
      <c r="AO34" s="13">
        <v>81</v>
      </c>
      <c r="AP34" s="13">
        <v>16</v>
      </c>
      <c r="AQ34" s="13">
        <v>319</v>
      </c>
      <c r="AR34" s="13">
        <v>319</v>
      </c>
      <c r="AS34" s="13" t="s">
        <v>283</v>
      </c>
      <c r="AT34" s="13">
        <v>51</v>
      </c>
      <c r="AU34" s="80" t="s">
        <v>281</v>
      </c>
      <c r="AV34" s="80" t="s">
        <v>281</v>
      </c>
      <c r="AW34" s="80" t="s">
        <v>281</v>
      </c>
      <c r="AX34" s="80" t="s">
        <v>283</v>
      </c>
      <c r="AY34" s="80" t="s">
        <v>281</v>
      </c>
      <c r="AZ34" s="12">
        <v>275</v>
      </c>
      <c r="BA34" s="12">
        <v>275</v>
      </c>
      <c r="BB34" s="12">
        <v>312</v>
      </c>
      <c r="BC34" s="12">
        <v>292</v>
      </c>
      <c r="BD34" s="12">
        <v>355</v>
      </c>
      <c r="BE34" s="12">
        <v>341</v>
      </c>
      <c r="BF34" s="12">
        <v>318</v>
      </c>
      <c r="BG34" s="12">
        <v>358</v>
      </c>
      <c r="BH34" s="12">
        <v>353</v>
      </c>
      <c r="BI34" s="12">
        <v>296</v>
      </c>
      <c r="BJ34" s="12"/>
      <c r="BK34" s="3"/>
      <c r="BL34" s="3" t="s">
        <v>345</v>
      </c>
      <c r="BM34" s="3" t="s">
        <v>55</v>
      </c>
      <c r="BN34" s="3"/>
      <c r="BO34" s="3"/>
      <c r="BP34" s="12" t="s">
        <v>281</v>
      </c>
      <c r="BQ34" s="12">
        <v>177</v>
      </c>
      <c r="BR34" s="12" t="s">
        <v>282</v>
      </c>
      <c r="BS34" s="12" t="s">
        <v>282</v>
      </c>
      <c r="BT34" s="12" t="s">
        <v>281</v>
      </c>
      <c r="BU34" s="12">
        <v>251</v>
      </c>
      <c r="BV34" s="13" t="s">
        <v>281</v>
      </c>
      <c r="BW34" s="13" t="s">
        <v>281</v>
      </c>
      <c r="BX34" s="13" t="s">
        <v>282</v>
      </c>
      <c r="BY34" s="13" t="s">
        <v>282</v>
      </c>
      <c r="BZ34" s="13" t="s">
        <v>281</v>
      </c>
      <c r="CA34" s="12">
        <v>337</v>
      </c>
      <c r="CB34" s="13" t="s">
        <v>281</v>
      </c>
      <c r="CC34" s="13" t="s">
        <v>281</v>
      </c>
      <c r="CD34" s="13" t="s">
        <v>282</v>
      </c>
      <c r="CE34" s="13" t="s">
        <v>282</v>
      </c>
      <c r="CF34" s="13" t="s">
        <v>281</v>
      </c>
      <c r="CG34" s="12">
        <v>352</v>
      </c>
      <c r="CH34" s="13" t="s">
        <v>281</v>
      </c>
      <c r="CI34" s="13">
        <v>270</v>
      </c>
      <c r="CJ34" s="13" t="s">
        <v>282</v>
      </c>
      <c r="CK34" s="13" t="s">
        <v>282</v>
      </c>
      <c r="CL34" s="13" t="s">
        <v>281</v>
      </c>
      <c r="CM34" s="12">
        <v>300</v>
      </c>
      <c r="CN34" s="13">
        <v>41</v>
      </c>
      <c r="CO34" s="13">
        <v>190</v>
      </c>
      <c r="CP34" s="13">
        <v>190</v>
      </c>
      <c r="CQ34" s="13" t="s">
        <v>283</v>
      </c>
      <c r="CR34" s="13">
        <v>78</v>
      </c>
      <c r="CS34" s="12">
        <v>228</v>
      </c>
      <c r="CT34" s="12">
        <v>41</v>
      </c>
      <c r="CU34" s="12">
        <v>249</v>
      </c>
      <c r="CV34" s="12">
        <v>249</v>
      </c>
      <c r="CW34" s="12" t="s">
        <v>283</v>
      </c>
      <c r="CX34" s="12">
        <v>102</v>
      </c>
      <c r="CZ34" s="13">
        <v>41</v>
      </c>
      <c r="DA34" s="13">
        <v>259</v>
      </c>
      <c r="DB34" s="13">
        <v>259</v>
      </c>
      <c r="DC34" s="13" t="s">
        <v>283</v>
      </c>
      <c r="DD34" s="13">
        <v>106</v>
      </c>
      <c r="DE34" s="12">
        <v>310</v>
      </c>
      <c r="DF34" s="13">
        <v>37</v>
      </c>
      <c r="DG34" s="13">
        <v>227</v>
      </c>
      <c r="DH34" s="13">
        <v>227</v>
      </c>
      <c r="DI34" s="13" t="s">
        <v>283</v>
      </c>
      <c r="DJ34" s="13">
        <v>84</v>
      </c>
      <c r="DK34" s="12">
        <v>327</v>
      </c>
    </row>
    <row r="35" spans="1:115">
      <c r="A35" s="3" t="s">
        <v>169</v>
      </c>
      <c r="B35" s="13">
        <v>214</v>
      </c>
      <c r="C35" s="13">
        <v>174</v>
      </c>
      <c r="D35" s="13">
        <v>174</v>
      </c>
      <c r="E35" s="13" t="s">
        <v>283</v>
      </c>
      <c r="F35" s="13">
        <v>372</v>
      </c>
      <c r="G35" s="13">
        <v>216</v>
      </c>
      <c r="H35" s="13">
        <v>226</v>
      </c>
      <c r="I35" s="13">
        <v>226</v>
      </c>
      <c r="J35" s="13" t="s">
        <v>283</v>
      </c>
      <c r="K35" s="13">
        <v>488</v>
      </c>
      <c r="L35" s="13">
        <v>240</v>
      </c>
      <c r="M35" s="13">
        <v>198</v>
      </c>
      <c r="N35" s="13">
        <v>198</v>
      </c>
      <c r="O35" s="13" t="s">
        <v>283</v>
      </c>
      <c r="P35" s="13">
        <v>475</v>
      </c>
      <c r="Q35" s="13">
        <v>192</v>
      </c>
      <c r="R35" s="13">
        <v>172</v>
      </c>
      <c r="S35" s="13">
        <v>172</v>
      </c>
      <c r="T35" s="13" t="s">
        <v>283</v>
      </c>
      <c r="U35" s="13">
        <v>330</v>
      </c>
      <c r="V35" s="13">
        <v>243</v>
      </c>
      <c r="W35" s="13">
        <v>240</v>
      </c>
      <c r="X35" s="13">
        <v>240</v>
      </c>
      <c r="Y35" s="13" t="s">
        <v>283</v>
      </c>
      <c r="Z35" s="13">
        <v>583</v>
      </c>
      <c r="AA35" s="13">
        <v>225</v>
      </c>
      <c r="AB35" s="13">
        <v>246</v>
      </c>
      <c r="AC35" s="13">
        <v>246</v>
      </c>
      <c r="AD35" s="13" t="s">
        <v>283</v>
      </c>
      <c r="AE35" s="13">
        <v>553</v>
      </c>
      <c r="AF35" s="13">
        <v>227</v>
      </c>
      <c r="AG35" s="13">
        <v>189</v>
      </c>
      <c r="AH35" s="13">
        <v>189</v>
      </c>
      <c r="AI35" s="13" t="s">
        <v>283</v>
      </c>
      <c r="AJ35" s="13">
        <v>429</v>
      </c>
      <c r="AK35" s="13">
        <v>227</v>
      </c>
      <c r="AL35" s="13">
        <v>248</v>
      </c>
      <c r="AM35" s="13">
        <v>248</v>
      </c>
      <c r="AN35" s="13" t="s">
        <v>283</v>
      </c>
      <c r="AO35" s="13">
        <v>563</v>
      </c>
      <c r="AP35" s="13">
        <v>238</v>
      </c>
      <c r="AQ35" s="13">
        <v>235</v>
      </c>
      <c r="AR35" s="13">
        <v>235</v>
      </c>
      <c r="AS35" s="13" t="s">
        <v>283</v>
      </c>
      <c r="AT35" s="13">
        <v>560</v>
      </c>
      <c r="AU35" s="80">
        <v>267</v>
      </c>
      <c r="AV35" s="80">
        <v>175</v>
      </c>
      <c r="AW35" s="80">
        <v>175</v>
      </c>
      <c r="AX35" s="80" t="s">
        <v>283</v>
      </c>
      <c r="AY35" s="80">
        <v>467</v>
      </c>
      <c r="AZ35" s="12">
        <v>275</v>
      </c>
      <c r="BA35" s="12">
        <v>275</v>
      </c>
      <c r="BB35" s="12">
        <v>312</v>
      </c>
      <c r="BC35" s="12">
        <v>292</v>
      </c>
      <c r="BD35" s="12">
        <v>355</v>
      </c>
      <c r="BE35" s="12">
        <v>341</v>
      </c>
      <c r="BF35" s="12">
        <v>318</v>
      </c>
      <c r="BG35" s="12">
        <v>358</v>
      </c>
      <c r="BH35" s="12">
        <v>353</v>
      </c>
      <c r="BI35" s="12">
        <v>296</v>
      </c>
      <c r="BJ35" s="12"/>
      <c r="BK35" s="3"/>
      <c r="BL35" s="3" t="s">
        <v>346</v>
      </c>
      <c r="BM35" s="3" t="s">
        <v>52</v>
      </c>
      <c r="BN35" s="3"/>
      <c r="BO35" s="3"/>
      <c r="BP35" s="12">
        <v>259</v>
      </c>
      <c r="BQ35" s="12">
        <v>199</v>
      </c>
      <c r="BR35" s="12" t="s">
        <v>282</v>
      </c>
      <c r="BS35" s="12" t="s">
        <v>282</v>
      </c>
      <c r="BT35" s="12">
        <v>515</v>
      </c>
      <c r="BU35" s="12">
        <v>251</v>
      </c>
      <c r="BV35" s="13">
        <v>299</v>
      </c>
      <c r="BW35" s="13">
        <v>295</v>
      </c>
      <c r="BX35" s="13" t="s">
        <v>282</v>
      </c>
      <c r="BY35" s="13" t="s">
        <v>282</v>
      </c>
      <c r="BZ35" s="13">
        <v>883</v>
      </c>
      <c r="CA35" s="12">
        <v>337</v>
      </c>
      <c r="CB35" s="13">
        <v>268</v>
      </c>
      <c r="CC35" s="13">
        <v>287</v>
      </c>
      <c r="CD35" s="13" t="s">
        <v>282</v>
      </c>
      <c r="CE35" s="13" t="s">
        <v>282</v>
      </c>
      <c r="CF35" s="13">
        <v>768</v>
      </c>
      <c r="CG35" s="12">
        <v>352</v>
      </c>
      <c r="CH35" s="13">
        <v>276</v>
      </c>
      <c r="CI35" s="13">
        <v>232</v>
      </c>
      <c r="CJ35" s="13" t="s">
        <v>282</v>
      </c>
      <c r="CK35" s="13" t="s">
        <v>282</v>
      </c>
      <c r="CL35" s="13">
        <v>639</v>
      </c>
      <c r="CM35" s="12">
        <v>300</v>
      </c>
      <c r="CN35" s="13">
        <v>259</v>
      </c>
      <c r="CO35" s="13">
        <v>174</v>
      </c>
      <c r="CP35" s="13">
        <v>174</v>
      </c>
      <c r="CQ35" s="13" t="s">
        <v>283</v>
      </c>
      <c r="CR35" s="13">
        <v>451</v>
      </c>
      <c r="CS35" s="12">
        <v>228</v>
      </c>
      <c r="CT35" s="12">
        <v>232</v>
      </c>
      <c r="CU35" s="12">
        <v>275</v>
      </c>
      <c r="CV35" s="12">
        <v>275</v>
      </c>
      <c r="CW35" s="12" t="s">
        <v>283</v>
      </c>
      <c r="CX35" s="12">
        <v>637</v>
      </c>
      <c r="CZ35" s="13">
        <v>227</v>
      </c>
      <c r="DA35" s="13">
        <v>225</v>
      </c>
      <c r="DB35" s="13">
        <v>225</v>
      </c>
      <c r="DC35" s="13" t="s">
        <v>283</v>
      </c>
      <c r="DD35" s="13">
        <v>511</v>
      </c>
      <c r="DE35" s="12">
        <v>310</v>
      </c>
      <c r="DF35" s="13">
        <v>207</v>
      </c>
      <c r="DG35" s="13">
        <v>259</v>
      </c>
      <c r="DH35" s="13">
        <v>259</v>
      </c>
      <c r="DI35" s="13" t="s">
        <v>283</v>
      </c>
      <c r="DJ35" s="13">
        <v>536</v>
      </c>
      <c r="DK35" s="12">
        <v>327</v>
      </c>
    </row>
    <row r="36" spans="1:115">
      <c r="A36" s="3" t="s">
        <v>170</v>
      </c>
      <c r="B36" s="13">
        <v>179</v>
      </c>
      <c r="C36" s="13">
        <v>281</v>
      </c>
      <c r="D36" s="13">
        <v>281</v>
      </c>
      <c r="E36" s="13" t="s">
        <v>283</v>
      </c>
      <c r="F36" s="13">
        <v>503</v>
      </c>
      <c r="G36" s="13">
        <v>192</v>
      </c>
      <c r="H36" s="13">
        <v>295</v>
      </c>
      <c r="I36" s="13">
        <v>295</v>
      </c>
      <c r="J36" s="13" t="s">
        <v>283</v>
      </c>
      <c r="K36" s="13">
        <v>566</v>
      </c>
      <c r="L36" s="13">
        <v>181</v>
      </c>
      <c r="M36" s="13">
        <v>287</v>
      </c>
      <c r="N36" s="13">
        <v>287</v>
      </c>
      <c r="O36" s="13" t="s">
        <v>283</v>
      </c>
      <c r="P36" s="13">
        <v>519</v>
      </c>
      <c r="Q36" s="13">
        <v>181</v>
      </c>
      <c r="R36" s="13">
        <v>310</v>
      </c>
      <c r="S36" s="13">
        <v>310</v>
      </c>
      <c r="T36" s="13" t="s">
        <v>283</v>
      </c>
      <c r="U36" s="13">
        <v>561</v>
      </c>
      <c r="V36" s="13">
        <v>196</v>
      </c>
      <c r="W36" s="13">
        <v>320</v>
      </c>
      <c r="X36" s="13">
        <v>320</v>
      </c>
      <c r="Y36" s="13" t="s">
        <v>283</v>
      </c>
      <c r="Z36" s="13">
        <v>627</v>
      </c>
      <c r="AA36" s="13">
        <v>211</v>
      </c>
      <c r="AB36" s="13">
        <v>329</v>
      </c>
      <c r="AC36" s="13">
        <v>329</v>
      </c>
      <c r="AD36" s="13" t="s">
        <v>283</v>
      </c>
      <c r="AE36" s="13">
        <v>695</v>
      </c>
      <c r="AF36" s="13">
        <v>201</v>
      </c>
      <c r="AG36" s="13">
        <v>346</v>
      </c>
      <c r="AH36" s="13">
        <v>346</v>
      </c>
      <c r="AI36" s="13" t="s">
        <v>283</v>
      </c>
      <c r="AJ36" s="13">
        <v>696</v>
      </c>
      <c r="AK36" s="13">
        <v>208</v>
      </c>
      <c r="AL36" s="13">
        <v>379</v>
      </c>
      <c r="AM36" s="13">
        <v>379</v>
      </c>
      <c r="AN36" s="13" t="s">
        <v>283</v>
      </c>
      <c r="AO36" s="13">
        <v>789</v>
      </c>
      <c r="AP36" s="13">
        <v>228</v>
      </c>
      <c r="AQ36" s="13">
        <v>369</v>
      </c>
      <c r="AR36" s="13">
        <v>369</v>
      </c>
      <c r="AS36" s="13" t="s">
        <v>283</v>
      </c>
      <c r="AT36" s="13">
        <v>841</v>
      </c>
      <c r="AU36" s="80">
        <v>190</v>
      </c>
      <c r="AV36" s="80">
        <v>332</v>
      </c>
      <c r="AW36" s="80">
        <v>332</v>
      </c>
      <c r="AX36" s="80" t="s">
        <v>283</v>
      </c>
      <c r="AY36" s="80">
        <v>630</v>
      </c>
      <c r="AZ36" s="12">
        <v>275</v>
      </c>
      <c r="BA36" s="12">
        <v>275</v>
      </c>
      <c r="BB36" s="12">
        <v>312</v>
      </c>
      <c r="BC36" s="12">
        <v>292</v>
      </c>
      <c r="BD36" s="12">
        <v>355</v>
      </c>
      <c r="BE36" s="12">
        <v>341</v>
      </c>
      <c r="BF36" s="12">
        <v>318</v>
      </c>
      <c r="BG36" s="12">
        <v>358</v>
      </c>
      <c r="BH36" s="12">
        <v>353</v>
      </c>
      <c r="BI36" s="12">
        <v>296</v>
      </c>
      <c r="BJ36" s="12"/>
      <c r="BK36" s="3"/>
      <c r="BL36" s="3" t="s">
        <v>347</v>
      </c>
      <c r="BM36" s="3" t="s">
        <v>50</v>
      </c>
      <c r="BN36" s="3"/>
      <c r="BO36" s="3"/>
      <c r="BP36" s="12">
        <v>84</v>
      </c>
      <c r="BQ36" s="12">
        <v>248</v>
      </c>
      <c r="BR36" s="12" t="s">
        <v>282</v>
      </c>
      <c r="BS36" s="12" t="s">
        <v>282</v>
      </c>
      <c r="BT36" s="12">
        <v>208</v>
      </c>
      <c r="BU36" s="12">
        <v>251</v>
      </c>
      <c r="BV36" s="13">
        <v>105</v>
      </c>
      <c r="BW36" s="13">
        <v>355</v>
      </c>
      <c r="BX36" s="13" t="s">
        <v>282</v>
      </c>
      <c r="BY36" s="13" t="s">
        <v>282</v>
      </c>
      <c r="BZ36" s="13">
        <v>373</v>
      </c>
      <c r="CA36" s="12">
        <v>337</v>
      </c>
      <c r="CB36" s="13">
        <v>125</v>
      </c>
      <c r="CC36" s="13">
        <v>336</v>
      </c>
      <c r="CD36" s="13" t="s">
        <v>282</v>
      </c>
      <c r="CE36" s="13" t="s">
        <v>282</v>
      </c>
      <c r="CF36" s="13">
        <v>420</v>
      </c>
      <c r="CG36" s="12">
        <v>352</v>
      </c>
      <c r="CH36" s="13">
        <v>118</v>
      </c>
      <c r="CI36" s="13">
        <v>303</v>
      </c>
      <c r="CJ36" s="13" t="s">
        <v>282</v>
      </c>
      <c r="CK36" s="13" t="s">
        <v>282</v>
      </c>
      <c r="CL36" s="13">
        <v>358</v>
      </c>
      <c r="CM36" s="12">
        <v>300</v>
      </c>
      <c r="CN36" s="13">
        <v>129</v>
      </c>
      <c r="CO36" s="13">
        <v>224</v>
      </c>
      <c r="CP36" s="13">
        <v>224</v>
      </c>
      <c r="CQ36" s="13" t="s">
        <v>283</v>
      </c>
      <c r="CR36" s="13">
        <v>289</v>
      </c>
      <c r="CS36" s="12">
        <v>228</v>
      </c>
      <c r="CT36" s="12">
        <v>149</v>
      </c>
      <c r="CU36" s="12">
        <v>231</v>
      </c>
      <c r="CV36" s="12">
        <v>231</v>
      </c>
      <c r="CW36" s="12" t="s">
        <v>283</v>
      </c>
      <c r="CX36" s="12">
        <v>344</v>
      </c>
      <c r="CZ36" s="13">
        <v>170</v>
      </c>
      <c r="DA36" s="13">
        <v>337</v>
      </c>
      <c r="DB36" s="13">
        <v>337</v>
      </c>
      <c r="DC36" s="13" t="s">
        <v>283</v>
      </c>
      <c r="DD36" s="13">
        <v>573</v>
      </c>
      <c r="DE36" s="12">
        <v>310</v>
      </c>
      <c r="DF36" s="13">
        <v>173</v>
      </c>
      <c r="DG36" s="13">
        <v>333</v>
      </c>
      <c r="DH36" s="13">
        <v>333</v>
      </c>
      <c r="DI36" s="13" t="s">
        <v>283</v>
      </c>
      <c r="DJ36" s="13">
        <v>576</v>
      </c>
      <c r="DK36" s="12">
        <v>327</v>
      </c>
    </row>
    <row r="37" spans="1:115">
      <c r="A37" s="3" t="s">
        <v>171</v>
      </c>
      <c r="B37" s="13">
        <v>184</v>
      </c>
      <c r="C37" s="13">
        <v>197</v>
      </c>
      <c r="D37" s="13">
        <v>197</v>
      </c>
      <c r="E37" s="13" t="s">
        <v>283</v>
      </c>
      <c r="F37" s="13">
        <v>362</v>
      </c>
      <c r="G37" s="13">
        <v>186</v>
      </c>
      <c r="H37" s="13">
        <v>234</v>
      </c>
      <c r="I37" s="13">
        <v>234</v>
      </c>
      <c r="J37" s="13" t="s">
        <v>283</v>
      </c>
      <c r="K37" s="13">
        <v>435</v>
      </c>
      <c r="L37" s="13">
        <v>149</v>
      </c>
      <c r="M37" s="13">
        <v>208</v>
      </c>
      <c r="N37" s="13">
        <v>208</v>
      </c>
      <c r="O37" s="13" t="s">
        <v>283</v>
      </c>
      <c r="P37" s="13">
        <v>310</v>
      </c>
      <c r="Q37" s="13">
        <v>164</v>
      </c>
      <c r="R37" s="13">
        <v>197</v>
      </c>
      <c r="S37" s="13">
        <v>197</v>
      </c>
      <c r="T37" s="13" t="s">
        <v>283</v>
      </c>
      <c r="U37" s="13">
        <v>323</v>
      </c>
      <c r="V37" s="13">
        <v>182</v>
      </c>
      <c r="W37" s="13">
        <v>237</v>
      </c>
      <c r="X37" s="13">
        <v>237</v>
      </c>
      <c r="Y37" s="13" t="s">
        <v>283</v>
      </c>
      <c r="Z37" s="13">
        <v>431</v>
      </c>
      <c r="AA37" s="13">
        <v>176</v>
      </c>
      <c r="AB37" s="13">
        <v>252</v>
      </c>
      <c r="AC37" s="13">
        <v>252</v>
      </c>
      <c r="AD37" s="13" t="s">
        <v>283</v>
      </c>
      <c r="AE37" s="13">
        <v>443</v>
      </c>
      <c r="AF37" s="13">
        <v>189</v>
      </c>
      <c r="AG37" s="13">
        <v>214</v>
      </c>
      <c r="AH37" s="13">
        <v>214</v>
      </c>
      <c r="AI37" s="13" t="s">
        <v>283</v>
      </c>
      <c r="AJ37" s="13">
        <v>405</v>
      </c>
      <c r="AK37" s="13">
        <v>215</v>
      </c>
      <c r="AL37" s="13">
        <v>255</v>
      </c>
      <c r="AM37" s="13">
        <v>255</v>
      </c>
      <c r="AN37" s="13" t="s">
        <v>283</v>
      </c>
      <c r="AO37" s="13">
        <v>548</v>
      </c>
      <c r="AP37" s="13">
        <v>185</v>
      </c>
      <c r="AQ37" s="13">
        <v>244</v>
      </c>
      <c r="AR37" s="13">
        <v>244</v>
      </c>
      <c r="AS37" s="13" t="s">
        <v>283</v>
      </c>
      <c r="AT37" s="13">
        <v>451</v>
      </c>
      <c r="AU37" s="80">
        <v>246</v>
      </c>
      <c r="AV37" s="80">
        <v>189</v>
      </c>
      <c r="AW37" s="80">
        <v>189</v>
      </c>
      <c r="AX37" s="80" t="s">
        <v>283</v>
      </c>
      <c r="AY37" s="80">
        <v>465</v>
      </c>
      <c r="AZ37" s="12">
        <v>275</v>
      </c>
      <c r="BA37" s="12">
        <v>275</v>
      </c>
      <c r="BB37" s="12">
        <v>312</v>
      </c>
      <c r="BC37" s="12">
        <v>292</v>
      </c>
      <c r="BD37" s="12">
        <v>355</v>
      </c>
      <c r="BE37" s="12">
        <v>341</v>
      </c>
      <c r="BF37" s="12">
        <v>318</v>
      </c>
      <c r="BG37" s="12">
        <v>358</v>
      </c>
      <c r="BH37" s="12">
        <v>353</v>
      </c>
      <c r="BI37" s="12">
        <v>296</v>
      </c>
      <c r="BJ37" s="12"/>
      <c r="BK37" s="3"/>
      <c r="BL37" s="3" t="s">
        <v>348</v>
      </c>
      <c r="BM37" s="3" t="s">
        <v>48</v>
      </c>
      <c r="BN37" s="3"/>
      <c r="BO37" s="3"/>
      <c r="BP37" s="12">
        <v>163</v>
      </c>
      <c r="BQ37" s="12">
        <v>206</v>
      </c>
      <c r="BR37" s="12" t="s">
        <v>282</v>
      </c>
      <c r="BS37" s="12" t="s">
        <v>282</v>
      </c>
      <c r="BT37" s="12">
        <v>335</v>
      </c>
      <c r="BU37" s="12">
        <v>251</v>
      </c>
      <c r="BV37" s="13">
        <v>172</v>
      </c>
      <c r="BW37" s="13">
        <v>301</v>
      </c>
      <c r="BX37" s="13" t="s">
        <v>282</v>
      </c>
      <c r="BY37" s="13" t="s">
        <v>282</v>
      </c>
      <c r="BZ37" s="13">
        <v>517</v>
      </c>
      <c r="CA37" s="12">
        <v>337</v>
      </c>
      <c r="CB37" s="13">
        <v>187</v>
      </c>
      <c r="CC37" s="13">
        <v>305</v>
      </c>
      <c r="CD37" s="13" t="s">
        <v>282</v>
      </c>
      <c r="CE37" s="13" t="s">
        <v>282</v>
      </c>
      <c r="CF37" s="13">
        <v>571</v>
      </c>
      <c r="CG37" s="12">
        <v>352</v>
      </c>
      <c r="CH37" s="13">
        <v>192</v>
      </c>
      <c r="CI37" s="13">
        <v>241</v>
      </c>
      <c r="CJ37" s="13" t="s">
        <v>282</v>
      </c>
      <c r="CK37" s="13" t="s">
        <v>282</v>
      </c>
      <c r="CL37" s="13">
        <v>463</v>
      </c>
      <c r="CM37" s="12">
        <v>300</v>
      </c>
      <c r="CN37" s="13">
        <v>174</v>
      </c>
      <c r="CO37" s="13">
        <v>183</v>
      </c>
      <c r="CP37" s="13">
        <v>183</v>
      </c>
      <c r="CQ37" s="13" t="s">
        <v>283</v>
      </c>
      <c r="CR37" s="13">
        <v>319</v>
      </c>
      <c r="CS37" s="12">
        <v>228</v>
      </c>
      <c r="CT37" s="12">
        <v>190</v>
      </c>
      <c r="CU37" s="12">
        <v>48</v>
      </c>
      <c r="CV37" s="12">
        <v>48</v>
      </c>
      <c r="CW37" s="12" t="s">
        <v>283</v>
      </c>
      <c r="CX37" s="12">
        <v>92</v>
      </c>
      <c r="CZ37" s="13">
        <v>193</v>
      </c>
      <c r="DA37" s="13">
        <v>233</v>
      </c>
      <c r="DB37" s="13">
        <v>233</v>
      </c>
      <c r="DC37" s="13" t="s">
        <v>283</v>
      </c>
      <c r="DD37" s="13">
        <v>450</v>
      </c>
      <c r="DE37" s="12">
        <v>310</v>
      </c>
      <c r="DF37" s="13">
        <v>222</v>
      </c>
      <c r="DG37" s="13">
        <v>248</v>
      </c>
      <c r="DH37" s="13">
        <v>248</v>
      </c>
      <c r="DI37" s="13" t="s">
        <v>283</v>
      </c>
      <c r="DJ37" s="13">
        <v>551</v>
      </c>
      <c r="DK37" s="12">
        <v>327</v>
      </c>
    </row>
    <row r="38" spans="1:115">
      <c r="A38" s="3" t="s">
        <v>172</v>
      </c>
      <c r="B38" s="13">
        <v>8</v>
      </c>
      <c r="C38" s="13">
        <v>350</v>
      </c>
      <c r="D38" s="13">
        <v>350</v>
      </c>
      <c r="E38" s="13" t="s">
        <v>283</v>
      </c>
      <c r="F38" s="13">
        <v>28</v>
      </c>
      <c r="G38" s="13">
        <v>15</v>
      </c>
      <c r="H38" s="13">
        <v>373</v>
      </c>
      <c r="I38" s="13">
        <v>373</v>
      </c>
      <c r="J38" s="13" t="s">
        <v>283</v>
      </c>
      <c r="K38" s="13">
        <v>56</v>
      </c>
      <c r="L38" s="13">
        <v>11</v>
      </c>
      <c r="M38" s="13">
        <v>436</v>
      </c>
      <c r="N38" s="13">
        <v>436</v>
      </c>
      <c r="O38" s="13" t="s">
        <v>283</v>
      </c>
      <c r="P38" s="13">
        <v>48</v>
      </c>
      <c r="Q38" s="13">
        <v>10</v>
      </c>
      <c r="R38" s="13">
        <v>380</v>
      </c>
      <c r="S38" s="13">
        <v>380</v>
      </c>
      <c r="T38" s="13" t="s">
        <v>283</v>
      </c>
      <c r="U38" s="13">
        <v>38</v>
      </c>
      <c r="V38" s="13">
        <v>10</v>
      </c>
      <c r="W38" s="13">
        <v>390</v>
      </c>
      <c r="X38" s="13">
        <v>390</v>
      </c>
      <c r="Y38" s="13" t="s">
        <v>283</v>
      </c>
      <c r="Z38" s="13">
        <v>39</v>
      </c>
      <c r="AA38" s="13">
        <v>12</v>
      </c>
      <c r="AB38" s="13">
        <v>351</v>
      </c>
      <c r="AC38" s="13">
        <v>351</v>
      </c>
      <c r="AD38" s="13" t="s">
        <v>283</v>
      </c>
      <c r="AE38" s="13">
        <v>42</v>
      </c>
      <c r="AF38" s="13">
        <v>11</v>
      </c>
      <c r="AG38" s="13">
        <v>356</v>
      </c>
      <c r="AH38" s="13">
        <v>356</v>
      </c>
      <c r="AI38" s="13" t="s">
        <v>283</v>
      </c>
      <c r="AJ38" s="13">
        <v>39</v>
      </c>
      <c r="AK38" s="13">
        <v>9</v>
      </c>
      <c r="AL38" s="13">
        <v>371</v>
      </c>
      <c r="AM38" s="13">
        <v>371</v>
      </c>
      <c r="AN38" s="13" t="s">
        <v>283</v>
      </c>
      <c r="AO38" s="13">
        <v>33</v>
      </c>
      <c r="AP38" s="13">
        <v>9</v>
      </c>
      <c r="AQ38" s="13">
        <v>373</v>
      </c>
      <c r="AR38" s="13">
        <v>373</v>
      </c>
      <c r="AS38" s="13" t="s">
        <v>283</v>
      </c>
      <c r="AT38" s="13">
        <v>32</v>
      </c>
      <c r="AU38" s="80" t="s">
        <v>281</v>
      </c>
      <c r="AV38" s="80" t="s">
        <v>281</v>
      </c>
      <c r="AW38" s="80" t="s">
        <v>281</v>
      </c>
      <c r="AX38" s="80" t="s">
        <v>283</v>
      </c>
      <c r="AY38" s="80" t="s">
        <v>281</v>
      </c>
      <c r="AZ38" s="12">
        <v>275</v>
      </c>
      <c r="BA38" s="12">
        <v>275</v>
      </c>
      <c r="BB38" s="12">
        <v>312</v>
      </c>
      <c r="BC38" s="12">
        <v>292</v>
      </c>
      <c r="BD38" s="12">
        <v>355</v>
      </c>
      <c r="BE38" s="12">
        <v>341</v>
      </c>
      <c r="BF38" s="12">
        <v>318</v>
      </c>
      <c r="BG38" s="12">
        <v>358</v>
      </c>
      <c r="BH38" s="12">
        <v>353</v>
      </c>
      <c r="BI38" s="12">
        <v>296</v>
      </c>
      <c r="BJ38" s="12"/>
      <c r="BK38" s="3"/>
      <c r="BL38" s="3" t="s">
        <v>349</v>
      </c>
      <c r="BM38" s="3" t="s">
        <v>46</v>
      </c>
      <c r="BN38" s="3"/>
      <c r="BO38" s="3"/>
      <c r="BP38" s="12" t="s">
        <v>281</v>
      </c>
      <c r="BQ38" s="12">
        <v>358</v>
      </c>
      <c r="BR38" s="12" t="s">
        <v>282</v>
      </c>
      <c r="BS38" s="12" t="s">
        <v>282</v>
      </c>
      <c r="BT38" s="12" t="s">
        <v>281</v>
      </c>
      <c r="BU38" s="12">
        <v>251</v>
      </c>
      <c r="BV38" s="13" t="s">
        <v>281</v>
      </c>
      <c r="BW38" s="13" t="s">
        <v>281</v>
      </c>
      <c r="BX38" s="13" t="s">
        <v>282</v>
      </c>
      <c r="BY38" s="13" t="s">
        <v>282</v>
      </c>
      <c r="BZ38" s="13" t="s">
        <v>281</v>
      </c>
      <c r="CA38" s="12">
        <v>337</v>
      </c>
      <c r="CB38" s="13" t="s">
        <v>281</v>
      </c>
      <c r="CC38" s="13" t="s">
        <v>281</v>
      </c>
      <c r="CD38" s="13" t="s">
        <v>282</v>
      </c>
      <c r="CE38" s="13" t="s">
        <v>282</v>
      </c>
      <c r="CF38" s="13" t="s">
        <v>281</v>
      </c>
      <c r="CG38" s="12">
        <v>352</v>
      </c>
      <c r="CH38" s="13" t="s">
        <v>281</v>
      </c>
      <c r="CI38" s="13" t="s">
        <v>281</v>
      </c>
      <c r="CJ38" s="13" t="s">
        <v>282</v>
      </c>
      <c r="CK38" s="13" t="s">
        <v>282</v>
      </c>
      <c r="CL38" s="13" t="s">
        <v>281</v>
      </c>
      <c r="CM38" s="12">
        <v>300</v>
      </c>
      <c r="CN38" s="13">
        <v>15</v>
      </c>
      <c r="CO38" s="13">
        <v>387</v>
      </c>
      <c r="CP38" s="13">
        <v>387</v>
      </c>
      <c r="CQ38" s="13" t="s">
        <v>283</v>
      </c>
      <c r="CR38" s="13">
        <v>58</v>
      </c>
      <c r="CS38" s="12">
        <v>228</v>
      </c>
      <c r="CT38" s="12">
        <v>9</v>
      </c>
      <c r="CU38" s="12">
        <v>333</v>
      </c>
      <c r="CV38" s="12">
        <v>333</v>
      </c>
      <c r="CW38" s="12" t="s">
        <v>283</v>
      </c>
      <c r="CX38" s="12">
        <v>30</v>
      </c>
      <c r="CZ38" s="13">
        <v>15</v>
      </c>
      <c r="DA38" s="13">
        <v>367</v>
      </c>
      <c r="DB38" s="13">
        <v>367</v>
      </c>
      <c r="DC38" s="13" t="s">
        <v>283</v>
      </c>
      <c r="DD38" s="13">
        <v>55</v>
      </c>
      <c r="DE38" s="12">
        <v>310</v>
      </c>
      <c r="DF38" s="13">
        <v>11</v>
      </c>
      <c r="DG38" s="13">
        <v>400</v>
      </c>
      <c r="DH38" s="13">
        <v>400</v>
      </c>
      <c r="DI38" s="13" t="s">
        <v>283</v>
      </c>
      <c r="DJ38" s="13">
        <v>44</v>
      </c>
      <c r="DK38" s="12">
        <v>327</v>
      </c>
    </row>
    <row r="39" spans="1:115">
      <c r="A39" s="3" t="s">
        <v>173</v>
      </c>
      <c r="B39" s="13" t="s">
        <v>283</v>
      </c>
      <c r="C39" s="13" t="s">
        <v>283</v>
      </c>
      <c r="D39" s="13" t="s">
        <v>283</v>
      </c>
      <c r="E39" s="13" t="s">
        <v>283</v>
      </c>
      <c r="F39" s="13" t="s">
        <v>283</v>
      </c>
      <c r="G39" s="13" t="s">
        <v>283</v>
      </c>
      <c r="H39" s="13" t="s">
        <v>283</v>
      </c>
      <c r="I39" s="13" t="s">
        <v>283</v>
      </c>
      <c r="J39" s="13" t="s">
        <v>283</v>
      </c>
      <c r="K39" s="13" t="s">
        <v>283</v>
      </c>
      <c r="L39" s="13" t="s">
        <v>281</v>
      </c>
      <c r="M39" s="13" t="s">
        <v>281</v>
      </c>
      <c r="N39" s="13" t="s">
        <v>281</v>
      </c>
      <c r="O39" s="13" t="s">
        <v>283</v>
      </c>
      <c r="P39" s="13" t="s">
        <v>281</v>
      </c>
      <c r="Q39" s="13" t="s">
        <v>283</v>
      </c>
      <c r="R39" s="13" t="s">
        <v>283</v>
      </c>
      <c r="S39" s="13" t="s">
        <v>283</v>
      </c>
      <c r="T39" s="13" t="s">
        <v>283</v>
      </c>
      <c r="U39" s="13" t="s">
        <v>283</v>
      </c>
      <c r="V39" s="13" t="s">
        <v>281</v>
      </c>
      <c r="W39" s="13" t="s">
        <v>281</v>
      </c>
      <c r="X39" s="13" t="s">
        <v>281</v>
      </c>
      <c r="Y39" s="13" t="s">
        <v>283</v>
      </c>
      <c r="Z39" s="13" t="s">
        <v>281</v>
      </c>
      <c r="AA39" s="13" t="s">
        <v>281</v>
      </c>
      <c r="AB39" s="13" t="s">
        <v>281</v>
      </c>
      <c r="AC39" s="13" t="s">
        <v>281</v>
      </c>
      <c r="AD39" s="13" t="s">
        <v>283</v>
      </c>
      <c r="AE39" s="13" t="s">
        <v>281</v>
      </c>
      <c r="AF39" s="13" t="s">
        <v>283</v>
      </c>
      <c r="AG39" s="13" t="s">
        <v>283</v>
      </c>
      <c r="AH39" s="13" t="s">
        <v>283</v>
      </c>
      <c r="AI39" s="13" t="s">
        <v>283</v>
      </c>
      <c r="AJ39" s="13" t="s">
        <v>283</v>
      </c>
      <c r="AK39" s="13" t="s">
        <v>283</v>
      </c>
      <c r="AL39" s="13" t="s">
        <v>283</v>
      </c>
      <c r="AM39" s="13" t="s">
        <v>283</v>
      </c>
      <c r="AN39" s="13" t="s">
        <v>283</v>
      </c>
      <c r="AO39" s="13" t="s">
        <v>283</v>
      </c>
      <c r="AP39" s="13" t="s">
        <v>283</v>
      </c>
      <c r="AQ39" s="13" t="s">
        <v>283</v>
      </c>
      <c r="AR39" s="13" t="s">
        <v>283</v>
      </c>
      <c r="AS39" s="13" t="s">
        <v>283</v>
      </c>
      <c r="AT39" s="13" t="s">
        <v>283</v>
      </c>
      <c r="AU39" s="80" t="s">
        <v>283</v>
      </c>
      <c r="AV39" s="80" t="s">
        <v>283</v>
      </c>
      <c r="AW39" s="80" t="s">
        <v>283</v>
      </c>
      <c r="AX39" s="80" t="s">
        <v>283</v>
      </c>
      <c r="AY39" s="80" t="s">
        <v>283</v>
      </c>
      <c r="AZ39" s="12">
        <v>275</v>
      </c>
      <c r="BA39" s="12">
        <v>275</v>
      </c>
      <c r="BB39" s="12">
        <v>312</v>
      </c>
      <c r="BC39" s="12">
        <v>292</v>
      </c>
      <c r="BD39" s="12">
        <v>355</v>
      </c>
      <c r="BE39" s="12">
        <v>341</v>
      </c>
      <c r="BF39" s="12">
        <v>318</v>
      </c>
      <c r="BG39" s="12">
        <v>358</v>
      </c>
      <c r="BH39" s="12">
        <v>353</v>
      </c>
      <c r="BI39" s="12">
        <v>296</v>
      </c>
      <c r="BJ39" s="12"/>
      <c r="BK39" s="3"/>
      <c r="BL39" s="3" t="s">
        <v>350</v>
      </c>
      <c r="BM39" s="3" t="s">
        <v>44</v>
      </c>
      <c r="BN39" s="3"/>
      <c r="BO39" s="3"/>
      <c r="BP39" s="12" t="s">
        <v>283</v>
      </c>
      <c r="BQ39" s="12" t="s">
        <v>283</v>
      </c>
      <c r="BR39" s="12" t="s">
        <v>282</v>
      </c>
      <c r="BS39" s="12" t="s">
        <v>282</v>
      </c>
      <c r="BT39" s="12" t="s">
        <v>283</v>
      </c>
      <c r="BU39" s="12">
        <v>251</v>
      </c>
      <c r="BV39" s="13" t="s">
        <v>281</v>
      </c>
      <c r="BW39" s="13" t="s">
        <v>281</v>
      </c>
      <c r="BX39" s="13" t="s">
        <v>282</v>
      </c>
      <c r="BY39" s="13" t="s">
        <v>282</v>
      </c>
      <c r="BZ39" s="13" t="s">
        <v>281</v>
      </c>
      <c r="CA39" s="12">
        <v>337</v>
      </c>
      <c r="CB39" s="13" t="s">
        <v>283</v>
      </c>
      <c r="CC39" s="13" t="s">
        <v>283</v>
      </c>
      <c r="CD39" s="13" t="s">
        <v>282</v>
      </c>
      <c r="CE39" s="13" t="s">
        <v>282</v>
      </c>
      <c r="CF39" s="13" t="s">
        <v>283</v>
      </c>
      <c r="CG39" s="12">
        <v>352</v>
      </c>
      <c r="CH39" s="13" t="s">
        <v>281</v>
      </c>
      <c r="CI39" s="13" t="s">
        <v>281</v>
      </c>
      <c r="CJ39" s="13" t="s">
        <v>282</v>
      </c>
      <c r="CK39" s="13" t="s">
        <v>282</v>
      </c>
      <c r="CL39" s="13" t="s">
        <v>281</v>
      </c>
      <c r="CM39" s="12">
        <v>300</v>
      </c>
      <c r="CN39" s="13" t="s">
        <v>283</v>
      </c>
      <c r="CO39" s="13" t="s">
        <v>283</v>
      </c>
      <c r="CP39" s="13" t="s">
        <v>283</v>
      </c>
      <c r="CQ39" s="13" t="s">
        <v>283</v>
      </c>
      <c r="CR39" s="13" t="s">
        <v>283</v>
      </c>
      <c r="CS39" s="12">
        <v>228</v>
      </c>
      <c r="CT39" s="12" t="s">
        <v>283</v>
      </c>
      <c r="CU39" s="12" t="s">
        <v>283</v>
      </c>
      <c r="CV39" s="12" t="s">
        <v>283</v>
      </c>
      <c r="CW39" s="12" t="s">
        <v>283</v>
      </c>
      <c r="CX39" s="12" t="s">
        <v>283</v>
      </c>
      <c r="CZ39" s="13" t="s">
        <v>283</v>
      </c>
      <c r="DA39" s="13" t="s">
        <v>283</v>
      </c>
      <c r="DB39" s="13" t="s">
        <v>283</v>
      </c>
      <c r="DC39" s="13" t="s">
        <v>283</v>
      </c>
      <c r="DD39" s="13" t="s">
        <v>283</v>
      </c>
      <c r="DE39" s="12">
        <v>310</v>
      </c>
      <c r="DF39" s="13" t="s">
        <v>283</v>
      </c>
      <c r="DG39" s="13" t="s">
        <v>283</v>
      </c>
      <c r="DH39" s="13" t="s">
        <v>283</v>
      </c>
      <c r="DI39" s="13" t="s">
        <v>283</v>
      </c>
      <c r="DJ39" s="13" t="s">
        <v>283</v>
      </c>
      <c r="DK39" s="12">
        <v>327</v>
      </c>
    </row>
    <row r="40" spans="1:115">
      <c r="A40" s="3" t="s">
        <v>174</v>
      </c>
      <c r="B40" s="13" t="s">
        <v>281</v>
      </c>
      <c r="C40" s="13" t="s">
        <v>281</v>
      </c>
      <c r="D40" s="13" t="s">
        <v>281</v>
      </c>
      <c r="E40" s="13" t="s">
        <v>283</v>
      </c>
      <c r="F40" s="13" t="s">
        <v>281</v>
      </c>
      <c r="G40" s="13" t="s">
        <v>281</v>
      </c>
      <c r="H40" s="13" t="s">
        <v>281</v>
      </c>
      <c r="I40" s="13" t="s">
        <v>281</v>
      </c>
      <c r="J40" s="13" t="s">
        <v>283</v>
      </c>
      <c r="K40" s="13" t="s">
        <v>281</v>
      </c>
      <c r="L40" s="13" t="s">
        <v>281</v>
      </c>
      <c r="M40" s="13" t="s">
        <v>281</v>
      </c>
      <c r="N40" s="13" t="s">
        <v>281</v>
      </c>
      <c r="O40" s="13" t="s">
        <v>283</v>
      </c>
      <c r="P40" s="13" t="s">
        <v>281</v>
      </c>
      <c r="Q40" s="13" t="s">
        <v>281</v>
      </c>
      <c r="R40" s="13" t="s">
        <v>281</v>
      </c>
      <c r="S40" s="13" t="s">
        <v>281</v>
      </c>
      <c r="T40" s="13" t="s">
        <v>283</v>
      </c>
      <c r="U40" s="13" t="s">
        <v>281</v>
      </c>
      <c r="V40" s="13" t="s">
        <v>281</v>
      </c>
      <c r="W40" s="13" t="s">
        <v>281</v>
      </c>
      <c r="X40" s="13" t="s">
        <v>281</v>
      </c>
      <c r="Y40" s="13" t="s">
        <v>283</v>
      </c>
      <c r="Z40" s="13" t="s">
        <v>281</v>
      </c>
      <c r="AA40" s="13" t="s">
        <v>281</v>
      </c>
      <c r="AB40" s="13" t="s">
        <v>281</v>
      </c>
      <c r="AC40" s="13" t="s">
        <v>281</v>
      </c>
      <c r="AD40" s="13" t="s">
        <v>283</v>
      </c>
      <c r="AE40" s="13" t="s">
        <v>281</v>
      </c>
      <c r="AF40" s="13">
        <v>17</v>
      </c>
      <c r="AG40" s="13">
        <v>240</v>
      </c>
      <c r="AH40" s="13">
        <v>240</v>
      </c>
      <c r="AI40" s="13" t="s">
        <v>283</v>
      </c>
      <c r="AJ40" s="13">
        <v>41</v>
      </c>
      <c r="AK40" s="13">
        <v>24</v>
      </c>
      <c r="AL40" s="13">
        <v>363</v>
      </c>
      <c r="AM40" s="13">
        <v>363</v>
      </c>
      <c r="AN40" s="13" t="s">
        <v>283</v>
      </c>
      <c r="AO40" s="13">
        <v>87</v>
      </c>
      <c r="AP40" s="13">
        <v>28</v>
      </c>
      <c r="AQ40" s="13">
        <v>293</v>
      </c>
      <c r="AR40" s="13">
        <v>293</v>
      </c>
      <c r="AS40" s="13" t="s">
        <v>283</v>
      </c>
      <c r="AT40" s="13">
        <v>82</v>
      </c>
      <c r="AU40" s="80">
        <v>24</v>
      </c>
      <c r="AV40" s="80">
        <v>202</v>
      </c>
      <c r="AW40" s="80">
        <v>202</v>
      </c>
      <c r="AX40" s="80" t="s">
        <v>283</v>
      </c>
      <c r="AY40" s="80">
        <v>48</v>
      </c>
      <c r="AZ40" s="12">
        <v>275</v>
      </c>
      <c r="BA40" s="12">
        <v>275</v>
      </c>
      <c r="BB40" s="12">
        <v>312</v>
      </c>
      <c r="BC40" s="12">
        <v>292</v>
      </c>
      <c r="BD40" s="12">
        <v>355</v>
      </c>
      <c r="BE40" s="12">
        <v>341</v>
      </c>
      <c r="BF40" s="12">
        <v>318</v>
      </c>
      <c r="BG40" s="12">
        <v>358</v>
      </c>
      <c r="BH40" s="12">
        <v>353</v>
      </c>
      <c r="BI40" s="12">
        <v>296</v>
      </c>
      <c r="BJ40" s="12"/>
      <c r="BK40" s="3"/>
      <c r="BL40" s="3" t="s">
        <v>351</v>
      </c>
      <c r="BM40" s="3" t="s">
        <v>42</v>
      </c>
      <c r="BN40" s="3"/>
      <c r="BO40" s="3"/>
      <c r="BP40" s="12">
        <v>11</v>
      </c>
      <c r="BQ40" s="12">
        <v>200</v>
      </c>
      <c r="BR40" s="12" t="s">
        <v>282</v>
      </c>
      <c r="BS40" s="12" t="s">
        <v>282</v>
      </c>
      <c r="BT40" s="12">
        <v>22</v>
      </c>
      <c r="BU40" s="12">
        <v>251</v>
      </c>
      <c r="BV40" s="13" t="s">
        <v>281</v>
      </c>
      <c r="BW40" s="13" t="s">
        <v>281</v>
      </c>
      <c r="BX40" s="13" t="s">
        <v>282</v>
      </c>
      <c r="BY40" s="13" t="s">
        <v>282</v>
      </c>
      <c r="BZ40" s="13" t="s">
        <v>281</v>
      </c>
      <c r="CA40" s="12">
        <v>337</v>
      </c>
      <c r="CB40" s="13" t="s">
        <v>281</v>
      </c>
      <c r="CC40" s="13" t="s">
        <v>281</v>
      </c>
      <c r="CD40" s="13" t="s">
        <v>282</v>
      </c>
      <c r="CE40" s="13" t="s">
        <v>282</v>
      </c>
      <c r="CF40" s="13" t="s">
        <v>281</v>
      </c>
      <c r="CG40" s="12">
        <v>352</v>
      </c>
      <c r="CH40" s="13" t="s">
        <v>281</v>
      </c>
      <c r="CI40" s="13" t="s">
        <v>281</v>
      </c>
      <c r="CJ40" s="13" t="s">
        <v>282</v>
      </c>
      <c r="CK40" s="13" t="s">
        <v>282</v>
      </c>
      <c r="CL40" s="13" t="s">
        <v>281</v>
      </c>
      <c r="CM40" s="12">
        <v>300</v>
      </c>
      <c r="CN40" s="13" t="s">
        <v>281</v>
      </c>
      <c r="CO40" s="13" t="s">
        <v>281</v>
      </c>
      <c r="CP40" s="13" t="s">
        <v>281</v>
      </c>
      <c r="CQ40" s="13" t="s">
        <v>283</v>
      </c>
      <c r="CR40" s="13" t="s">
        <v>281</v>
      </c>
      <c r="CS40" s="12">
        <v>228</v>
      </c>
      <c r="CT40" s="12" t="s">
        <v>281</v>
      </c>
      <c r="CU40" s="12" t="s">
        <v>281</v>
      </c>
      <c r="CV40" s="12" t="s">
        <v>281</v>
      </c>
      <c r="CW40" s="12" t="s">
        <v>283</v>
      </c>
      <c r="CX40" s="12" t="s">
        <v>281</v>
      </c>
      <c r="CZ40" s="13" t="s">
        <v>281</v>
      </c>
      <c r="DA40" s="13" t="s">
        <v>281</v>
      </c>
      <c r="DB40" s="13" t="s">
        <v>281</v>
      </c>
      <c r="DC40" s="13" t="s">
        <v>283</v>
      </c>
      <c r="DD40" s="13" t="s">
        <v>281</v>
      </c>
      <c r="DE40" s="12">
        <v>310</v>
      </c>
      <c r="DF40" s="13" t="s">
        <v>281</v>
      </c>
      <c r="DG40" s="13" t="s">
        <v>281</v>
      </c>
      <c r="DH40" s="13" t="s">
        <v>281</v>
      </c>
      <c r="DI40" s="13" t="s">
        <v>283</v>
      </c>
      <c r="DJ40" s="13" t="s">
        <v>281</v>
      </c>
      <c r="DK40" s="12">
        <v>327</v>
      </c>
    </row>
    <row r="41" spans="1:115">
      <c r="A41" s="3" t="s">
        <v>175</v>
      </c>
      <c r="B41" s="13" t="s">
        <v>283</v>
      </c>
      <c r="C41" s="13" t="s">
        <v>283</v>
      </c>
      <c r="D41" s="13" t="s">
        <v>283</v>
      </c>
      <c r="E41" s="13" t="s">
        <v>283</v>
      </c>
      <c r="F41" s="13" t="s">
        <v>283</v>
      </c>
      <c r="G41" s="13" t="s">
        <v>283</v>
      </c>
      <c r="H41" s="13" t="s">
        <v>283</v>
      </c>
      <c r="I41" s="13" t="s">
        <v>283</v>
      </c>
      <c r="J41" s="13" t="s">
        <v>283</v>
      </c>
      <c r="K41" s="13" t="s">
        <v>283</v>
      </c>
      <c r="L41" s="13" t="s">
        <v>283</v>
      </c>
      <c r="M41" s="13" t="s">
        <v>283</v>
      </c>
      <c r="N41" s="13" t="s">
        <v>283</v>
      </c>
      <c r="O41" s="13" t="s">
        <v>283</v>
      </c>
      <c r="P41" s="13" t="s">
        <v>283</v>
      </c>
      <c r="Q41" s="13" t="s">
        <v>283</v>
      </c>
      <c r="R41" s="13" t="s">
        <v>283</v>
      </c>
      <c r="S41" s="13" t="s">
        <v>283</v>
      </c>
      <c r="T41" s="13" t="s">
        <v>283</v>
      </c>
      <c r="U41" s="13" t="s">
        <v>283</v>
      </c>
      <c r="V41" s="13" t="s">
        <v>283</v>
      </c>
      <c r="W41" s="13" t="s">
        <v>283</v>
      </c>
      <c r="X41" s="13" t="s">
        <v>283</v>
      </c>
      <c r="Y41" s="13" t="s">
        <v>283</v>
      </c>
      <c r="Z41" s="13" t="s">
        <v>283</v>
      </c>
      <c r="AA41" s="13" t="s">
        <v>283</v>
      </c>
      <c r="AB41" s="13" t="s">
        <v>283</v>
      </c>
      <c r="AC41" s="13" t="s">
        <v>283</v>
      </c>
      <c r="AD41" s="13" t="s">
        <v>283</v>
      </c>
      <c r="AE41" s="13" t="s">
        <v>283</v>
      </c>
      <c r="AF41" s="13" t="s">
        <v>283</v>
      </c>
      <c r="AG41" s="13" t="s">
        <v>283</v>
      </c>
      <c r="AH41" s="13" t="s">
        <v>283</v>
      </c>
      <c r="AI41" s="13" t="s">
        <v>283</v>
      </c>
      <c r="AJ41" s="13" t="s">
        <v>283</v>
      </c>
      <c r="AK41" s="13" t="s">
        <v>283</v>
      </c>
      <c r="AL41" s="13" t="s">
        <v>283</v>
      </c>
      <c r="AM41" s="13" t="s">
        <v>283</v>
      </c>
      <c r="AN41" s="13" t="s">
        <v>283</v>
      </c>
      <c r="AO41" s="13" t="s">
        <v>283</v>
      </c>
      <c r="AP41" s="13" t="s">
        <v>283</v>
      </c>
      <c r="AQ41" s="13" t="s">
        <v>283</v>
      </c>
      <c r="AR41" s="13" t="s">
        <v>283</v>
      </c>
      <c r="AS41" s="13" t="s">
        <v>283</v>
      </c>
      <c r="AT41" s="13" t="s">
        <v>283</v>
      </c>
      <c r="AU41" s="80" t="s">
        <v>283</v>
      </c>
      <c r="AV41" s="80" t="s">
        <v>283</v>
      </c>
      <c r="AW41" s="80" t="s">
        <v>283</v>
      </c>
      <c r="AX41" s="80" t="s">
        <v>283</v>
      </c>
      <c r="AY41" s="80" t="s">
        <v>283</v>
      </c>
      <c r="AZ41" s="12">
        <v>275</v>
      </c>
      <c r="BA41" s="12">
        <v>275</v>
      </c>
      <c r="BB41" s="12">
        <v>312</v>
      </c>
      <c r="BC41" s="12">
        <v>292</v>
      </c>
      <c r="BD41" s="12">
        <v>355</v>
      </c>
      <c r="BE41" s="12">
        <v>341</v>
      </c>
      <c r="BF41" s="12">
        <v>318</v>
      </c>
      <c r="BG41" s="12">
        <v>358</v>
      </c>
      <c r="BH41" s="12">
        <v>353</v>
      </c>
      <c r="BI41" s="12">
        <v>296</v>
      </c>
      <c r="BJ41" s="12"/>
      <c r="BK41" s="3"/>
      <c r="BL41" s="3" t="s">
        <v>352</v>
      </c>
      <c r="BM41" s="3" t="s">
        <v>40</v>
      </c>
      <c r="BN41" s="3"/>
      <c r="BO41" s="3"/>
      <c r="BP41" s="12" t="s">
        <v>281</v>
      </c>
      <c r="BQ41" s="12" t="s">
        <v>281</v>
      </c>
      <c r="BR41" s="12" t="s">
        <v>282</v>
      </c>
      <c r="BS41" s="12" t="s">
        <v>282</v>
      </c>
      <c r="BT41" s="12" t="s">
        <v>281</v>
      </c>
      <c r="BU41" s="12">
        <v>251</v>
      </c>
      <c r="BV41" s="13" t="s">
        <v>283</v>
      </c>
      <c r="BW41" s="13" t="s">
        <v>283</v>
      </c>
      <c r="BX41" s="13" t="s">
        <v>282</v>
      </c>
      <c r="BY41" s="13" t="s">
        <v>282</v>
      </c>
      <c r="BZ41" s="13" t="s">
        <v>283</v>
      </c>
      <c r="CA41" s="12">
        <v>337</v>
      </c>
      <c r="CB41" s="13" t="s">
        <v>283</v>
      </c>
      <c r="CC41" s="13" t="s">
        <v>283</v>
      </c>
      <c r="CD41" s="13" t="s">
        <v>282</v>
      </c>
      <c r="CE41" s="13" t="s">
        <v>282</v>
      </c>
      <c r="CF41" s="13" t="s">
        <v>283</v>
      </c>
      <c r="CG41" s="12">
        <v>352</v>
      </c>
      <c r="CH41" s="13" t="s">
        <v>283</v>
      </c>
      <c r="CI41" s="13" t="s">
        <v>283</v>
      </c>
      <c r="CJ41" s="13" t="s">
        <v>282</v>
      </c>
      <c r="CK41" s="13" t="s">
        <v>282</v>
      </c>
      <c r="CL41" s="13" t="s">
        <v>283</v>
      </c>
      <c r="CM41" s="12">
        <v>300</v>
      </c>
      <c r="CN41" s="13" t="s">
        <v>283</v>
      </c>
      <c r="CO41" s="13" t="s">
        <v>283</v>
      </c>
      <c r="CP41" s="13" t="s">
        <v>283</v>
      </c>
      <c r="CQ41" s="13" t="s">
        <v>283</v>
      </c>
      <c r="CR41" s="13" t="s">
        <v>283</v>
      </c>
      <c r="CS41" s="12">
        <v>228</v>
      </c>
      <c r="CT41" s="12" t="s">
        <v>283</v>
      </c>
      <c r="CU41" s="12" t="s">
        <v>283</v>
      </c>
      <c r="CV41" s="12" t="s">
        <v>283</v>
      </c>
      <c r="CW41" s="12" t="s">
        <v>283</v>
      </c>
      <c r="CX41" s="12" t="s">
        <v>283</v>
      </c>
      <c r="CZ41" s="13" t="s">
        <v>283</v>
      </c>
      <c r="DA41" s="13" t="s">
        <v>283</v>
      </c>
      <c r="DB41" s="13" t="s">
        <v>283</v>
      </c>
      <c r="DC41" s="13" t="s">
        <v>283</v>
      </c>
      <c r="DD41" s="13" t="s">
        <v>283</v>
      </c>
      <c r="DE41" s="12">
        <v>310</v>
      </c>
      <c r="DF41" s="13" t="s">
        <v>283</v>
      </c>
      <c r="DG41" s="13" t="s">
        <v>283</v>
      </c>
      <c r="DH41" s="13" t="s">
        <v>283</v>
      </c>
      <c r="DI41" s="13" t="s">
        <v>283</v>
      </c>
      <c r="DJ41" s="13" t="s">
        <v>283</v>
      </c>
      <c r="DK41" s="12">
        <v>327</v>
      </c>
    </row>
    <row r="42" spans="1:115">
      <c r="A42" s="3" t="s">
        <v>176</v>
      </c>
      <c r="B42" s="13" t="s">
        <v>283</v>
      </c>
      <c r="C42" s="13" t="s">
        <v>283</v>
      </c>
      <c r="D42" s="13" t="s">
        <v>283</v>
      </c>
      <c r="E42" s="13" t="s">
        <v>283</v>
      </c>
      <c r="F42" s="13" t="s">
        <v>283</v>
      </c>
      <c r="G42" s="13" t="s">
        <v>283</v>
      </c>
      <c r="H42" s="13" t="s">
        <v>283</v>
      </c>
      <c r="I42" s="13" t="s">
        <v>283</v>
      </c>
      <c r="J42" s="13" t="s">
        <v>283</v>
      </c>
      <c r="K42" s="13" t="s">
        <v>283</v>
      </c>
      <c r="L42" s="13" t="s">
        <v>283</v>
      </c>
      <c r="M42" s="13" t="s">
        <v>283</v>
      </c>
      <c r="N42" s="13" t="s">
        <v>283</v>
      </c>
      <c r="O42" s="13" t="s">
        <v>283</v>
      </c>
      <c r="P42" s="13" t="s">
        <v>283</v>
      </c>
      <c r="Q42" s="13" t="s">
        <v>283</v>
      </c>
      <c r="R42" s="13" t="s">
        <v>283</v>
      </c>
      <c r="S42" s="13" t="s">
        <v>283</v>
      </c>
      <c r="T42" s="13" t="s">
        <v>283</v>
      </c>
      <c r="U42" s="13" t="s">
        <v>283</v>
      </c>
      <c r="V42" s="13" t="s">
        <v>283</v>
      </c>
      <c r="W42" s="13" t="s">
        <v>283</v>
      </c>
      <c r="X42" s="13" t="s">
        <v>283</v>
      </c>
      <c r="Y42" s="13" t="s">
        <v>283</v>
      </c>
      <c r="Z42" s="13" t="s">
        <v>283</v>
      </c>
      <c r="AA42" s="13" t="s">
        <v>283</v>
      </c>
      <c r="AB42" s="13" t="s">
        <v>283</v>
      </c>
      <c r="AC42" s="13" t="s">
        <v>283</v>
      </c>
      <c r="AD42" s="13" t="s">
        <v>283</v>
      </c>
      <c r="AE42" s="13" t="s">
        <v>283</v>
      </c>
      <c r="AF42" s="13" t="s">
        <v>283</v>
      </c>
      <c r="AG42" s="13" t="s">
        <v>283</v>
      </c>
      <c r="AH42" s="13" t="s">
        <v>283</v>
      </c>
      <c r="AI42" s="13" t="s">
        <v>283</v>
      </c>
      <c r="AJ42" s="13" t="s">
        <v>283</v>
      </c>
      <c r="AK42" s="13" t="s">
        <v>283</v>
      </c>
      <c r="AL42" s="13" t="s">
        <v>283</v>
      </c>
      <c r="AM42" s="13" t="s">
        <v>283</v>
      </c>
      <c r="AN42" s="13" t="s">
        <v>283</v>
      </c>
      <c r="AO42" s="13" t="s">
        <v>283</v>
      </c>
      <c r="AP42" s="13" t="s">
        <v>283</v>
      </c>
      <c r="AQ42" s="13" t="s">
        <v>283</v>
      </c>
      <c r="AR42" s="13" t="s">
        <v>283</v>
      </c>
      <c r="AS42" s="13" t="s">
        <v>283</v>
      </c>
      <c r="AT42" s="13" t="s">
        <v>283</v>
      </c>
      <c r="AU42" s="80" t="s">
        <v>283</v>
      </c>
      <c r="AV42" s="80" t="s">
        <v>283</v>
      </c>
      <c r="AW42" s="80" t="s">
        <v>283</v>
      </c>
      <c r="AX42" s="80" t="s">
        <v>283</v>
      </c>
      <c r="AY42" s="80" t="s">
        <v>283</v>
      </c>
      <c r="AZ42" s="12">
        <v>275</v>
      </c>
      <c r="BA42" s="12">
        <v>275</v>
      </c>
      <c r="BB42" s="12">
        <v>312</v>
      </c>
      <c r="BC42" s="12">
        <v>292</v>
      </c>
      <c r="BD42" s="12">
        <v>355</v>
      </c>
      <c r="BE42" s="12">
        <v>341</v>
      </c>
      <c r="BF42" s="12">
        <v>318</v>
      </c>
      <c r="BG42" s="12">
        <v>358</v>
      </c>
      <c r="BH42" s="12">
        <v>353</v>
      </c>
      <c r="BI42" s="12">
        <v>296</v>
      </c>
      <c r="BJ42" s="12"/>
      <c r="BK42" s="3"/>
      <c r="BL42" s="3" t="s">
        <v>353</v>
      </c>
      <c r="BM42" s="3" t="s">
        <v>38</v>
      </c>
      <c r="BN42" s="3"/>
      <c r="BO42" s="3"/>
      <c r="BP42" s="12" t="s">
        <v>283</v>
      </c>
      <c r="BQ42" s="12" t="s">
        <v>283</v>
      </c>
      <c r="BR42" s="12" t="s">
        <v>282</v>
      </c>
      <c r="BS42" s="12" t="s">
        <v>282</v>
      </c>
      <c r="BT42" s="12" t="s">
        <v>283</v>
      </c>
      <c r="BU42" s="12">
        <v>251</v>
      </c>
      <c r="BV42" s="13" t="s">
        <v>283</v>
      </c>
      <c r="BW42" s="13" t="s">
        <v>283</v>
      </c>
      <c r="BX42" s="13" t="s">
        <v>282</v>
      </c>
      <c r="BY42" s="13" t="s">
        <v>282</v>
      </c>
      <c r="BZ42" s="13" t="s">
        <v>283</v>
      </c>
      <c r="CA42" s="12">
        <v>337</v>
      </c>
      <c r="CB42" s="13" t="s">
        <v>283</v>
      </c>
      <c r="CC42" s="13" t="s">
        <v>283</v>
      </c>
      <c r="CD42" s="13" t="s">
        <v>282</v>
      </c>
      <c r="CE42" s="13" t="s">
        <v>282</v>
      </c>
      <c r="CF42" s="13" t="s">
        <v>283</v>
      </c>
      <c r="CG42" s="12">
        <v>352</v>
      </c>
      <c r="CH42" s="13" t="s">
        <v>283</v>
      </c>
      <c r="CI42" s="13" t="s">
        <v>283</v>
      </c>
      <c r="CJ42" s="13" t="s">
        <v>282</v>
      </c>
      <c r="CK42" s="13" t="s">
        <v>282</v>
      </c>
      <c r="CL42" s="13" t="s">
        <v>283</v>
      </c>
      <c r="CM42" s="12">
        <v>300</v>
      </c>
      <c r="CN42" s="13" t="s">
        <v>283</v>
      </c>
      <c r="CO42" s="13" t="s">
        <v>283</v>
      </c>
      <c r="CP42" s="13" t="s">
        <v>283</v>
      </c>
      <c r="CQ42" s="13" t="s">
        <v>283</v>
      </c>
      <c r="CR42" s="13" t="s">
        <v>283</v>
      </c>
      <c r="CS42" s="12">
        <v>228</v>
      </c>
      <c r="CT42" s="12" t="s">
        <v>283</v>
      </c>
      <c r="CU42" s="12" t="s">
        <v>283</v>
      </c>
      <c r="CV42" s="12" t="s">
        <v>283</v>
      </c>
      <c r="CW42" s="12" t="s">
        <v>283</v>
      </c>
      <c r="CX42" s="12" t="s">
        <v>283</v>
      </c>
      <c r="CZ42" s="13" t="s">
        <v>283</v>
      </c>
      <c r="DA42" s="13" t="s">
        <v>283</v>
      </c>
      <c r="DB42" s="13" t="s">
        <v>283</v>
      </c>
      <c r="DC42" s="13" t="s">
        <v>283</v>
      </c>
      <c r="DD42" s="13" t="s">
        <v>283</v>
      </c>
      <c r="DE42" s="12">
        <v>310</v>
      </c>
      <c r="DF42" s="13" t="s">
        <v>283</v>
      </c>
      <c r="DG42" s="13" t="s">
        <v>283</v>
      </c>
      <c r="DH42" s="13" t="s">
        <v>283</v>
      </c>
      <c r="DI42" s="13" t="s">
        <v>283</v>
      </c>
      <c r="DJ42" s="13" t="s">
        <v>283</v>
      </c>
      <c r="DK42" s="12">
        <v>327</v>
      </c>
    </row>
    <row r="43" spans="1:115">
      <c r="A43" s="3" t="s">
        <v>177</v>
      </c>
      <c r="B43" s="13" t="s">
        <v>283</v>
      </c>
      <c r="C43" s="13" t="s">
        <v>283</v>
      </c>
      <c r="D43" s="13" t="s">
        <v>283</v>
      </c>
      <c r="E43" s="13" t="s">
        <v>283</v>
      </c>
      <c r="F43" s="13" t="s">
        <v>283</v>
      </c>
      <c r="G43" s="13" t="s">
        <v>283</v>
      </c>
      <c r="H43" s="13" t="s">
        <v>283</v>
      </c>
      <c r="I43" s="13" t="s">
        <v>283</v>
      </c>
      <c r="J43" s="13" t="s">
        <v>283</v>
      </c>
      <c r="K43" s="13" t="s">
        <v>283</v>
      </c>
      <c r="L43" s="13" t="s">
        <v>283</v>
      </c>
      <c r="M43" s="13" t="s">
        <v>283</v>
      </c>
      <c r="N43" s="13" t="s">
        <v>283</v>
      </c>
      <c r="O43" s="13" t="s">
        <v>283</v>
      </c>
      <c r="P43" s="13" t="s">
        <v>283</v>
      </c>
      <c r="Q43" s="13" t="s">
        <v>283</v>
      </c>
      <c r="R43" s="13" t="s">
        <v>283</v>
      </c>
      <c r="S43" s="13" t="s">
        <v>283</v>
      </c>
      <c r="T43" s="13" t="s">
        <v>283</v>
      </c>
      <c r="U43" s="13" t="s">
        <v>283</v>
      </c>
      <c r="V43" s="13" t="s">
        <v>283</v>
      </c>
      <c r="W43" s="13" t="s">
        <v>283</v>
      </c>
      <c r="X43" s="13" t="s">
        <v>283</v>
      </c>
      <c r="Y43" s="13" t="s">
        <v>283</v>
      </c>
      <c r="Z43" s="13" t="s">
        <v>283</v>
      </c>
      <c r="AA43" s="13" t="s">
        <v>283</v>
      </c>
      <c r="AB43" s="13" t="s">
        <v>283</v>
      </c>
      <c r="AC43" s="13" t="s">
        <v>283</v>
      </c>
      <c r="AD43" s="13" t="s">
        <v>283</v>
      </c>
      <c r="AE43" s="13" t="s">
        <v>283</v>
      </c>
      <c r="AF43" s="13" t="s">
        <v>283</v>
      </c>
      <c r="AG43" s="13" t="s">
        <v>283</v>
      </c>
      <c r="AH43" s="13" t="s">
        <v>283</v>
      </c>
      <c r="AI43" s="13" t="s">
        <v>283</v>
      </c>
      <c r="AJ43" s="13" t="s">
        <v>283</v>
      </c>
      <c r="AK43" s="13" t="s">
        <v>283</v>
      </c>
      <c r="AL43" s="13" t="s">
        <v>283</v>
      </c>
      <c r="AM43" s="13" t="s">
        <v>283</v>
      </c>
      <c r="AN43" s="13" t="s">
        <v>283</v>
      </c>
      <c r="AO43" s="13" t="s">
        <v>283</v>
      </c>
      <c r="AP43" s="13" t="s">
        <v>283</v>
      </c>
      <c r="AQ43" s="13" t="s">
        <v>283</v>
      </c>
      <c r="AR43" s="13" t="s">
        <v>283</v>
      </c>
      <c r="AS43" s="13" t="s">
        <v>283</v>
      </c>
      <c r="AT43" s="13" t="s">
        <v>283</v>
      </c>
      <c r="AU43" s="80" t="s">
        <v>283</v>
      </c>
      <c r="AV43" s="80" t="s">
        <v>283</v>
      </c>
      <c r="AW43" s="80" t="s">
        <v>283</v>
      </c>
      <c r="AX43" s="80" t="s">
        <v>283</v>
      </c>
      <c r="AY43" s="80" t="s">
        <v>283</v>
      </c>
      <c r="AZ43" s="12">
        <v>275</v>
      </c>
      <c r="BA43" s="12">
        <v>275</v>
      </c>
      <c r="BB43" s="12">
        <v>312</v>
      </c>
      <c r="BC43" s="12">
        <v>292</v>
      </c>
      <c r="BD43" s="12">
        <v>355</v>
      </c>
      <c r="BE43" s="12">
        <v>341</v>
      </c>
      <c r="BF43" s="12">
        <v>318</v>
      </c>
      <c r="BG43" s="12">
        <v>358</v>
      </c>
      <c r="BH43" s="12">
        <v>353</v>
      </c>
      <c r="BI43" s="12">
        <v>296</v>
      </c>
      <c r="BJ43" s="12"/>
      <c r="BK43" s="3"/>
      <c r="BL43" s="3" t="s">
        <v>354</v>
      </c>
      <c r="BM43" s="3" t="s">
        <v>36</v>
      </c>
      <c r="BN43" s="3"/>
      <c r="BO43" s="3"/>
      <c r="BP43" s="12" t="s">
        <v>283</v>
      </c>
      <c r="BQ43" s="12" t="s">
        <v>283</v>
      </c>
      <c r="BR43" s="12" t="s">
        <v>282</v>
      </c>
      <c r="BS43" s="12" t="s">
        <v>282</v>
      </c>
      <c r="BT43" s="12" t="s">
        <v>283</v>
      </c>
      <c r="BU43" s="12">
        <v>251</v>
      </c>
      <c r="BV43" s="13" t="s">
        <v>283</v>
      </c>
      <c r="BW43" s="13" t="s">
        <v>283</v>
      </c>
      <c r="BX43" s="13" t="s">
        <v>282</v>
      </c>
      <c r="BY43" s="13" t="s">
        <v>282</v>
      </c>
      <c r="BZ43" s="13" t="s">
        <v>283</v>
      </c>
      <c r="CA43" s="12">
        <v>337</v>
      </c>
      <c r="CB43" s="13" t="s">
        <v>283</v>
      </c>
      <c r="CC43" s="13" t="s">
        <v>283</v>
      </c>
      <c r="CD43" s="13" t="s">
        <v>282</v>
      </c>
      <c r="CE43" s="13" t="s">
        <v>282</v>
      </c>
      <c r="CF43" s="13" t="s">
        <v>283</v>
      </c>
      <c r="CG43" s="12">
        <v>352</v>
      </c>
      <c r="CH43" s="13" t="s">
        <v>283</v>
      </c>
      <c r="CI43" s="13" t="s">
        <v>283</v>
      </c>
      <c r="CJ43" s="13" t="s">
        <v>282</v>
      </c>
      <c r="CK43" s="13" t="s">
        <v>282</v>
      </c>
      <c r="CL43" s="13" t="s">
        <v>283</v>
      </c>
      <c r="CM43" s="12">
        <v>300</v>
      </c>
      <c r="CN43" s="13" t="s">
        <v>283</v>
      </c>
      <c r="CO43" s="13" t="s">
        <v>283</v>
      </c>
      <c r="CP43" s="13" t="s">
        <v>283</v>
      </c>
      <c r="CQ43" s="13" t="s">
        <v>283</v>
      </c>
      <c r="CR43" s="13" t="s">
        <v>283</v>
      </c>
      <c r="CS43" s="12">
        <v>228</v>
      </c>
      <c r="CT43" s="12" t="s">
        <v>283</v>
      </c>
      <c r="CU43" s="12" t="s">
        <v>283</v>
      </c>
      <c r="CV43" s="12" t="s">
        <v>283</v>
      </c>
      <c r="CW43" s="12" t="s">
        <v>283</v>
      </c>
      <c r="CX43" s="12" t="s">
        <v>283</v>
      </c>
      <c r="CZ43" s="13" t="s">
        <v>283</v>
      </c>
      <c r="DA43" s="13" t="s">
        <v>283</v>
      </c>
      <c r="DB43" s="13" t="s">
        <v>283</v>
      </c>
      <c r="DC43" s="13" t="s">
        <v>283</v>
      </c>
      <c r="DD43" s="13" t="s">
        <v>283</v>
      </c>
      <c r="DE43" s="12">
        <v>310</v>
      </c>
      <c r="DF43" s="13" t="s">
        <v>283</v>
      </c>
      <c r="DG43" s="13" t="s">
        <v>283</v>
      </c>
      <c r="DH43" s="13" t="s">
        <v>283</v>
      </c>
      <c r="DI43" s="13" t="s">
        <v>283</v>
      </c>
      <c r="DJ43" s="13" t="s">
        <v>283</v>
      </c>
      <c r="DK43" s="12">
        <v>327</v>
      </c>
    </row>
    <row r="44" spans="1:115">
      <c r="A44" s="3" t="s">
        <v>178</v>
      </c>
      <c r="B44" s="13" t="s">
        <v>281</v>
      </c>
      <c r="C44" s="13" t="s">
        <v>281</v>
      </c>
      <c r="D44" s="13" t="s">
        <v>283</v>
      </c>
      <c r="E44" s="13" t="s">
        <v>281</v>
      </c>
      <c r="F44" s="13" t="s">
        <v>281</v>
      </c>
      <c r="G44" s="13" t="s">
        <v>281</v>
      </c>
      <c r="H44" s="13" t="s">
        <v>281</v>
      </c>
      <c r="I44" s="13" t="s">
        <v>283</v>
      </c>
      <c r="J44" s="13" t="s">
        <v>281</v>
      </c>
      <c r="K44" s="13" t="s">
        <v>281</v>
      </c>
      <c r="L44" s="13" t="s">
        <v>283</v>
      </c>
      <c r="M44" s="13" t="s">
        <v>283</v>
      </c>
      <c r="N44" s="13" t="s">
        <v>283</v>
      </c>
      <c r="O44" s="13" t="s">
        <v>283</v>
      </c>
      <c r="P44" s="13" t="s">
        <v>283</v>
      </c>
      <c r="Q44" s="13" t="s">
        <v>283</v>
      </c>
      <c r="R44" s="13" t="s">
        <v>283</v>
      </c>
      <c r="S44" s="13" t="s">
        <v>283</v>
      </c>
      <c r="T44" s="13" t="s">
        <v>283</v>
      </c>
      <c r="U44" s="13" t="s">
        <v>283</v>
      </c>
      <c r="V44" s="13" t="s">
        <v>283</v>
      </c>
      <c r="W44" s="13" t="s">
        <v>283</v>
      </c>
      <c r="X44" s="13" t="s">
        <v>283</v>
      </c>
      <c r="Y44" s="13" t="s">
        <v>283</v>
      </c>
      <c r="Z44" s="13" t="s">
        <v>283</v>
      </c>
      <c r="AA44" s="13" t="s">
        <v>283</v>
      </c>
      <c r="AB44" s="13" t="s">
        <v>283</v>
      </c>
      <c r="AC44" s="13" t="s">
        <v>283</v>
      </c>
      <c r="AD44" s="13" t="s">
        <v>283</v>
      </c>
      <c r="AE44" s="13" t="s">
        <v>283</v>
      </c>
      <c r="AF44" s="13" t="s">
        <v>283</v>
      </c>
      <c r="AG44" s="13" t="s">
        <v>283</v>
      </c>
      <c r="AH44" s="13" t="s">
        <v>283</v>
      </c>
      <c r="AI44" s="13" t="s">
        <v>283</v>
      </c>
      <c r="AJ44" s="13" t="s">
        <v>283</v>
      </c>
      <c r="AK44" s="13" t="s">
        <v>283</v>
      </c>
      <c r="AL44" s="13" t="s">
        <v>283</v>
      </c>
      <c r="AM44" s="13" t="s">
        <v>283</v>
      </c>
      <c r="AN44" s="13" t="s">
        <v>283</v>
      </c>
      <c r="AO44" s="13" t="s">
        <v>283</v>
      </c>
      <c r="AP44" s="13" t="s">
        <v>283</v>
      </c>
      <c r="AQ44" s="13" t="s">
        <v>283</v>
      </c>
      <c r="AR44" s="13" t="s">
        <v>283</v>
      </c>
      <c r="AS44" s="13" t="s">
        <v>283</v>
      </c>
      <c r="AT44" s="13" t="s">
        <v>283</v>
      </c>
      <c r="AU44" s="80" t="s">
        <v>283</v>
      </c>
      <c r="AV44" s="80" t="s">
        <v>283</v>
      </c>
      <c r="AW44" s="80" t="s">
        <v>283</v>
      </c>
      <c r="AX44" s="80" t="s">
        <v>283</v>
      </c>
      <c r="AY44" s="80" t="s">
        <v>283</v>
      </c>
      <c r="AZ44" s="12">
        <v>275</v>
      </c>
      <c r="BA44" s="12">
        <v>275</v>
      </c>
      <c r="BB44" s="12">
        <v>312</v>
      </c>
      <c r="BC44" s="12">
        <v>292</v>
      </c>
      <c r="BD44" s="12">
        <v>355</v>
      </c>
      <c r="BE44" s="12">
        <v>341</v>
      </c>
      <c r="BF44" s="12">
        <v>318</v>
      </c>
      <c r="BG44" s="12">
        <v>358</v>
      </c>
      <c r="BH44" s="12">
        <v>353</v>
      </c>
      <c r="BI44" s="12">
        <v>296</v>
      </c>
      <c r="BJ44" s="12"/>
      <c r="BK44" s="3"/>
      <c r="BL44" s="3" t="s">
        <v>355</v>
      </c>
      <c r="BM44" s="3" t="s">
        <v>34</v>
      </c>
      <c r="BN44" s="3"/>
      <c r="BO44" s="3"/>
      <c r="BP44" s="12" t="s">
        <v>283</v>
      </c>
      <c r="BQ44" s="12" t="s">
        <v>283</v>
      </c>
      <c r="BR44" s="12" t="s">
        <v>282</v>
      </c>
      <c r="BS44" s="12" t="s">
        <v>282</v>
      </c>
      <c r="BT44" s="12" t="s">
        <v>283</v>
      </c>
      <c r="BU44" s="12">
        <v>251</v>
      </c>
      <c r="BV44" s="13" t="s">
        <v>283</v>
      </c>
      <c r="BW44" s="13" t="s">
        <v>283</v>
      </c>
      <c r="BX44" s="13" t="s">
        <v>282</v>
      </c>
      <c r="BY44" s="13" t="s">
        <v>282</v>
      </c>
      <c r="BZ44" s="13" t="s">
        <v>283</v>
      </c>
      <c r="CA44" s="12">
        <v>337</v>
      </c>
      <c r="CB44" s="13" t="s">
        <v>283</v>
      </c>
      <c r="CC44" s="13" t="s">
        <v>283</v>
      </c>
      <c r="CD44" s="13" t="s">
        <v>282</v>
      </c>
      <c r="CE44" s="13" t="s">
        <v>282</v>
      </c>
      <c r="CF44" s="13" t="s">
        <v>283</v>
      </c>
      <c r="CG44" s="12">
        <v>352</v>
      </c>
      <c r="CH44" s="13" t="s">
        <v>283</v>
      </c>
      <c r="CI44" s="13" t="s">
        <v>283</v>
      </c>
      <c r="CJ44" s="13" t="s">
        <v>282</v>
      </c>
      <c r="CK44" s="13" t="s">
        <v>282</v>
      </c>
      <c r="CL44" s="13" t="s">
        <v>283</v>
      </c>
      <c r="CM44" s="12">
        <v>300</v>
      </c>
      <c r="CN44" s="13" t="s">
        <v>281</v>
      </c>
      <c r="CO44" s="13" t="s">
        <v>281</v>
      </c>
      <c r="CP44" s="13" t="s">
        <v>283</v>
      </c>
      <c r="CQ44" s="13" t="s">
        <v>281</v>
      </c>
      <c r="CR44" s="13" t="s">
        <v>281</v>
      </c>
      <c r="CS44" s="12">
        <v>228</v>
      </c>
      <c r="CT44" s="12" t="s">
        <v>283</v>
      </c>
      <c r="CU44" s="12" t="s">
        <v>283</v>
      </c>
      <c r="CV44" s="12" t="s">
        <v>283</v>
      </c>
      <c r="CW44" s="12" t="s">
        <v>283</v>
      </c>
      <c r="CX44" s="12" t="s">
        <v>283</v>
      </c>
      <c r="CZ44" s="13" t="s">
        <v>283</v>
      </c>
      <c r="DA44" s="13" t="s">
        <v>283</v>
      </c>
      <c r="DB44" s="13" t="s">
        <v>283</v>
      </c>
      <c r="DC44" s="13" t="s">
        <v>283</v>
      </c>
      <c r="DD44" s="13" t="s">
        <v>283</v>
      </c>
      <c r="DE44" s="12">
        <v>310</v>
      </c>
      <c r="DF44" s="13" t="s">
        <v>283</v>
      </c>
      <c r="DG44" s="13" t="s">
        <v>283</v>
      </c>
      <c r="DH44" s="13" t="s">
        <v>283</v>
      </c>
      <c r="DI44" s="13" t="s">
        <v>283</v>
      </c>
      <c r="DJ44" s="13" t="s">
        <v>283</v>
      </c>
      <c r="DK44" s="12">
        <v>327</v>
      </c>
    </row>
    <row r="45" spans="1:115">
      <c r="A45" s="3" t="s">
        <v>179</v>
      </c>
      <c r="B45" s="13" t="s">
        <v>283</v>
      </c>
      <c r="C45" s="13" t="s">
        <v>283</v>
      </c>
      <c r="D45" s="13" t="s">
        <v>283</v>
      </c>
      <c r="E45" s="13" t="s">
        <v>283</v>
      </c>
      <c r="F45" s="13" t="s">
        <v>283</v>
      </c>
      <c r="G45" s="13" t="s">
        <v>283</v>
      </c>
      <c r="H45" s="13" t="s">
        <v>283</v>
      </c>
      <c r="I45" s="13" t="s">
        <v>283</v>
      </c>
      <c r="J45" s="13" t="s">
        <v>283</v>
      </c>
      <c r="K45" s="13" t="s">
        <v>283</v>
      </c>
      <c r="L45" s="13" t="s">
        <v>283</v>
      </c>
      <c r="M45" s="13" t="s">
        <v>283</v>
      </c>
      <c r="N45" s="13" t="s">
        <v>283</v>
      </c>
      <c r="O45" s="13" t="s">
        <v>283</v>
      </c>
      <c r="P45" s="13" t="s">
        <v>283</v>
      </c>
      <c r="Q45" s="13" t="s">
        <v>283</v>
      </c>
      <c r="R45" s="13" t="s">
        <v>283</v>
      </c>
      <c r="S45" s="13" t="s">
        <v>283</v>
      </c>
      <c r="T45" s="13" t="s">
        <v>283</v>
      </c>
      <c r="U45" s="13" t="s">
        <v>283</v>
      </c>
      <c r="V45" s="13" t="s">
        <v>283</v>
      </c>
      <c r="W45" s="13" t="s">
        <v>283</v>
      </c>
      <c r="X45" s="13" t="s">
        <v>283</v>
      </c>
      <c r="Y45" s="13" t="s">
        <v>283</v>
      </c>
      <c r="Z45" s="13" t="s">
        <v>283</v>
      </c>
      <c r="AA45" s="13" t="s">
        <v>283</v>
      </c>
      <c r="AB45" s="13" t="s">
        <v>283</v>
      </c>
      <c r="AC45" s="13" t="s">
        <v>283</v>
      </c>
      <c r="AD45" s="13" t="s">
        <v>283</v>
      </c>
      <c r="AE45" s="13" t="s">
        <v>283</v>
      </c>
      <c r="AF45" s="13" t="s">
        <v>283</v>
      </c>
      <c r="AG45" s="13" t="s">
        <v>283</v>
      </c>
      <c r="AH45" s="13" t="s">
        <v>283</v>
      </c>
      <c r="AI45" s="13" t="s">
        <v>283</v>
      </c>
      <c r="AJ45" s="13" t="s">
        <v>283</v>
      </c>
      <c r="AK45" s="13" t="s">
        <v>283</v>
      </c>
      <c r="AL45" s="13" t="s">
        <v>283</v>
      </c>
      <c r="AM45" s="13" t="s">
        <v>283</v>
      </c>
      <c r="AN45" s="13" t="s">
        <v>283</v>
      </c>
      <c r="AO45" s="13" t="s">
        <v>283</v>
      </c>
      <c r="AP45" s="13" t="s">
        <v>281</v>
      </c>
      <c r="AQ45" s="13" t="s">
        <v>281</v>
      </c>
      <c r="AR45" s="13" t="s">
        <v>281</v>
      </c>
      <c r="AS45" s="13" t="s">
        <v>283</v>
      </c>
      <c r="AT45" s="13" t="s">
        <v>281</v>
      </c>
      <c r="AU45" s="80" t="s">
        <v>281</v>
      </c>
      <c r="AV45" s="80" t="s">
        <v>281</v>
      </c>
      <c r="AW45" s="80" t="s">
        <v>281</v>
      </c>
      <c r="AX45" s="80" t="s">
        <v>283</v>
      </c>
      <c r="AY45" s="80" t="s">
        <v>281</v>
      </c>
      <c r="AZ45" s="12">
        <v>275</v>
      </c>
      <c r="BA45" s="12">
        <v>275</v>
      </c>
      <c r="BB45" s="12">
        <v>312</v>
      </c>
      <c r="BC45" s="12">
        <v>292</v>
      </c>
      <c r="BD45" s="12">
        <v>355</v>
      </c>
      <c r="BE45" s="12">
        <v>341</v>
      </c>
      <c r="BF45" s="12">
        <v>318</v>
      </c>
      <c r="BG45" s="12">
        <v>358</v>
      </c>
      <c r="BH45" s="12">
        <v>353</v>
      </c>
      <c r="BI45" s="12">
        <v>296</v>
      </c>
      <c r="BJ45" s="12"/>
      <c r="BK45" s="3"/>
      <c r="BL45" s="3" t="s">
        <v>356</v>
      </c>
      <c r="BM45" s="3" t="s">
        <v>32</v>
      </c>
      <c r="BN45" s="3"/>
      <c r="BO45" s="3"/>
      <c r="BP45" s="12" t="s">
        <v>283</v>
      </c>
      <c r="BQ45" s="12" t="s">
        <v>283</v>
      </c>
      <c r="BR45" s="12" t="s">
        <v>282</v>
      </c>
      <c r="BS45" s="12" t="s">
        <v>282</v>
      </c>
      <c r="BT45" s="12" t="s">
        <v>283</v>
      </c>
      <c r="BU45" s="12">
        <v>251</v>
      </c>
      <c r="BV45" s="13" t="s">
        <v>283</v>
      </c>
      <c r="BW45" s="13" t="s">
        <v>283</v>
      </c>
      <c r="BX45" s="13" t="s">
        <v>282</v>
      </c>
      <c r="BY45" s="13" t="s">
        <v>282</v>
      </c>
      <c r="BZ45" s="13" t="s">
        <v>283</v>
      </c>
      <c r="CA45" s="12">
        <v>337</v>
      </c>
      <c r="CB45" s="13" t="s">
        <v>283</v>
      </c>
      <c r="CC45" s="13" t="s">
        <v>283</v>
      </c>
      <c r="CD45" s="13" t="s">
        <v>282</v>
      </c>
      <c r="CE45" s="13" t="s">
        <v>282</v>
      </c>
      <c r="CF45" s="13" t="s">
        <v>283</v>
      </c>
      <c r="CG45" s="12">
        <v>352</v>
      </c>
      <c r="CH45" s="13" t="s">
        <v>283</v>
      </c>
      <c r="CI45" s="13" t="s">
        <v>283</v>
      </c>
      <c r="CJ45" s="13" t="s">
        <v>282</v>
      </c>
      <c r="CK45" s="13" t="s">
        <v>282</v>
      </c>
      <c r="CL45" s="13" t="s">
        <v>283</v>
      </c>
      <c r="CM45" s="12">
        <v>300</v>
      </c>
      <c r="CN45" s="13" t="s">
        <v>283</v>
      </c>
      <c r="CO45" s="13" t="s">
        <v>283</v>
      </c>
      <c r="CP45" s="13" t="s">
        <v>283</v>
      </c>
      <c r="CQ45" s="13" t="s">
        <v>283</v>
      </c>
      <c r="CR45" s="13" t="s">
        <v>283</v>
      </c>
      <c r="CS45" s="12">
        <v>228</v>
      </c>
      <c r="CT45" s="12" t="s">
        <v>283</v>
      </c>
      <c r="CU45" s="12" t="s">
        <v>283</v>
      </c>
      <c r="CV45" s="12" t="s">
        <v>283</v>
      </c>
      <c r="CW45" s="12" t="s">
        <v>283</v>
      </c>
      <c r="CX45" s="12" t="s">
        <v>283</v>
      </c>
      <c r="CZ45" s="13" t="s">
        <v>283</v>
      </c>
      <c r="DA45" s="13" t="s">
        <v>283</v>
      </c>
      <c r="DB45" s="13" t="s">
        <v>283</v>
      </c>
      <c r="DC45" s="13" t="s">
        <v>283</v>
      </c>
      <c r="DD45" s="13" t="s">
        <v>283</v>
      </c>
      <c r="DE45" s="12">
        <v>310</v>
      </c>
      <c r="DF45" s="13" t="s">
        <v>283</v>
      </c>
      <c r="DG45" s="13" t="s">
        <v>283</v>
      </c>
      <c r="DH45" s="13" t="s">
        <v>283</v>
      </c>
      <c r="DI45" s="13" t="s">
        <v>283</v>
      </c>
      <c r="DJ45" s="13" t="s">
        <v>283</v>
      </c>
      <c r="DK45" s="12">
        <v>327</v>
      </c>
    </row>
    <row r="46" spans="1:115">
      <c r="A46" s="3" t="s">
        <v>180</v>
      </c>
      <c r="B46" s="13" t="s">
        <v>283</v>
      </c>
      <c r="C46" s="13" t="s">
        <v>283</v>
      </c>
      <c r="D46" s="13" t="s">
        <v>283</v>
      </c>
      <c r="E46" s="13" t="s">
        <v>283</v>
      </c>
      <c r="F46" s="13" t="s">
        <v>283</v>
      </c>
      <c r="G46" s="13" t="s">
        <v>283</v>
      </c>
      <c r="H46" s="13" t="s">
        <v>283</v>
      </c>
      <c r="I46" s="13" t="s">
        <v>283</v>
      </c>
      <c r="J46" s="13" t="s">
        <v>283</v>
      </c>
      <c r="K46" s="13" t="s">
        <v>283</v>
      </c>
      <c r="L46" s="13" t="s">
        <v>283</v>
      </c>
      <c r="M46" s="13" t="s">
        <v>283</v>
      </c>
      <c r="N46" s="13" t="s">
        <v>283</v>
      </c>
      <c r="O46" s="13" t="s">
        <v>283</v>
      </c>
      <c r="P46" s="13" t="s">
        <v>283</v>
      </c>
      <c r="Q46" s="13" t="s">
        <v>283</v>
      </c>
      <c r="R46" s="13" t="s">
        <v>283</v>
      </c>
      <c r="S46" s="13" t="s">
        <v>283</v>
      </c>
      <c r="T46" s="13" t="s">
        <v>283</v>
      </c>
      <c r="U46" s="13" t="s">
        <v>283</v>
      </c>
      <c r="V46" s="13" t="s">
        <v>283</v>
      </c>
      <c r="W46" s="13" t="s">
        <v>283</v>
      </c>
      <c r="X46" s="13" t="s">
        <v>283</v>
      </c>
      <c r="Y46" s="13" t="s">
        <v>283</v>
      </c>
      <c r="Z46" s="13" t="s">
        <v>283</v>
      </c>
      <c r="AA46" s="13" t="s">
        <v>283</v>
      </c>
      <c r="AB46" s="13" t="s">
        <v>283</v>
      </c>
      <c r="AC46" s="13" t="s">
        <v>283</v>
      </c>
      <c r="AD46" s="13" t="s">
        <v>283</v>
      </c>
      <c r="AE46" s="13" t="s">
        <v>283</v>
      </c>
      <c r="AF46" s="13" t="s">
        <v>283</v>
      </c>
      <c r="AG46" s="13" t="s">
        <v>283</v>
      </c>
      <c r="AH46" s="13" t="s">
        <v>283</v>
      </c>
      <c r="AI46" s="13" t="s">
        <v>283</v>
      </c>
      <c r="AJ46" s="13" t="s">
        <v>283</v>
      </c>
      <c r="AK46" s="13" t="s">
        <v>283</v>
      </c>
      <c r="AL46" s="13" t="s">
        <v>283</v>
      </c>
      <c r="AM46" s="13" t="s">
        <v>283</v>
      </c>
      <c r="AN46" s="13" t="s">
        <v>283</v>
      </c>
      <c r="AO46" s="13" t="s">
        <v>283</v>
      </c>
      <c r="AP46" s="13" t="s">
        <v>281</v>
      </c>
      <c r="AQ46" s="13" t="s">
        <v>281</v>
      </c>
      <c r="AR46" s="13" t="s">
        <v>281</v>
      </c>
      <c r="AS46" s="13" t="s">
        <v>283</v>
      </c>
      <c r="AT46" s="13" t="s">
        <v>281</v>
      </c>
      <c r="AU46" s="80" t="s">
        <v>281</v>
      </c>
      <c r="AV46" s="80" t="s">
        <v>281</v>
      </c>
      <c r="AW46" s="80" t="s">
        <v>281</v>
      </c>
      <c r="AX46" s="80" t="s">
        <v>283</v>
      </c>
      <c r="AY46" s="80" t="s">
        <v>281</v>
      </c>
      <c r="AZ46" s="12">
        <v>275</v>
      </c>
      <c r="BA46" s="12">
        <v>275</v>
      </c>
      <c r="BB46" s="12">
        <v>312</v>
      </c>
      <c r="BC46" s="12">
        <v>292</v>
      </c>
      <c r="BD46" s="12">
        <v>355</v>
      </c>
      <c r="BE46" s="12">
        <v>341</v>
      </c>
      <c r="BF46" s="12">
        <v>318</v>
      </c>
      <c r="BG46" s="12">
        <v>358</v>
      </c>
      <c r="BH46" s="12">
        <v>353</v>
      </c>
      <c r="BI46" s="12">
        <v>296</v>
      </c>
      <c r="BJ46" s="12"/>
      <c r="BK46" s="3"/>
      <c r="BL46" s="3" t="s">
        <v>357</v>
      </c>
      <c r="BM46" s="3" t="s">
        <v>30</v>
      </c>
      <c r="BN46" s="3"/>
      <c r="BO46" s="3"/>
      <c r="BP46" s="12" t="s">
        <v>283</v>
      </c>
      <c r="BQ46" s="12" t="s">
        <v>283</v>
      </c>
      <c r="BR46" s="12" t="s">
        <v>282</v>
      </c>
      <c r="BS46" s="12" t="s">
        <v>282</v>
      </c>
      <c r="BT46" s="12" t="s">
        <v>283</v>
      </c>
      <c r="BU46" s="12">
        <v>251</v>
      </c>
      <c r="BV46" s="13" t="s">
        <v>283</v>
      </c>
      <c r="BW46" s="13" t="s">
        <v>283</v>
      </c>
      <c r="BX46" s="13" t="s">
        <v>282</v>
      </c>
      <c r="BY46" s="13" t="s">
        <v>282</v>
      </c>
      <c r="BZ46" s="13" t="s">
        <v>283</v>
      </c>
      <c r="CA46" s="12">
        <v>337</v>
      </c>
      <c r="CB46" s="13" t="s">
        <v>283</v>
      </c>
      <c r="CC46" s="13" t="s">
        <v>283</v>
      </c>
      <c r="CD46" s="13" t="s">
        <v>282</v>
      </c>
      <c r="CE46" s="13" t="s">
        <v>282</v>
      </c>
      <c r="CF46" s="13" t="s">
        <v>283</v>
      </c>
      <c r="CG46" s="12">
        <v>352</v>
      </c>
      <c r="CH46" s="13" t="s">
        <v>283</v>
      </c>
      <c r="CI46" s="13" t="s">
        <v>283</v>
      </c>
      <c r="CJ46" s="13" t="s">
        <v>282</v>
      </c>
      <c r="CK46" s="13" t="s">
        <v>282</v>
      </c>
      <c r="CL46" s="13" t="s">
        <v>283</v>
      </c>
      <c r="CM46" s="12">
        <v>300</v>
      </c>
      <c r="CN46" s="13" t="s">
        <v>283</v>
      </c>
      <c r="CO46" s="13" t="s">
        <v>283</v>
      </c>
      <c r="CP46" s="13" t="s">
        <v>283</v>
      </c>
      <c r="CQ46" s="13" t="s">
        <v>283</v>
      </c>
      <c r="CR46" s="13" t="s">
        <v>283</v>
      </c>
      <c r="CS46" s="12">
        <v>228</v>
      </c>
      <c r="CT46" s="12" t="s">
        <v>283</v>
      </c>
      <c r="CU46" s="12" t="s">
        <v>283</v>
      </c>
      <c r="CV46" s="12" t="s">
        <v>283</v>
      </c>
      <c r="CW46" s="12" t="s">
        <v>283</v>
      </c>
      <c r="CX46" s="12" t="s">
        <v>283</v>
      </c>
      <c r="CZ46" s="13" t="s">
        <v>283</v>
      </c>
      <c r="DA46" s="13" t="s">
        <v>283</v>
      </c>
      <c r="DB46" s="13" t="s">
        <v>283</v>
      </c>
      <c r="DC46" s="13" t="s">
        <v>283</v>
      </c>
      <c r="DD46" s="13" t="s">
        <v>283</v>
      </c>
      <c r="DE46" s="12">
        <v>310</v>
      </c>
      <c r="DF46" s="13" t="s">
        <v>283</v>
      </c>
      <c r="DG46" s="13" t="s">
        <v>283</v>
      </c>
      <c r="DH46" s="13" t="s">
        <v>283</v>
      </c>
      <c r="DI46" s="13" t="s">
        <v>283</v>
      </c>
      <c r="DJ46" s="13" t="s">
        <v>283</v>
      </c>
      <c r="DK46" s="12">
        <v>327</v>
      </c>
    </row>
    <row r="47" spans="1:115">
      <c r="A47" s="3" t="s">
        <v>181</v>
      </c>
      <c r="B47" s="13" t="s">
        <v>283</v>
      </c>
      <c r="C47" s="13" t="s">
        <v>283</v>
      </c>
      <c r="D47" s="13" t="s">
        <v>283</v>
      </c>
      <c r="E47" s="13" t="s">
        <v>283</v>
      </c>
      <c r="F47" s="13" t="s">
        <v>283</v>
      </c>
      <c r="G47" s="13" t="s">
        <v>283</v>
      </c>
      <c r="H47" s="13" t="s">
        <v>283</v>
      </c>
      <c r="I47" s="13" t="s">
        <v>283</v>
      </c>
      <c r="J47" s="13" t="s">
        <v>283</v>
      </c>
      <c r="K47" s="13" t="s">
        <v>283</v>
      </c>
      <c r="L47" s="13" t="s">
        <v>283</v>
      </c>
      <c r="M47" s="13" t="s">
        <v>283</v>
      </c>
      <c r="N47" s="13" t="s">
        <v>283</v>
      </c>
      <c r="O47" s="13" t="s">
        <v>283</v>
      </c>
      <c r="P47" s="13" t="s">
        <v>283</v>
      </c>
      <c r="Q47" s="13" t="s">
        <v>283</v>
      </c>
      <c r="R47" s="13" t="s">
        <v>283</v>
      </c>
      <c r="S47" s="13" t="s">
        <v>283</v>
      </c>
      <c r="T47" s="13" t="s">
        <v>283</v>
      </c>
      <c r="U47" s="13" t="s">
        <v>283</v>
      </c>
      <c r="V47" s="13" t="s">
        <v>283</v>
      </c>
      <c r="W47" s="13" t="s">
        <v>283</v>
      </c>
      <c r="X47" s="13" t="s">
        <v>283</v>
      </c>
      <c r="Y47" s="13" t="s">
        <v>283</v>
      </c>
      <c r="Z47" s="13" t="s">
        <v>283</v>
      </c>
      <c r="AA47" s="13" t="s">
        <v>283</v>
      </c>
      <c r="AB47" s="13" t="s">
        <v>283</v>
      </c>
      <c r="AC47" s="13" t="s">
        <v>283</v>
      </c>
      <c r="AD47" s="13" t="s">
        <v>283</v>
      </c>
      <c r="AE47" s="13" t="s">
        <v>283</v>
      </c>
      <c r="AF47" s="13" t="s">
        <v>283</v>
      </c>
      <c r="AG47" s="13" t="s">
        <v>283</v>
      </c>
      <c r="AH47" s="13" t="s">
        <v>283</v>
      </c>
      <c r="AI47" s="13" t="s">
        <v>283</v>
      </c>
      <c r="AJ47" s="13" t="s">
        <v>283</v>
      </c>
      <c r="AK47" s="13" t="s">
        <v>283</v>
      </c>
      <c r="AL47" s="13" t="s">
        <v>283</v>
      </c>
      <c r="AM47" s="13" t="s">
        <v>283</v>
      </c>
      <c r="AN47" s="13" t="s">
        <v>283</v>
      </c>
      <c r="AO47" s="13" t="s">
        <v>283</v>
      </c>
      <c r="AP47" s="13" t="s">
        <v>283</v>
      </c>
      <c r="AQ47" s="13" t="s">
        <v>283</v>
      </c>
      <c r="AR47" s="13" t="s">
        <v>283</v>
      </c>
      <c r="AS47" s="13" t="s">
        <v>283</v>
      </c>
      <c r="AT47" s="13" t="s">
        <v>283</v>
      </c>
      <c r="AU47" s="80" t="s">
        <v>283</v>
      </c>
      <c r="AV47" s="80" t="s">
        <v>283</v>
      </c>
      <c r="AW47" s="80" t="s">
        <v>283</v>
      </c>
      <c r="AX47" s="80" t="s">
        <v>283</v>
      </c>
      <c r="AY47" s="80" t="s">
        <v>283</v>
      </c>
      <c r="AZ47" s="12">
        <v>275</v>
      </c>
      <c r="BA47" s="12">
        <v>275</v>
      </c>
      <c r="BB47" s="12">
        <v>312</v>
      </c>
      <c r="BC47" s="12">
        <v>292</v>
      </c>
      <c r="BD47" s="12">
        <v>355</v>
      </c>
      <c r="BE47" s="12">
        <v>341</v>
      </c>
      <c r="BF47" s="12">
        <v>318</v>
      </c>
      <c r="BG47" s="12">
        <v>358</v>
      </c>
      <c r="BH47" s="12">
        <v>353</v>
      </c>
      <c r="BI47" s="12">
        <v>296</v>
      </c>
      <c r="BJ47" s="12"/>
      <c r="BK47" s="3"/>
      <c r="BL47" s="3" t="s">
        <v>358</v>
      </c>
      <c r="BM47" s="3" t="s">
        <v>28</v>
      </c>
      <c r="BN47" s="3"/>
      <c r="BO47" s="3"/>
      <c r="BP47" s="12" t="s">
        <v>283</v>
      </c>
      <c r="BQ47" s="12" t="s">
        <v>283</v>
      </c>
      <c r="BR47" s="12" t="s">
        <v>282</v>
      </c>
      <c r="BS47" s="12" t="s">
        <v>282</v>
      </c>
      <c r="BT47" s="12" t="s">
        <v>283</v>
      </c>
      <c r="BU47" s="12">
        <v>251</v>
      </c>
      <c r="BV47" s="13" t="s">
        <v>283</v>
      </c>
      <c r="BW47" s="13" t="s">
        <v>283</v>
      </c>
      <c r="BX47" s="13" t="s">
        <v>282</v>
      </c>
      <c r="BY47" s="13" t="s">
        <v>282</v>
      </c>
      <c r="BZ47" s="13" t="s">
        <v>283</v>
      </c>
      <c r="CA47" s="12">
        <v>337</v>
      </c>
      <c r="CB47" s="13" t="s">
        <v>283</v>
      </c>
      <c r="CC47" s="13" t="s">
        <v>283</v>
      </c>
      <c r="CD47" s="13" t="s">
        <v>282</v>
      </c>
      <c r="CE47" s="13" t="s">
        <v>282</v>
      </c>
      <c r="CF47" s="13" t="s">
        <v>283</v>
      </c>
      <c r="CG47" s="12">
        <v>352</v>
      </c>
      <c r="CH47" s="13" t="s">
        <v>281</v>
      </c>
      <c r="CI47" s="13" t="s">
        <v>281</v>
      </c>
      <c r="CJ47" s="13" t="s">
        <v>282</v>
      </c>
      <c r="CK47" s="13" t="s">
        <v>282</v>
      </c>
      <c r="CL47" s="13" t="s">
        <v>281</v>
      </c>
      <c r="CM47" s="12">
        <v>300</v>
      </c>
      <c r="CN47" s="13" t="s">
        <v>283</v>
      </c>
      <c r="CO47" s="13" t="s">
        <v>283</v>
      </c>
      <c r="CP47" s="13" t="s">
        <v>283</v>
      </c>
      <c r="CQ47" s="13" t="s">
        <v>283</v>
      </c>
      <c r="CR47" s="13" t="s">
        <v>283</v>
      </c>
      <c r="CS47" s="12">
        <v>228</v>
      </c>
      <c r="CT47" s="12" t="s">
        <v>283</v>
      </c>
      <c r="CU47" s="12" t="s">
        <v>283</v>
      </c>
      <c r="CV47" s="12" t="s">
        <v>283</v>
      </c>
      <c r="CW47" s="12" t="s">
        <v>283</v>
      </c>
      <c r="CX47" s="12" t="s">
        <v>283</v>
      </c>
      <c r="CZ47" s="13" t="s">
        <v>283</v>
      </c>
      <c r="DA47" s="13" t="s">
        <v>283</v>
      </c>
      <c r="DB47" s="13" t="s">
        <v>283</v>
      </c>
      <c r="DC47" s="13" t="s">
        <v>283</v>
      </c>
      <c r="DD47" s="13" t="s">
        <v>283</v>
      </c>
      <c r="DE47" s="12">
        <v>310</v>
      </c>
      <c r="DF47" s="13" t="s">
        <v>283</v>
      </c>
      <c r="DG47" s="13" t="s">
        <v>283</v>
      </c>
      <c r="DH47" s="13" t="s">
        <v>283</v>
      </c>
      <c r="DI47" s="13" t="s">
        <v>283</v>
      </c>
      <c r="DJ47" s="13" t="s">
        <v>283</v>
      </c>
      <c r="DK47" s="12">
        <v>327</v>
      </c>
    </row>
    <row r="48" spans="1:115">
      <c r="A48" s="3" t="s">
        <v>182</v>
      </c>
      <c r="B48" s="13" t="s">
        <v>281</v>
      </c>
      <c r="C48" s="13" t="s">
        <v>281</v>
      </c>
      <c r="D48" s="13" t="s">
        <v>283</v>
      </c>
      <c r="E48" s="13" t="s">
        <v>281</v>
      </c>
      <c r="F48" s="13" t="s">
        <v>281</v>
      </c>
      <c r="G48" s="13" t="s">
        <v>281</v>
      </c>
      <c r="H48" s="13" t="s">
        <v>281</v>
      </c>
      <c r="I48" s="13" t="s">
        <v>283</v>
      </c>
      <c r="J48" s="13" t="s">
        <v>281</v>
      </c>
      <c r="K48" s="13" t="s">
        <v>281</v>
      </c>
      <c r="L48" s="13" t="s">
        <v>281</v>
      </c>
      <c r="M48" s="13" t="s">
        <v>281</v>
      </c>
      <c r="N48" s="13" t="s">
        <v>283</v>
      </c>
      <c r="O48" s="13" t="s">
        <v>281</v>
      </c>
      <c r="P48" s="13" t="s">
        <v>281</v>
      </c>
      <c r="Q48" s="13" t="s">
        <v>281</v>
      </c>
      <c r="R48" s="13" t="s">
        <v>281</v>
      </c>
      <c r="S48" s="13" t="s">
        <v>283</v>
      </c>
      <c r="T48" s="13" t="s">
        <v>281</v>
      </c>
      <c r="U48" s="13" t="s">
        <v>281</v>
      </c>
      <c r="V48" s="13" t="s">
        <v>281</v>
      </c>
      <c r="W48" s="13" t="s">
        <v>281</v>
      </c>
      <c r="X48" s="13" t="s">
        <v>283</v>
      </c>
      <c r="Y48" s="13" t="s">
        <v>281</v>
      </c>
      <c r="Z48" s="13" t="s">
        <v>281</v>
      </c>
      <c r="AA48" s="13" t="s">
        <v>281</v>
      </c>
      <c r="AB48" s="13" t="s">
        <v>281</v>
      </c>
      <c r="AC48" s="13" t="s">
        <v>283</v>
      </c>
      <c r="AD48" s="13" t="s">
        <v>281</v>
      </c>
      <c r="AE48" s="13" t="s">
        <v>281</v>
      </c>
      <c r="AF48" s="13" t="s">
        <v>281</v>
      </c>
      <c r="AG48" s="13" t="s">
        <v>281</v>
      </c>
      <c r="AH48" s="13" t="s">
        <v>283</v>
      </c>
      <c r="AI48" s="13" t="s">
        <v>281</v>
      </c>
      <c r="AJ48" s="13" t="s">
        <v>281</v>
      </c>
      <c r="AK48" s="13" t="s">
        <v>281</v>
      </c>
      <c r="AL48" s="13" t="s">
        <v>281</v>
      </c>
      <c r="AM48" s="13" t="s">
        <v>283</v>
      </c>
      <c r="AN48" s="13" t="s">
        <v>281</v>
      </c>
      <c r="AO48" s="13" t="s">
        <v>281</v>
      </c>
      <c r="AP48" s="13" t="s">
        <v>281</v>
      </c>
      <c r="AQ48" s="13" t="s">
        <v>281</v>
      </c>
      <c r="AR48" s="13" t="s">
        <v>281</v>
      </c>
      <c r="AS48" s="13" t="s">
        <v>281</v>
      </c>
      <c r="AT48" s="13" t="s">
        <v>281</v>
      </c>
      <c r="AU48" s="74" t="s">
        <v>281</v>
      </c>
      <c r="AV48" s="80" t="s">
        <v>281</v>
      </c>
      <c r="AW48" s="80" t="s">
        <v>281</v>
      </c>
      <c r="AX48" s="80" t="s">
        <v>281</v>
      </c>
      <c r="AY48" s="80" t="s">
        <v>281</v>
      </c>
      <c r="AZ48" s="12">
        <v>380</v>
      </c>
      <c r="BA48" s="12">
        <v>427</v>
      </c>
      <c r="BB48" s="12">
        <v>473</v>
      </c>
      <c r="BC48" s="12">
        <v>423</v>
      </c>
      <c r="BD48" s="12">
        <v>563</v>
      </c>
      <c r="BE48" s="12">
        <v>533</v>
      </c>
      <c r="BF48" s="12">
        <v>509</v>
      </c>
      <c r="BG48" s="12">
        <v>511</v>
      </c>
      <c r="BH48" s="12">
        <v>575</v>
      </c>
      <c r="BI48" s="92">
        <v>473</v>
      </c>
      <c r="BJ48" s="12"/>
      <c r="BK48" s="3"/>
      <c r="BL48" s="3" t="s">
        <v>359</v>
      </c>
      <c r="BM48" s="3" t="s">
        <v>294</v>
      </c>
      <c r="BN48" s="3"/>
      <c r="BO48" s="3"/>
      <c r="BP48" s="12" t="s">
        <v>281</v>
      </c>
      <c r="BQ48" s="12" t="s">
        <v>281</v>
      </c>
      <c r="BR48" s="12" t="s">
        <v>282</v>
      </c>
      <c r="BS48" s="12" t="s">
        <v>282</v>
      </c>
      <c r="BT48" s="12" t="s">
        <v>281</v>
      </c>
      <c r="BU48" s="12">
        <v>301</v>
      </c>
      <c r="BV48" s="13" t="s">
        <v>281</v>
      </c>
      <c r="BW48" s="13" t="s">
        <v>281</v>
      </c>
      <c r="BX48" s="13" t="s">
        <v>282</v>
      </c>
      <c r="BY48" s="13" t="s">
        <v>282</v>
      </c>
      <c r="BZ48" s="13" t="s">
        <v>281</v>
      </c>
      <c r="CA48" s="12">
        <v>342</v>
      </c>
      <c r="CB48" s="13" t="s">
        <v>281</v>
      </c>
      <c r="CC48" s="13" t="s">
        <v>281</v>
      </c>
      <c r="CD48" s="13" t="s">
        <v>282</v>
      </c>
      <c r="CE48" s="13" t="s">
        <v>282</v>
      </c>
      <c r="CF48" s="13" t="s">
        <v>281</v>
      </c>
      <c r="CG48" s="12">
        <v>352</v>
      </c>
      <c r="CH48" s="13" t="s">
        <v>281</v>
      </c>
      <c r="CI48" s="13" t="s">
        <v>281</v>
      </c>
      <c r="CJ48" s="13" t="s">
        <v>282</v>
      </c>
      <c r="CK48" s="13" t="s">
        <v>282</v>
      </c>
      <c r="CL48" s="13" t="s">
        <v>281</v>
      </c>
      <c r="CM48" s="12">
        <v>278</v>
      </c>
      <c r="CN48" s="13" t="s">
        <v>281</v>
      </c>
      <c r="CO48" s="13" t="s">
        <v>281</v>
      </c>
      <c r="CP48" s="13" t="s">
        <v>281</v>
      </c>
      <c r="CQ48" s="13" t="s">
        <v>283</v>
      </c>
      <c r="CR48" s="13" t="s">
        <v>281</v>
      </c>
      <c r="CS48" s="12">
        <v>240</v>
      </c>
      <c r="CT48" s="12" t="s">
        <v>283</v>
      </c>
      <c r="CU48" s="12" t="s">
        <v>283</v>
      </c>
      <c r="CV48" s="12" t="s">
        <v>283</v>
      </c>
      <c r="CW48" s="12" t="s">
        <v>283</v>
      </c>
      <c r="CX48" s="12" t="s">
        <v>283</v>
      </c>
      <c r="CZ48" s="13" t="s">
        <v>281</v>
      </c>
      <c r="DA48" s="13" t="s">
        <v>281</v>
      </c>
      <c r="DB48" s="13" t="s">
        <v>283</v>
      </c>
      <c r="DC48" s="13" t="s">
        <v>281</v>
      </c>
      <c r="DD48" s="13" t="s">
        <v>281</v>
      </c>
      <c r="DE48" s="12">
        <v>418</v>
      </c>
      <c r="DF48" s="13" t="s">
        <v>281</v>
      </c>
      <c r="DG48" s="13" t="s">
        <v>281</v>
      </c>
      <c r="DH48" s="13" t="s">
        <v>283</v>
      </c>
      <c r="DI48" s="13" t="s">
        <v>281</v>
      </c>
      <c r="DJ48" s="13" t="s">
        <v>281</v>
      </c>
      <c r="DK48" s="12">
        <v>428</v>
      </c>
    </row>
    <row r="49" spans="1:115">
      <c r="A49" s="3" t="s">
        <v>183</v>
      </c>
      <c r="B49" s="13">
        <v>9</v>
      </c>
      <c r="C49" s="13">
        <v>311</v>
      </c>
      <c r="D49" s="13">
        <v>311</v>
      </c>
      <c r="E49" s="13">
        <v>311</v>
      </c>
      <c r="F49" s="13">
        <v>28</v>
      </c>
      <c r="G49" s="13">
        <v>9</v>
      </c>
      <c r="H49" s="13">
        <v>410</v>
      </c>
      <c r="I49" s="13" t="s">
        <v>281</v>
      </c>
      <c r="J49" s="13">
        <v>360</v>
      </c>
      <c r="K49" s="13">
        <v>37</v>
      </c>
      <c r="L49" s="13">
        <v>12</v>
      </c>
      <c r="M49" s="13">
        <v>496</v>
      </c>
      <c r="N49" s="13">
        <v>496</v>
      </c>
      <c r="O49" s="13" t="s">
        <v>283</v>
      </c>
      <c r="P49" s="13">
        <v>60</v>
      </c>
      <c r="Q49" s="13">
        <v>14</v>
      </c>
      <c r="R49" s="13">
        <v>443</v>
      </c>
      <c r="S49" s="13">
        <v>443</v>
      </c>
      <c r="T49" s="13" t="s">
        <v>283</v>
      </c>
      <c r="U49" s="13">
        <v>62</v>
      </c>
      <c r="V49" s="13">
        <v>20</v>
      </c>
      <c r="W49" s="13">
        <v>515</v>
      </c>
      <c r="X49" s="13">
        <v>515</v>
      </c>
      <c r="Y49" s="13" t="s">
        <v>281</v>
      </c>
      <c r="Z49" s="13">
        <v>103</v>
      </c>
      <c r="AA49" s="13">
        <v>31</v>
      </c>
      <c r="AB49" s="13">
        <v>484</v>
      </c>
      <c r="AC49" s="13">
        <v>484</v>
      </c>
      <c r="AD49" s="13" t="s">
        <v>281</v>
      </c>
      <c r="AE49" s="13">
        <v>150</v>
      </c>
      <c r="AF49" s="13">
        <v>43</v>
      </c>
      <c r="AG49" s="13">
        <v>570</v>
      </c>
      <c r="AH49" s="13">
        <v>570</v>
      </c>
      <c r="AI49" s="13" t="s">
        <v>281</v>
      </c>
      <c r="AJ49" s="13">
        <v>245</v>
      </c>
      <c r="AK49" s="13">
        <v>70</v>
      </c>
      <c r="AL49" s="13">
        <v>509</v>
      </c>
      <c r="AM49" s="13">
        <v>509</v>
      </c>
      <c r="AN49" s="13" t="s">
        <v>281</v>
      </c>
      <c r="AO49" s="13">
        <v>356</v>
      </c>
      <c r="AP49" s="13">
        <v>84</v>
      </c>
      <c r="AQ49" s="13">
        <v>482</v>
      </c>
      <c r="AR49" s="13">
        <v>482</v>
      </c>
      <c r="AS49" s="13" t="s">
        <v>281</v>
      </c>
      <c r="AT49" s="13">
        <v>405</v>
      </c>
      <c r="AU49" s="74">
        <v>89</v>
      </c>
      <c r="AV49" s="80">
        <v>472</v>
      </c>
      <c r="AW49" s="80">
        <v>472</v>
      </c>
      <c r="AX49" s="80" t="s">
        <v>281</v>
      </c>
      <c r="AY49" s="80">
        <v>420</v>
      </c>
      <c r="AZ49" s="12">
        <v>380</v>
      </c>
      <c r="BA49" s="12">
        <v>427</v>
      </c>
      <c r="BB49" s="12">
        <v>473</v>
      </c>
      <c r="BC49" s="12">
        <v>423</v>
      </c>
      <c r="BD49" s="12">
        <v>563</v>
      </c>
      <c r="BE49" s="12">
        <v>533</v>
      </c>
      <c r="BF49" s="12">
        <v>509</v>
      </c>
      <c r="BG49" s="12">
        <v>511</v>
      </c>
      <c r="BH49" s="12">
        <v>575</v>
      </c>
      <c r="BI49" s="81">
        <v>473</v>
      </c>
      <c r="BJ49" s="12"/>
      <c r="BK49" s="3"/>
      <c r="BL49" s="3" t="s">
        <v>389</v>
      </c>
      <c r="BM49" s="3" t="s">
        <v>90</v>
      </c>
      <c r="BN49" s="3"/>
      <c r="BO49" s="3"/>
      <c r="BP49" s="12">
        <v>22</v>
      </c>
      <c r="BQ49" s="12">
        <v>214</v>
      </c>
      <c r="BR49" s="12" t="s">
        <v>282</v>
      </c>
      <c r="BS49" s="12" t="s">
        <v>282</v>
      </c>
      <c r="BT49" s="12">
        <v>47</v>
      </c>
      <c r="BU49" s="12">
        <v>301</v>
      </c>
      <c r="BV49" s="13">
        <v>19</v>
      </c>
      <c r="BW49" s="13">
        <v>218</v>
      </c>
      <c r="BX49" s="13" t="s">
        <v>282</v>
      </c>
      <c r="BY49" s="13" t="s">
        <v>282</v>
      </c>
      <c r="BZ49" s="13">
        <v>41</v>
      </c>
      <c r="CA49" s="12">
        <v>342</v>
      </c>
      <c r="CB49" s="13">
        <v>21</v>
      </c>
      <c r="CC49" s="13">
        <v>177</v>
      </c>
      <c r="CD49" s="13" t="s">
        <v>282</v>
      </c>
      <c r="CE49" s="13" t="s">
        <v>282</v>
      </c>
      <c r="CF49" s="13">
        <v>37</v>
      </c>
      <c r="CG49" s="12">
        <v>352</v>
      </c>
      <c r="CH49" s="13">
        <v>22</v>
      </c>
      <c r="CI49" s="13">
        <v>135</v>
      </c>
      <c r="CJ49" s="13" t="s">
        <v>282</v>
      </c>
      <c r="CK49" s="13" t="s">
        <v>282</v>
      </c>
      <c r="CL49" s="13">
        <v>30</v>
      </c>
      <c r="CM49" s="12">
        <v>278</v>
      </c>
      <c r="CN49" s="13">
        <v>23</v>
      </c>
      <c r="CO49" s="13">
        <v>108</v>
      </c>
      <c r="CP49" s="13">
        <v>101</v>
      </c>
      <c r="CQ49" s="13" t="s">
        <v>281</v>
      </c>
      <c r="CR49" s="13">
        <v>25</v>
      </c>
      <c r="CS49" s="12">
        <v>240</v>
      </c>
      <c r="CT49" s="12">
        <v>12</v>
      </c>
      <c r="CU49" s="12">
        <v>217</v>
      </c>
      <c r="CV49" s="12" t="s">
        <v>281</v>
      </c>
      <c r="CW49" s="12">
        <v>180</v>
      </c>
      <c r="CX49" s="12">
        <v>26</v>
      </c>
      <c r="CZ49" s="13">
        <v>12</v>
      </c>
      <c r="DA49" s="13">
        <v>200</v>
      </c>
      <c r="DB49" s="13">
        <v>200</v>
      </c>
      <c r="DC49" s="13">
        <v>200</v>
      </c>
      <c r="DD49" s="13">
        <v>24</v>
      </c>
      <c r="DE49" s="12">
        <v>418</v>
      </c>
      <c r="DF49" s="13">
        <v>12</v>
      </c>
      <c r="DG49" s="13">
        <v>200</v>
      </c>
      <c r="DH49" s="13">
        <v>200</v>
      </c>
      <c r="DI49" s="13">
        <v>200</v>
      </c>
      <c r="DJ49" s="13">
        <v>24</v>
      </c>
      <c r="DK49" s="12">
        <v>428</v>
      </c>
    </row>
    <row r="50" spans="1:115">
      <c r="A50" s="3" t="s">
        <v>184</v>
      </c>
      <c r="B50" s="13">
        <v>600</v>
      </c>
      <c r="C50" s="13">
        <v>342</v>
      </c>
      <c r="D50" s="13">
        <v>342</v>
      </c>
      <c r="E50" s="13">
        <v>338</v>
      </c>
      <c r="F50" s="13">
        <v>2050</v>
      </c>
      <c r="G50" s="13">
        <v>580</v>
      </c>
      <c r="H50" s="13">
        <v>367</v>
      </c>
      <c r="I50" s="13">
        <v>367</v>
      </c>
      <c r="J50" s="13">
        <v>350</v>
      </c>
      <c r="K50" s="13">
        <v>2130</v>
      </c>
      <c r="L50" s="13">
        <v>621</v>
      </c>
      <c r="M50" s="13">
        <v>417</v>
      </c>
      <c r="N50" s="13">
        <v>417</v>
      </c>
      <c r="O50" s="13">
        <v>418</v>
      </c>
      <c r="P50" s="13">
        <v>2590</v>
      </c>
      <c r="Q50" s="13">
        <v>594</v>
      </c>
      <c r="R50" s="13">
        <v>351</v>
      </c>
      <c r="S50" s="13">
        <v>351</v>
      </c>
      <c r="T50" s="13">
        <v>360</v>
      </c>
      <c r="U50" s="13">
        <v>2090</v>
      </c>
      <c r="V50" s="13">
        <v>589</v>
      </c>
      <c r="W50" s="13">
        <v>543</v>
      </c>
      <c r="X50" s="13">
        <v>543</v>
      </c>
      <c r="Y50" s="13" t="s">
        <v>281</v>
      </c>
      <c r="Z50" s="13">
        <v>3200</v>
      </c>
      <c r="AA50" s="13">
        <v>553</v>
      </c>
      <c r="AB50" s="13">
        <v>477</v>
      </c>
      <c r="AC50" s="13">
        <v>477</v>
      </c>
      <c r="AD50" s="13" t="s">
        <v>281</v>
      </c>
      <c r="AE50" s="13">
        <v>2640</v>
      </c>
      <c r="AF50" s="13">
        <v>615</v>
      </c>
      <c r="AG50" s="13">
        <v>456</v>
      </c>
      <c r="AH50" s="13">
        <v>456</v>
      </c>
      <c r="AI50" s="13" t="s">
        <v>281</v>
      </c>
      <c r="AJ50" s="13">
        <v>2800</v>
      </c>
      <c r="AK50" s="13">
        <v>555</v>
      </c>
      <c r="AL50" s="13">
        <v>475</v>
      </c>
      <c r="AM50" s="13">
        <v>475</v>
      </c>
      <c r="AN50" s="13" t="s">
        <v>281</v>
      </c>
      <c r="AO50" s="13">
        <v>2640</v>
      </c>
      <c r="AP50" s="13">
        <v>588</v>
      </c>
      <c r="AQ50" s="13">
        <v>489</v>
      </c>
      <c r="AR50" s="13">
        <v>489</v>
      </c>
      <c r="AS50" s="13" t="s">
        <v>281</v>
      </c>
      <c r="AT50" s="13">
        <v>2870</v>
      </c>
      <c r="AU50" s="74">
        <v>572</v>
      </c>
      <c r="AV50" s="80">
        <v>419</v>
      </c>
      <c r="AW50" s="80">
        <v>419</v>
      </c>
      <c r="AX50" s="80" t="s">
        <v>281</v>
      </c>
      <c r="AY50" s="80">
        <v>2400</v>
      </c>
      <c r="AZ50" s="12">
        <v>380</v>
      </c>
      <c r="BA50" s="12">
        <v>427</v>
      </c>
      <c r="BB50" s="12">
        <v>473</v>
      </c>
      <c r="BC50" s="12">
        <v>423</v>
      </c>
      <c r="BD50" s="12">
        <v>563</v>
      </c>
      <c r="BE50" s="12">
        <v>533</v>
      </c>
      <c r="BF50" s="12">
        <v>509</v>
      </c>
      <c r="BG50" s="12">
        <v>511</v>
      </c>
      <c r="BH50" s="12">
        <v>575</v>
      </c>
      <c r="BI50" s="81">
        <v>473</v>
      </c>
      <c r="BJ50" s="12"/>
      <c r="BK50" s="3"/>
      <c r="BL50" s="3" t="s">
        <v>390</v>
      </c>
      <c r="BM50" s="3" t="s">
        <v>87</v>
      </c>
      <c r="BN50" s="3"/>
      <c r="BO50" s="3"/>
      <c r="BP50" s="12">
        <v>676</v>
      </c>
      <c r="BQ50" s="12">
        <v>308</v>
      </c>
      <c r="BR50" s="12" t="s">
        <v>282</v>
      </c>
      <c r="BS50" s="12" t="s">
        <v>282</v>
      </c>
      <c r="BT50" s="12">
        <v>2080</v>
      </c>
      <c r="BU50" s="12">
        <v>301</v>
      </c>
      <c r="BV50" s="13">
        <v>642</v>
      </c>
      <c r="BW50" s="13">
        <v>312</v>
      </c>
      <c r="BX50" s="13" t="s">
        <v>282</v>
      </c>
      <c r="BY50" s="13" t="s">
        <v>282</v>
      </c>
      <c r="BZ50" s="13">
        <v>2000</v>
      </c>
      <c r="CA50" s="12">
        <v>342</v>
      </c>
      <c r="CB50" s="13">
        <v>622</v>
      </c>
      <c r="CC50" s="13">
        <v>330</v>
      </c>
      <c r="CD50" s="13" t="s">
        <v>282</v>
      </c>
      <c r="CE50" s="13" t="s">
        <v>282</v>
      </c>
      <c r="CF50" s="13">
        <v>2050</v>
      </c>
      <c r="CG50" s="12">
        <v>352</v>
      </c>
      <c r="CH50" s="13">
        <v>651</v>
      </c>
      <c r="CI50" s="13">
        <v>249</v>
      </c>
      <c r="CJ50" s="13" t="s">
        <v>282</v>
      </c>
      <c r="CK50" s="13" t="s">
        <v>282</v>
      </c>
      <c r="CL50" s="13">
        <v>1620</v>
      </c>
      <c r="CM50" s="12">
        <v>278</v>
      </c>
      <c r="CN50" s="13">
        <v>607</v>
      </c>
      <c r="CO50" s="13">
        <v>197</v>
      </c>
      <c r="CP50" s="13">
        <v>197</v>
      </c>
      <c r="CQ50" s="13">
        <v>217</v>
      </c>
      <c r="CR50" s="13">
        <v>1200</v>
      </c>
      <c r="CS50" s="12">
        <v>240</v>
      </c>
      <c r="CT50" s="12">
        <v>560</v>
      </c>
      <c r="CU50" s="12">
        <v>327</v>
      </c>
      <c r="CV50" s="12">
        <v>327</v>
      </c>
      <c r="CW50" s="12">
        <v>290</v>
      </c>
      <c r="CX50" s="12">
        <v>1830</v>
      </c>
      <c r="CZ50" s="13">
        <v>574</v>
      </c>
      <c r="DA50" s="13">
        <v>375</v>
      </c>
      <c r="DB50" s="13">
        <v>375</v>
      </c>
      <c r="DC50" s="13">
        <v>375</v>
      </c>
      <c r="DD50" s="13">
        <v>2150</v>
      </c>
      <c r="DE50" s="12">
        <v>418</v>
      </c>
      <c r="DF50" s="13">
        <v>598</v>
      </c>
      <c r="DG50" s="13">
        <v>381</v>
      </c>
      <c r="DH50" s="13">
        <v>381</v>
      </c>
      <c r="DI50" s="13">
        <v>383</v>
      </c>
      <c r="DJ50" s="13">
        <v>2280</v>
      </c>
      <c r="DK50" s="12">
        <v>428</v>
      </c>
    </row>
    <row r="51" spans="1:115">
      <c r="A51" s="3" t="s">
        <v>185</v>
      </c>
      <c r="B51" s="13" t="s">
        <v>281</v>
      </c>
      <c r="C51" s="13" t="s">
        <v>281</v>
      </c>
      <c r="D51" s="13" t="s">
        <v>281</v>
      </c>
      <c r="E51" s="13" t="s">
        <v>283</v>
      </c>
      <c r="F51" s="13" t="s">
        <v>281</v>
      </c>
      <c r="G51" s="13" t="s">
        <v>281</v>
      </c>
      <c r="H51" s="13" t="s">
        <v>281</v>
      </c>
      <c r="I51" s="13" t="s">
        <v>281</v>
      </c>
      <c r="J51" s="13" t="s">
        <v>283</v>
      </c>
      <c r="K51" s="13" t="s">
        <v>281</v>
      </c>
      <c r="L51" s="13" t="s">
        <v>281</v>
      </c>
      <c r="M51" s="13" t="s">
        <v>281</v>
      </c>
      <c r="N51" s="13" t="s">
        <v>281</v>
      </c>
      <c r="O51" s="13" t="s">
        <v>283</v>
      </c>
      <c r="P51" s="13" t="s">
        <v>281</v>
      </c>
      <c r="Q51" s="13" t="s">
        <v>281</v>
      </c>
      <c r="R51" s="13" t="s">
        <v>281</v>
      </c>
      <c r="S51" s="13" t="s">
        <v>281</v>
      </c>
      <c r="T51" s="13" t="s">
        <v>283</v>
      </c>
      <c r="U51" s="13" t="s">
        <v>281</v>
      </c>
      <c r="V51" s="13" t="s">
        <v>281</v>
      </c>
      <c r="W51" s="13" t="s">
        <v>281</v>
      </c>
      <c r="X51" s="13" t="s">
        <v>281</v>
      </c>
      <c r="Y51" s="13" t="s">
        <v>283</v>
      </c>
      <c r="Z51" s="13" t="s">
        <v>281</v>
      </c>
      <c r="AA51" s="13" t="s">
        <v>281</v>
      </c>
      <c r="AB51" s="13" t="s">
        <v>281</v>
      </c>
      <c r="AC51" s="13" t="s">
        <v>281</v>
      </c>
      <c r="AD51" s="13" t="s">
        <v>283</v>
      </c>
      <c r="AE51" s="13" t="s">
        <v>281</v>
      </c>
      <c r="AF51" s="13" t="s">
        <v>281</v>
      </c>
      <c r="AG51" s="13" t="s">
        <v>281</v>
      </c>
      <c r="AH51" s="13" t="s">
        <v>281</v>
      </c>
      <c r="AI51" s="13" t="s">
        <v>283</v>
      </c>
      <c r="AJ51" s="13" t="s">
        <v>281</v>
      </c>
      <c r="AK51" s="13" t="s">
        <v>281</v>
      </c>
      <c r="AL51" s="13" t="s">
        <v>281</v>
      </c>
      <c r="AM51" s="13" t="s">
        <v>281</v>
      </c>
      <c r="AN51" s="13" t="s">
        <v>283</v>
      </c>
      <c r="AO51" s="13" t="s">
        <v>281</v>
      </c>
      <c r="AP51" s="13" t="s">
        <v>281</v>
      </c>
      <c r="AQ51" s="13" t="s">
        <v>281</v>
      </c>
      <c r="AR51" s="13" t="s">
        <v>281</v>
      </c>
      <c r="AS51" s="13" t="s">
        <v>283</v>
      </c>
      <c r="AT51" s="13" t="s">
        <v>281</v>
      </c>
      <c r="AU51" s="74" t="s">
        <v>281</v>
      </c>
      <c r="AV51" s="80" t="s">
        <v>281</v>
      </c>
      <c r="AW51" s="80" t="s">
        <v>281</v>
      </c>
      <c r="AX51" s="80" t="s">
        <v>281</v>
      </c>
      <c r="AY51" s="80" t="s">
        <v>281</v>
      </c>
      <c r="AZ51" s="12">
        <v>380</v>
      </c>
      <c r="BA51" s="12">
        <v>427</v>
      </c>
      <c r="BB51" s="12">
        <v>473</v>
      </c>
      <c r="BC51" s="12">
        <v>423</v>
      </c>
      <c r="BD51" s="12">
        <v>563</v>
      </c>
      <c r="BE51" s="12">
        <v>533</v>
      </c>
      <c r="BF51" s="12">
        <v>509</v>
      </c>
      <c r="BG51" s="12">
        <v>511</v>
      </c>
      <c r="BH51" s="12">
        <v>575</v>
      </c>
      <c r="BI51" s="81">
        <v>473</v>
      </c>
      <c r="BJ51" s="12"/>
      <c r="BK51" s="3"/>
      <c r="BL51" s="3" t="s">
        <v>391</v>
      </c>
      <c r="BM51" s="3" t="s">
        <v>84</v>
      </c>
      <c r="BN51" s="3"/>
      <c r="BO51" s="3"/>
      <c r="BP51" s="12" t="s">
        <v>281</v>
      </c>
      <c r="BQ51" s="12" t="s">
        <v>281</v>
      </c>
      <c r="BR51" s="12" t="s">
        <v>282</v>
      </c>
      <c r="BS51" s="12" t="s">
        <v>282</v>
      </c>
      <c r="BT51" s="12" t="s">
        <v>281</v>
      </c>
      <c r="BU51" s="12">
        <v>301</v>
      </c>
      <c r="BV51" s="13" t="s">
        <v>281</v>
      </c>
      <c r="BW51" s="13" t="s">
        <v>281</v>
      </c>
      <c r="BX51" s="13" t="s">
        <v>282</v>
      </c>
      <c r="BY51" s="13" t="s">
        <v>282</v>
      </c>
      <c r="BZ51" s="13" t="s">
        <v>281</v>
      </c>
      <c r="CA51" s="12">
        <v>342</v>
      </c>
      <c r="CB51" s="13" t="s">
        <v>281</v>
      </c>
      <c r="CC51" s="13" t="s">
        <v>281</v>
      </c>
      <c r="CD51" s="13" t="s">
        <v>282</v>
      </c>
      <c r="CE51" s="13" t="s">
        <v>282</v>
      </c>
      <c r="CF51" s="13" t="s">
        <v>281</v>
      </c>
      <c r="CG51" s="12">
        <v>352</v>
      </c>
      <c r="CH51" s="13" t="s">
        <v>281</v>
      </c>
      <c r="CI51" s="13" t="s">
        <v>281</v>
      </c>
      <c r="CJ51" s="13" t="s">
        <v>282</v>
      </c>
      <c r="CK51" s="13" t="s">
        <v>282</v>
      </c>
      <c r="CL51" s="13" t="s">
        <v>281</v>
      </c>
      <c r="CM51" s="12">
        <v>278</v>
      </c>
      <c r="CN51" s="13" t="s">
        <v>281</v>
      </c>
      <c r="CO51" s="13" t="s">
        <v>281</v>
      </c>
      <c r="CP51" s="13" t="s">
        <v>281</v>
      </c>
      <c r="CQ51" s="13" t="s">
        <v>283</v>
      </c>
      <c r="CR51" s="13" t="s">
        <v>281</v>
      </c>
      <c r="CS51" s="12">
        <v>240</v>
      </c>
      <c r="CT51" s="12" t="s">
        <v>281</v>
      </c>
      <c r="CU51" s="12" t="s">
        <v>281</v>
      </c>
      <c r="CV51" s="12" t="s">
        <v>281</v>
      </c>
      <c r="CW51" s="12" t="s">
        <v>283</v>
      </c>
      <c r="CX51" s="12" t="s">
        <v>281</v>
      </c>
      <c r="CZ51" s="13" t="s">
        <v>281</v>
      </c>
      <c r="DA51" s="13" t="s">
        <v>281</v>
      </c>
      <c r="DB51" s="13" t="s">
        <v>281</v>
      </c>
      <c r="DC51" s="13" t="s">
        <v>283</v>
      </c>
      <c r="DD51" s="13" t="s">
        <v>281</v>
      </c>
      <c r="DE51" s="12">
        <v>418</v>
      </c>
      <c r="DF51" s="13" t="s">
        <v>281</v>
      </c>
      <c r="DG51" s="13" t="s">
        <v>281</v>
      </c>
      <c r="DH51" s="13" t="s">
        <v>281</v>
      </c>
      <c r="DI51" s="13" t="s">
        <v>283</v>
      </c>
      <c r="DJ51" s="13" t="s">
        <v>281</v>
      </c>
      <c r="DK51" s="12">
        <v>428</v>
      </c>
    </row>
    <row r="52" spans="1:115">
      <c r="A52" s="3" t="s">
        <v>186</v>
      </c>
      <c r="B52" s="13" t="s">
        <v>283</v>
      </c>
      <c r="C52" s="13" t="s">
        <v>283</v>
      </c>
      <c r="D52" s="13" t="s">
        <v>283</v>
      </c>
      <c r="E52" s="13" t="s">
        <v>283</v>
      </c>
      <c r="F52" s="13" t="s">
        <v>283</v>
      </c>
      <c r="G52" s="13" t="s">
        <v>283</v>
      </c>
      <c r="H52" s="13" t="s">
        <v>283</v>
      </c>
      <c r="I52" s="13" t="s">
        <v>283</v>
      </c>
      <c r="J52" s="13" t="s">
        <v>283</v>
      </c>
      <c r="K52" s="13" t="s">
        <v>283</v>
      </c>
      <c r="L52" s="13" t="s">
        <v>283</v>
      </c>
      <c r="M52" s="13" t="s">
        <v>283</v>
      </c>
      <c r="N52" s="13" t="s">
        <v>283</v>
      </c>
      <c r="O52" s="13" t="s">
        <v>283</v>
      </c>
      <c r="P52" s="13" t="s">
        <v>283</v>
      </c>
      <c r="Q52" s="13" t="s">
        <v>283</v>
      </c>
      <c r="R52" s="13" t="s">
        <v>283</v>
      </c>
      <c r="S52" s="13" t="s">
        <v>283</v>
      </c>
      <c r="T52" s="13" t="s">
        <v>283</v>
      </c>
      <c r="U52" s="13" t="s">
        <v>283</v>
      </c>
      <c r="V52" s="13" t="s">
        <v>283</v>
      </c>
      <c r="W52" s="13" t="s">
        <v>283</v>
      </c>
      <c r="X52" s="13" t="s">
        <v>283</v>
      </c>
      <c r="Y52" s="13" t="s">
        <v>283</v>
      </c>
      <c r="Z52" s="13" t="s">
        <v>283</v>
      </c>
      <c r="AA52" s="13" t="s">
        <v>283</v>
      </c>
      <c r="AB52" s="13" t="s">
        <v>283</v>
      </c>
      <c r="AC52" s="13" t="s">
        <v>283</v>
      </c>
      <c r="AD52" s="13" t="s">
        <v>283</v>
      </c>
      <c r="AE52" s="13" t="s">
        <v>283</v>
      </c>
      <c r="AF52" s="13" t="s">
        <v>283</v>
      </c>
      <c r="AG52" s="13" t="s">
        <v>283</v>
      </c>
      <c r="AH52" s="13" t="s">
        <v>283</v>
      </c>
      <c r="AI52" s="13" t="s">
        <v>283</v>
      </c>
      <c r="AJ52" s="13" t="s">
        <v>283</v>
      </c>
      <c r="AK52" s="13" t="s">
        <v>281</v>
      </c>
      <c r="AL52" s="13" t="s">
        <v>281</v>
      </c>
      <c r="AM52" s="13" t="s">
        <v>281</v>
      </c>
      <c r="AN52" s="13" t="s">
        <v>283</v>
      </c>
      <c r="AO52" s="13" t="s">
        <v>281</v>
      </c>
      <c r="AP52" s="13" t="s">
        <v>281</v>
      </c>
      <c r="AQ52" s="13" t="s">
        <v>281</v>
      </c>
      <c r="AR52" s="13" t="s">
        <v>281</v>
      </c>
      <c r="AS52" s="13" t="s">
        <v>283</v>
      </c>
      <c r="AT52" s="13" t="s">
        <v>281</v>
      </c>
      <c r="AU52" s="74" t="s">
        <v>281</v>
      </c>
      <c r="AV52" s="80" t="s">
        <v>281</v>
      </c>
      <c r="AW52" s="80" t="s">
        <v>281</v>
      </c>
      <c r="AX52" s="80" t="s">
        <v>283</v>
      </c>
      <c r="AY52" s="80" t="s">
        <v>281</v>
      </c>
      <c r="AZ52" s="12">
        <v>380</v>
      </c>
      <c r="BA52" s="12">
        <v>427</v>
      </c>
      <c r="BB52" s="12">
        <v>473</v>
      </c>
      <c r="BC52" s="12">
        <v>423</v>
      </c>
      <c r="BD52" s="12">
        <v>563</v>
      </c>
      <c r="BE52" s="12">
        <v>533</v>
      </c>
      <c r="BF52" s="12">
        <v>509</v>
      </c>
      <c r="BG52" s="12">
        <v>511</v>
      </c>
      <c r="BH52" s="12">
        <v>575</v>
      </c>
      <c r="BI52" s="81">
        <v>473</v>
      </c>
      <c r="BJ52" s="12"/>
      <c r="BK52" s="3"/>
      <c r="BL52" s="3" t="s">
        <v>392</v>
      </c>
      <c r="BM52" s="3" t="s">
        <v>81</v>
      </c>
      <c r="BN52" s="3"/>
      <c r="BO52" s="3"/>
      <c r="BP52" s="12" t="s">
        <v>283</v>
      </c>
      <c r="BQ52" s="12" t="s">
        <v>283</v>
      </c>
      <c r="BR52" s="12" t="s">
        <v>282</v>
      </c>
      <c r="BS52" s="12" t="s">
        <v>282</v>
      </c>
      <c r="BT52" s="12" t="s">
        <v>283</v>
      </c>
      <c r="BU52" s="12">
        <v>301</v>
      </c>
      <c r="BV52" s="13" t="s">
        <v>283</v>
      </c>
      <c r="BW52" s="13" t="s">
        <v>283</v>
      </c>
      <c r="BX52" s="13" t="s">
        <v>282</v>
      </c>
      <c r="BY52" s="13" t="s">
        <v>282</v>
      </c>
      <c r="BZ52" s="13" t="s">
        <v>283</v>
      </c>
      <c r="CA52" s="12">
        <v>342</v>
      </c>
      <c r="CB52" s="13" t="s">
        <v>283</v>
      </c>
      <c r="CC52" s="13" t="s">
        <v>283</v>
      </c>
      <c r="CD52" s="13" t="s">
        <v>282</v>
      </c>
      <c r="CE52" s="13" t="s">
        <v>282</v>
      </c>
      <c r="CF52" s="13" t="s">
        <v>283</v>
      </c>
      <c r="CG52" s="12">
        <v>352</v>
      </c>
      <c r="CH52" s="13" t="s">
        <v>283</v>
      </c>
      <c r="CI52" s="13" t="s">
        <v>283</v>
      </c>
      <c r="CJ52" s="13" t="s">
        <v>282</v>
      </c>
      <c r="CK52" s="13" t="s">
        <v>282</v>
      </c>
      <c r="CL52" s="13" t="s">
        <v>283</v>
      </c>
      <c r="CM52" s="12">
        <v>278</v>
      </c>
      <c r="CN52" s="13" t="s">
        <v>283</v>
      </c>
      <c r="CO52" s="13" t="s">
        <v>283</v>
      </c>
      <c r="CP52" s="13" t="s">
        <v>283</v>
      </c>
      <c r="CQ52" s="13" t="s">
        <v>283</v>
      </c>
      <c r="CR52" s="13" t="s">
        <v>283</v>
      </c>
      <c r="CS52" s="12">
        <v>240</v>
      </c>
      <c r="CT52" s="12" t="s">
        <v>283</v>
      </c>
      <c r="CU52" s="12" t="s">
        <v>283</v>
      </c>
      <c r="CV52" s="12" t="s">
        <v>283</v>
      </c>
      <c r="CW52" s="12" t="s">
        <v>283</v>
      </c>
      <c r="CX52" s="12" t="s">
        <v>283</v>
      </c>
      <c r="CZ52" s="13" t="s">
        <v>283</v>
      </c>
      <c r="DA52" s="13" t="s">
        <v>283</v>
      </c>
      <c r="DB52" s="13" t="s">
        <v>283</v>
      </c>
      <c r="DC52" s="13" t="s">
        <v>283</v>
      </c>
      <c r="DD52" s="13" t="s">
        <v>283</v>
      </c>
      <c r="DE52" s="12">
        <v>418</v>
      </c>
      <c r="DF52" s="13" t="s">
        <v>283</v>
      </c>
      <c r="DG52" s="13" t="s">
        <v>283</v>
      </c>
      <c r="DH52" s="13" t="s">
        <v>283</v>
      </c>
      <c r="DI52" s="13" t="s">
        <v>283</v>
      </c>
      <c r="DJ52" s="13" t="s">
        <v>283</v>
      </c>
      <c r="DK52" s="12">
        <v>428</v>
      </c>
    </row>
    <row r="53" spans="1:115">
      <c r="A53" s="3" t="s">
        <v>187</v>
      </c>
      <c r="B53" s="13" t="s">
        <v>283</v>
      </c>
      <c r="C53" s="13" t="s">
        <v>283</v>
      </c>
      <c r="D53" s="13" t="s">
        <v>283</v>
      </c>
      <c r="E53" s="13" t="s">
        <v>283</v>
      </c>
      <c r="F53" s="13" t="s">
        <v>283</v>
      </c>
      <c r="G53" s="13" t="s">
        <v>283</v>
      </c>
      <c r="H53" s="13" t="s">
        <v>283</v>
      </c>
      <c r="I53" s="13" t="s">
        <v>283</v>
      </c>
      <c r="J53" s="13" t="s">
        <v>283</v>
      </c>
      <c r="K53" s="13" t="s">
        <v>283</v>
      </c>
      <c r="L53" s="13" t="s">
        <v>283</v>
      </c>
      <c r="M53" s="13" t="s">
        <v>283</v>
      </c>
      <c r="N53" s="13" t="s">
        <v>283</v>
      </c>
      <c r="O53" s="13" t="s">
        <v>283</v>
      </c>
      <c r="P53" s="13" t="s">
        <v>283</v>
      </c>
      <c r="Q53" s="13" t="s">
        <v>283</v>
      </c>
      <c r="R53" s="13" t="s">
        <v>283</v>
      </c>
      <c r="S53" s="13" t="s">
        <v>283</v>
      </c>
      <c r="T53" s="13" t="s">
        <v>283</v>
      </c>
      <c r="U53" s="13" t="s">
        <v>283</v>
      </c>
      <c r="V53" s="13" t="s">
        <v>283</v>
      </c>
      <c r="W53" s="13" t="s">
        <v>283</v>
      </c>
      <c r="X53" s="13" t="s">
        <v>283</v>
      </c>
      <c r="Y53" s="13" t="s">
        <v>283</v>
      </c>
      <c r="Z53" s="13" t="s">
        <v>283</v>
      </c>
      <c r="AA53" s="13" t="s">
        <v>283</v>
      </c>
      <c r="AB53" s="13" t="s">
        <v>283</v>
      </c>
      <c r="AC53" s="13" t="s">
        <v>283</v>
      </c>
      <c r="AD53" s="13" t="s">
        <v>283</v>
      </c>
      <c r="AE53" s="13" t="s">
        <v>283</v>
      </c>
      <c r="AF53" s="13" t="s">
        <v>283</v>
      </c>
      <c r="AG53" s="13" t="s">
        <v>283</v>
      </c>
      <c r="AH53" s="13" t="s">
        <v>283</v>
      </c>
      <c r="AI53" s="13" t="s">
        <v>283</v>
      </c>
      <c r="AJ53" s="13" t="s">
        <v>283</v>
      </c>
      <c r="AK53" s="13" t="s">
        <v>283</v>
      </c>
      <c r="AL53" s="13" t="s">
        <v>283</v>
      </c>
      <c r="AM53" s="13" t="s">
        <v>283</v>
      </c>
      <c r="AN53" s="13" t="s">
        <v>283</v>
      </c>
      <c r="AO53" s="13" t="s">
        <v>283</v>
      </c>
      <c r="AP53" s="13" t="s">
        <v>283</v>
      </c>
      <c r="AQ53" s="13" t="s">
        <v>283</v>
      </c>
      <c r="AR53" s="13" t="s">
        <v>283</v>
      </c>
      <c r="AS53" s="13" t="s">
        <v>283</v>
      </c>
      <c r="AT53" s="13" t="s">
        <v>283</v>
      </c>
      <c r="AU53" s="74" t="s">
        <v>283</v>
      </c>
      <c r="AV53" s="80" t="s">
        <v>283</v>
      </c>
      <c r="AW53" s="80" t="s">
        <v>283</v>
      </c>
      <c r="AX53" s="80" t="s">
        <v>283</v>
      </c>
      <c r="AY53" s="80" t="s">
        <v>283</v>
      </c>
      <c r="AZ53" s="12">
        <v>380</v>
      </c>
      <c r="BA53" s="12">
        <v>427</v>
      </c>
      <c r="BB53" s="12">
        <v>473</v>
      </c>
      <c r="BC53" s="12">
        <v>423</v>
      </c>
      <c r="BD53" s="12">
        <v>563</v>
      </c>
      <c r="BE53" s="12">
        <v>533</v>
      </c>
      <c r="BF53" s="12">
        <v>509</v>
      </c>
      <c r="BG53" s="12">
        <v>511</v>
      </c>
      <c r="BH53" s="12">
        <v>575</v>
      </c>
      <c r="BI53" s="81">
        <v>473</v>
      </c>
      <c r="BJ53" s="12"/>
      <c r="BK53" s="3"/>
      <c r="BL53" s="3" t="s">
        <v>393</v>
      </c>
      <c r="BM53" s="3" t="s">
        <v>78</v>
      </c>
      <c r="BN53" s="3"/>
      <c r="BO53" s="3"/>
      <c r="BP53" s="12" t="s">
        <v>283</v>
      </c>
      <c r="BQ53" s="12" t="s">
        <v>283</v>
      </c>
      <c r="BR53" s="12" t="s">
        <v>282</v>
      </c>
      <c r="BS53" s="12" t="s">
        <v>282</v>
      </c>
      <c r="BT53" s="12" t="s">
        <v>283</v>
      </c>
      <c r="BU53" s="12">
        <v>301</v>
      </c>
      <c r="BV53" s="13" t="s">
        <v>283</v>
      </c>
      <c r="BW53" s="13" t="s">
        <v>283</v>
      </c>
      <c r="BX53" s="13" t="s">
        <v>282</v>
      </c>
      <c r="BY53" s="13" t="s">
        <v>282</v>
      </c>
      <c r="BZ53" s="13" t="s">
        <v>283</v>
      </c>
      <c r="CA53" s="12">
        <v>342</v>
      </c>
      <c r="CB53" s="13" t="s">
        <v>283</v>
      </c>
      <c r="CC53" s="13" t="s">
        <v>283</v>
      </c>
      <c r="CD53" s="13" t="s">
        <v>282</v>
      </c>
      <c r="CE53" s="13" t="s">
        <v>282</v>
      </c>
      <c r="CF53" s="13" t="s">
        <v>283</v>
      </c>
      <c r="CG53" s="12">
        <v>352</v>
      </c>
      <c r="CH53" s="13" t="s">
        <v>283</v>
      </c>
      <c r="CI53" s="13" t="s">
        <v>283</v>
      </c>
      <c r="CJ53" s="13" t="s">
        <v>282</v>
      </c>
      <c r="CK53" s="13" t="s">
        <v>282</v>
      </c>
      <c r="CL53" s="13" t="s">
        <v>283</v>
      </c>
      <c r="CM53" s="12">
        <v>278</v>
      </c>
      <c r="CN53" s="13" t="s">
        <v>283</v>
      </c>
      <c r="CO53" s="13" t="s">
        <v>283</v>
      </c>
      <c r="CP53" s="13" t="s">
        <v>283</v>
      </c>
      <c r="CQ53" s="13" t="s">
        <v>283</v>
      </c>
      <c r="CR53" s="13" t="s">
        <v>283</v>
      </c>
      <c r="CS53" s="12">
        <v>240</v>
      </c>
      <c r="CT53" s="12" t="s">
        <v>283</v>
      </c>
      <c r="CU53" s="12" t="s">
        <v>283</v>
      </c>
      <c r="CV53" s="12" t="s">
        <v>283</v>
      </c>
      <c r="CW53" s="12" t="s">
        <v>283</v>
      </c>
      <c r="CX53" s="12" t="s">
        <v>283</v>
      </c>
      <c r="CZ53" s="13" t="s">
        <v>283</v>
      </c>
      <c r="DA53" s="13" t="s">
        <v>283</v>
      </c>
      <c r="DB53" s="13" t="s">
        <v>283</v>
      </c>
      <c r="DC53" s="13" t="s">
        <v>283</v>
      </c>
      <c r="DD53" s="13" t="s">
        <v>283</v>
      </c>
      <c r="DE53" s="12">
        <v>418</v>
      </c>
      <c r="DF53" s="13" t="s">
        <v>283</v>
      </c>
      <c r="DG53" s="13" t="s">
        <v>283</v>
      </c>
      <c r="DH53" s="13" t="s">
        <v>283</v>
      </c>
      <c r="DI53" s="13" t="s">
        <v>283</v>
      </c>
      <c r="DJ53" s="13" t="s">
        <v>283</v>
      </c>
      <c r="DK53" s="12">
        <v>428</v>
      </c>
    </row>
    <row r="54" spans="1:115">
      <c r="A54" s="3" t="s">
        <v>188</v>
      </c>
      <c r="B54" s="13" t="s">
        <v>283</v>
      </c>
      <c r="C54" s="13" t="s">
        <v>283</v>
      </c>
      <c r="D54" s="13" t="s">
        <v>283</v>
      </c>
      <c r="E54" s="13" t="s">
        <v>283</v>
      </c>
      <c r="F54" s="13" t="s">
        <v>283</v>
      </c>
      <c r="G54" s="13" t="s">
        <v>283</v>
      </c>
      <c r="H54" s="13" t="s">
        <v>283</v>
      </c>
      <c r="I54" s="13" t="s">
        <v>283</v>
      </c>
      <c r="J54" s="13" t="s">
        <v>283</v>
      </c>
      <c r="K54" s="13" t="s">
        <v>283</v>
      </c>
      <c r="L54" s="13" t="s">
        <v>283</v>
      </c>
      <c r="M54" s="13" t="s">
        <v>283</v>
      </c>
      <c r="N54" s="13" t="s">
        <v>283</v>
      </c>
      <c r="O54" s="13" t="s">
        <v>283</v>
      </c>
      <c r="P54" s="13" t="s">
        <v>283</v>
      </c>
      <c r="Q54" s="13" t="s">
        <v>283</v>
      </c>
      <c r="R54" s="13" t="s">
        <v>283</v>
      </c>
      <c r="S54" s="13" t="s">
        <v>283</v>
      </c>
      <c r="T54" s="13" t="s">
        <v>283</v>
      </c>
      <c r="U54" s="13" t="s">
        <v>283</v>
      </c>
      <c r="V54" s="13" t="s">
        <v>283</v>
      </c>
      <c r="W54" s="13" t="s">
        <v>283</v>
      </c>
      <c r="X54" s="13" t="s">
        <v>283</v>
      </c>
      <c r="Y54" s="13" t="s">
        <v>283</v>
      </c>
      <c r="Z54" s="13" t="s">
        <v>283</v>
      </c>
      <c r="AA54" s="13" t="s">
        <v>283</v>
      </c>
      <c r="AB54" s="13" t="s">
        <v>283</v>
      </c>
      <c r="AC54" s="13" t="s">
        <v>283</v>
      </c>
      <c r="AD54" s="13" t="s">
        <v>283</v>
      </c>
      <c r="AE54" s="13" t="s">
        <v>283</v>
      </c>
      <c r="AF54" s="13" t="s">
        <v>283</v>
      </c>
      <c r="AG54" s="13" t="s">
        <v>283</v>
      </c>
      <c r="AH54" s="13" t="s">
        <v>283</v>
      </c>
      <c r="AI54" s="13" t="s">
        <v>283</v>
      </c>
      <c r="AJ54" s="13" t="s">
        <v>283</v>
      </c>
      <c r="AK54" s="13" t="s">
        <v>283</v>
      </c>
      <c r="AL54" s="13" t="s">
        <v>283</v>
      </c>
      <c r="AM54" s="13" t="s">
        <v>283</v>
      </c>
      <c r="AN54" s="13" t="s">
        <v>283</v>
      </c>
      <c r="AO54" s="13" t="s">
        <v>283</v>
      </c>
      <c r="AP54" s="13" t="s">
        <v>283</v>
      </c>
      <c r="AQ54" s="13" t="s">
        <v>283</v>
      </c>
      <c r="AR54" s="13" t="s">
        <v>283</v>
      </c>
      <c r="AS54" s="13" t="s">
        <v>283</v>
      </c>
      <c r="AT54" s="13" t="s">
        <v>283</v>
      </c>
      <c r="AU54" s="74" t="s">
        <v>283</v>
      </c>
      <c r="AV54" s="80" t="s">
        <v>283</v>
      </c>
      <c r="AW54" s="80" t="s">
        <v>283</v>
      </c>
      <c r="AX54" s="80" t="s">
        <v>283</v>
      </c>
      <c r="AY54" s="80" t="s">
        <v>283</v>
      </c>
      <c r="AZ54" s="12">
        <v>380</v>
      </c>
      <c r="BA54" s="12">
        <v>427</v>
      </c>
      <c r="BB54" s="12">
        <v>473</v>
      </c>
      <c r="BC54" s="12">
        <v>423</v>
      </c>
      <c r="BD54" s="12">
        <v>563</v>
      </c>
      <c r="BE54" s="12">
        <v>533</v>
      </c>
      <c r="BF54" s="12">
        <v>509</v>
      </c>
      <c r="BG54" s="12">
        <v>511</v>
      </c>
      <c r="BH54" s="12">
        <v>575</v>
      </c>
      <c r="BI54" s="81">
        <v>473</v>
      </c>
      <c r="BJ54" s="12"/>
      <c r="BK54" s="3"/>
      <c r="BL54" s="3" t="s">
        <v>394</v>
      </c>
      <c r="BM54" s="3" t="s">
        <v>75</v>
      </c>
      <c r="BN54" s="3"/>
      <c r="BO54" s="3"/>
      <c r="BP54" s="12" t="s">
        <v>281</v>
      </c>
      <c r="BQ54" s="12" t="s">
        <v>281</v>
      </c>
      <c r="BR54" s="12" t="s">
        <v>282</v>
      </c>
      <c r="BS54" s="12" t="s">
        <v>282</v>
      </c>
      <c r="BT54" s="12" t="s">
        <v>281</v>
      </c>
      <c r="BU54" s="12">
        <v>301</v>
      </c>
      <c r="BV54" s="13" t="s">
        <v>281</v>
      </c>
      <c r="BW54" s="13" t="s">
        <v>281</v>
      </c>
      <c r="BX54" s="13" t="s">
        <v>282</v>
      </c>
      <c r="BY54" s="13" t="s">
        <v>282</v>
      </c>
      <c r="BZ54" s="13" t="s">
        <v>281</v>
      </c>
      <c r="CA54" s="12">
        <v>342</v>
      </c>
      <c r="CB54" s="13" t="s">
        <v>281</v>
      </c>
      <c r="CC54" s="13" t="s">
        <v>281</v>
      </c>
      <c r="CD54" s="13" t="s">
        <v>282</v>
      </c>
      <c r="CE54" s="13" t="s">
        <v>282</v>
      </c>
      <c r="CF54" s="13" t="s">
        <v>281</v>
      </c>
      <c r="CG54" s="12">
        <v>352</v>
      </c>
      <c r="CH54" s="13" t="s">
        <v>283</v>
      </c>
      <c r="CI54" s="13" t="s">
        <v>283</v>
      </c>
      <c r="CJ54" s="13" t="s">
        <v>282</v>
      </c>
      <c r="CK54" s="13" t="s">
        <v>282</v>
      </c>
      <c r="CL54" s="13" t="s">
        <v>283</v>
      </c>
      <c r="CM54" s="12">
        <v>278</v>
      </c>
      <c r="CN54" s="13" t="s">
        <v>283</v>
      </c>
      <c r="CO54" s="13" t="s">
        <v>283</v>
      </c>
      <c r="CP54" s="13" t="s">
        <v>283</v>
      </c>
      <c r="CQ54" s="13" t="s">
        <v>283</v>
      </c>
      <c r="CR54" s="13" t="s">
        <v>283</v>
      </c>
      <c r="CS54" s="12">
        <v>240</v>
      </c>
      <c r="CT54" s="12" t="s">
        <v>283</v>
      </c>
      <c r="CU54" s="12" t="s">
        <v>283</v>
      </c>
      <c r="CV54" s="12" t="s">
        <v>283</v>
      </c>
      <c r="CW54" s="12" t="s">
        <v>283</v>
      </c>
      <c r="CX54" s="12" t="s">
        <v>283</v>
      </c>
      <c r="CZ54" s="13" t="s">
        <v>283</v>
      </c>
      <c r="DA54" s="13" t="s">
        <v>283</v>
      </c>
      <c r="DB54" s="13" t="s">
        <v>283</v>
      </c>
      <c r="DC54" s="13" t="s">
        <v>283</v>
      </c>
      <c r="DD54" s="13" t="s">
        <v>283</v>
      </c>
      <c r="DE54" s="12">
        <v>418</v>
      </c>
      <c r="DF54" s="13" t="s">
        <v>283</v>
      </c>
      <c r="DG54" s="13" t="s">
        <v>283</v>
      </c>
      <c r="DH54" s="13" t="s">
        <v>283</v>
      </c>
      <c r="DI54" s="13" t="s">
        <v>283</v>
      </c>
      <c r="DJ54" s="13" t="s">
        <v>283</v>
      </c>
      <c r="DK54" s="12">
        <v>428</v>
      </c>
    </row>
    <row r="55" spans="1:115">
      <c r="A55" s="3" t="s">
        <v>189</v>
      </c>
      <c r="B55" s="13">
        <v>84</v>
      </c>
      <c r="C55" s="13">
        <v>252</v>
      </c>
      <c r="D55" s="13">
        <v>252</v>
      </c>
      <c r="E55" s="13">
        <v>252</v>
      </c>
      <c r="F55" s="13">
        <v>212</v>
      </c>
      <c r="G55" s="13">
        <v>84</v>
      </c>
      <c r="H55" s="13">
        <v>423</v>
      </c>
      <c r="I55" s="13">
        <v>423</v>
      </c>
      <c r="J55" s="13">
        <v>290</v>
      </c>
      <c r="K55" s="13">
        <v>355</v>
      </c>
      <c r="L55" s="13">
        <v>82</v>
      </c>
      <c r="M55" s="13">
        <v>471</v>
      </c>
      <c r="N55" s="13">
        <v>471</v>
      </c>
      <c r="O55" s="13" t="s">
        <v>283</v>
      </c>
      <c r="P55" s="13">
        <v>386</v>
      </c>
      <c r="Q55" s="13">
        <v>83</v>
      </c>
      <c r="R55" s="13">
        <v>434</v>
      </c>
      <c r="S55" s="13">
        <v>434</v>
      </c>
      <c r="T55" s="13" t="s">
        <v>283</v>
      </c>
      <c r="U55" s="13">
        <v>360</v>
      </c>
      <c r="V55" s="13">
        <v>84</v>
      </c>
      <c r="W55" s="13">
        <v>568</v>
      </c>
      <c r="X55" s="13">
        <v>568</v>
      </c>
      <c r="Y55" s="13" t="s">
        <v>281</v>
      </c>
      <c r="Z55" s="13">
        <v>477</v>
      </c>
      <c r="AA55" s="13">
        <v>83</v>
      </c>
      <c r="AB55" s="13">
        <v>492</v>
      </c>
      <c r="AC55" s="13">
        <v>492</v>
      </c>
      <c r="AD55" s="13" t="s">
        <v>281</v>
      </c>
      <c r="AE55" s="13">
        <v>408</v>
      </c>
      <c r="AF55" s="13">
        <v>84</v>
      </c>
      <c r="AG55" s="13">
        <v>549</v>
      </c>
      <c r="AH55" s="13">
        <v>549</v>
      </c>
      <c r="AI55" s="13" t="s">
        <v>281</v>
      </c>
      <c r="AJ55" s="13">
        <v>461</v>
      </c>
      <c r="AK55" s="13">
        <v>93</v>
      </c>
      <c r="AL55" s="13">
        <v>540</v>
      </c>
      <c r="AM55" s="13">
        <v>540</v>
      </c>
      <c r="AN55" s="13" t="s">
        <v>281</v>
      </c>
      <c r="AO55" s="13">
        <v>502</v>
      </c>
      <c r="AP55" s="13">
        <v>88</v>
      </c>
      <c r="AQ55" s="13">
        <v>485</v>
      </c>
      <c r="AR55" s="13">
        <v>485</v>
      </c>
      <c r="AS55" s="13" t="s">
        <v>281</v>
      </c>
      <c r="AT55" s="13">
        <v>427</v>
      </c>
      <c r="AU55" s="74">
        <v>88</v>
      </c>
      <c r="AV55" s="80">
        <v>530</v>
      </c>
      <c r="AW55" s="80">
        <v>530</v>
      </c>
      <c r="AX55" s="80" t="s">
        <v>281</v>
      </c>
      <c r="AY55" s="80">
        <v>466</v>
      </c>
      <c r="AZ55" s="12">
        <v>380</v>
      </c>
      <c r="BA55" s="12">
        <v>427</v>
      </c>
      <c r="BB55" s="12">
        <v>473</v>
      </c>
      <c r="BC55" s="12">
        <v>423</v>
      </c>
      <c r="BD55" s="12">
        <v>563</v>
      </c>
      <c r="BE55" s="12">
        <v>533</v>
      </c>
      <c r="BF55" s="12">
        <v>509</v>
      </c>
      <c r="BG55" s="12">
        <v>511</v>
      </c>
      <c r="BH55" s="12">
        <v>575</v>
      </c>
      <c r="BI55" s="81">
        <v>473</v>
      </c>
      <c r="BJ55" s="12"/>
      <c r="BK55" s="3"/>
      <c r="BL55" s="3" t="s">
        <v>395</v>
      </c>
      <c r="BM55" s="3" t="s">
        <v>72</v>
      </c>
      <c r="BN55" s="3"/>
      <c r="BO55" s="3"/>
      <c r="BP55" s="20">
        <v>90</v>
      </c>
      <c r="BQ55" s="20">
        <v>322</v>
      </c>
      <c r="BR55" s="20" t="s">
        <v>282</v>
      </c>
      <c r="BS55" s="20" t="s">
        <v>282</v>
      </c>
      <c r="BT55" s="20">
        <v>290</v>
      </c>
      <c r="BU55" s="12">
        <v>301</v>
      </c>
      <c r="BV55" s="21" t="s">
        <v>281</v>
      </c>
      <c r="BW55" s="21" t="s">
        <v>281</v>
      </c>
      <c r="BX55" s="21" t="s">
        <v>282</v>
      </c>
      <c r="BY55" s="21" t="s">
        <v>282</v>
      </c>
      <c r="BZ55" s="21" t="s">
        <v>281</v>
      </c>
      <c r="CA55" s="12">
        <v>342</v>
      </c>
      <c r="CB55" s="21" t="s">
        <v>281</v>
      </c>
      <c r="CC55" s="21" t="s">
        <v>281</v>
      </c>
      <c r="CD55" s="21" t="s">
        <v>282</v>
      </c>
      <c r="CE55" s="21" t="s">
        <v>282</v>
      </c>
      <c r="CF55" s="21" t="s">
        <v>281</v>
      </c>
      <c r="CG55" s="12">
        <v>352</v>
      </c>
      <c r="CH55" s="21" t="s">
        <v>281</v>
      </c>
      <c r="CI55" s="21" t="s">
        <v>281</v>
      </c>
      <c r="CJ55" s="21" t="s">
        <v>282</v>
      </c>
      <c r="CK55" s="21" t="s">
        <v>282</v>
      </c>
      <c r="CL55" s="21" t="s">
        <v>281</v>
      </c>
      <c r="CM55" s="12">
        <v>278</v>
      </c>
      <c r="CN55" s="21">
        <v>98</v>
      </c>
      <c r="CO55" s="21">
        <v>168</v>
      </c>
      <c r="CP55" s="21">
        <v>168</v>
      </c>
      <c r="CQ55" s="21" t="s">
        <v>283</v>
      </c>
      <c r="CR55" s="21">
        <v>165</v>
      </c>
      <c r="CS55" s="12">
        <v>240</v>
      </c>
      <c r="CT55" s="20">
        <v>86</v>
      </c>
      <c r="CU55" s="20">
        <v>306</v>
      </c>
      <c r="CV55" s="20">
        <v>310</v>
      </c>
      <c r="CW55" s="20" t="s">
        <v>281</v>
      </c>
      <c r="CX55" s="20">
        <v>263</v>
      </c>
      <c r="CZ55" s="21">
        <v>93</v>
      </c>
      <c r="DA55" s="21">
        <v>273</v>
      </c>
      <c r="DB55" s="21">
        <v>274</v>
      </c>
      <c r="DC55" s="21">
        <v>250</v>
      </c>
      <c r="DD55" s="21">
        <v>254</v>
      </c>
      <c r="DE55" s="12">
        <v>418</v>
      </c>
      <c r="DF55" s="21">
        <v>87</v>
      </c>
      <c r="DG55" s="21">
        <v>278</v>
      </c>
      <c r="DH55" s="21">
        <v>279</v>
      </c>
      <c r="DI55" s="21">
        <v>250</v>
      </c>
      <c r="DJ55" s="21">
        <v>242</v>
      </c>
      <c r="DK55" s="12">
        <v>428</v>
      </c>
    </row>
    <row r="56" spans="1:115">
      <c r="A56" s="3" t="s">
        <v>190</v>
      </c>
      <c r="B56" s="13" t="s">
        <v>283</v>
      </c>
      <c r="C56" s="13" t="s">
        <v>283</v>
      </c>
      <c r="D56" s="13" t="s">
        <v>283</v>
      </c>
      <c r="E56" s="13" t="s">
        <v>283</v>
      </c>
      <c r="F56" s="13" t="s">
        <v>283</v>
      </c>
      <c r="G56" s="13" t="s">
        <v>281</v>
      </c>
      <c r="H56" s="13" t="s">
        <v>281</v>
      </c>
      <c r="I56" s="13" t="s">
        <v>281</v>
      </c>
      <c r="J56" s="13" t="s">
        <v>283</v>
      </c>
      <c r="K56" s="13" t="s">
        <v>281</v>
      </c>
      <c r="L56" s="13" t="s">
        <v>281</v>
      </c>
      <c r="M56" s="13" t="s">
        <v>281</v>
      </c>
      <c r="N56" s="13" t="s">
        <v>281</v>
      </c>
      <c r="O56" s="13" t="s">
        <v>283</v>
      </c>
      <c r="P56" s="13" t="s">
        <v>281</v>
      </c>
      <c r="Q56" s="13" t="s">
        <v>281</v>
      </c>
      <c r="R56" s="13" t="s">
        <v>281</v>
      </c>
      <c r="S56" s="13" t="s">
        <v>281</v>
      </c>
      <c r="T56" s="13" t="s">
        <v>283</v>
      </c>
      <c r="U56" s="13" t="s">
        <v>281</v>
      </c>
      <c r="V56" s="13" t="s">
        <v>281</v>
      </c>
      <c r="W56" s="13" t="s">
        <v>281</v>
      </c>
      <c r="X56" s="13" t="s">
        <v>281</v>
      </c>
      <c r="Y56" s="13" t="s">
        <v>283</v>
      </c>
      <c r="Z56" s="13" t="s">
        <v>281</v>
      </c>
      <c r="AA56" s="13" t="s">
        <v>281</v>
      </c>
      <c r="AB56" s="13" t="s">
        <v>281</v>
      </c>
      <c r="AC56" s="13" t="s">
        <v>281</v>
      </c>
      <c r="AD56" s="13" t="s">
        <v>283</v>
      </c>
      <c r="AE56" s="13" t="s">
        <v>281</v>
      </c>
      <c r="AF56" s="13" t="s">
        <v>281</v>
      </c>
      <c r="AG56" s="13" t="s">
        <v>281</v>
      </c>
      <c r="AH56" s="13" t="s">
        <v>281</v>
      </c>
      <c r="AI56" s="13" t="s">
        <v>283</v>
      </c>
      <c r="AJ56" s="13" t="s">
        <v>281</v>
      </c>
      <c r="AK56" s="13" t="s">
        <v>281</v>
      </c>
      <c r="AL56" s="13" t="s">
        <v>281</v>
      </c>
      <c r="AM56" s="13" t="s">
        <v>281</v>
      </c>
      <c r="AN56" s="13" t="s">
        <v>283</v>
      </c>
      <c r="AO56" s="13" t="s">
        <v>281</v>
      </c>
      <c r="AP56" s="13" t="s">
        <v>281</v>
      </c>
      <c r="AQ56" s="13" t="s">
        <v>281</v>
      </c>
      <c r="AR56" s="13" t="s">
        <v>281</v>
      </c>
      <c r="AS56" s="13" t="s">
        <v>283</v>
      </c>
      <c r="AT56" s="13" t="s">
        <v>281</v>
      </c>
      <c r="AU56" s="74" t="s">
        <v>281</v>
      </c>
      <c r="AV56" s="80" t="s">
        <v>281</v>
      </c>
      <c r="AW56" s="80" t="s">
        <v>281</v>
      </c>
      <c r="AX56" s="80" t="s">
        <v>283</v>
      </c>
      <c r="AY56" s="80" t="s">
        <v>281</v>
      </c>
      <c r="AZ56" s="12">
        <v>380</v>
      </c>
      <c r="BA56" s="12">
        <v>427</v>
      </c>
      <c r="BB56" s="12">
        <v>473</v>
      </c>
      <c r="BC56" s="12">
        <v>423</v>
      </c>
      <c r="BD56" s="12">
        <v>563</v>
      </c>
      <c r="BE56" s="12">
        <v>533</v>
      </c>
      <c r="BF56" s="12">
        <v>509</v>
      </c>
      <c r="BG56" s="12">
        <v>511</v>
      </c>
      <c r="BH56" s="12">
        <v>575</v>
      </c>
      <c r="BI56" s="81">
        <v>473</v>
      </c>
      <c r="BJ56" s="12"/>
      <c r="BK56" s="3"/>
      <c r="BL56" s="3" t="s">
        <v>396</v>
      </c>
      <c r="BM56" s="3" t="s">
        <v>69</v>
      </c>
      <c r="BN56" s="3"/>
      <c r="BO56" s="3"/>
      <c r="BP56" s="12" t="s">
        <v>283</v>
      </c>
      <c r="BQ56" s="12" t="s">
        <v>283</v>
      </c>
      <c r="BR56" s="12" t="s">
        <v>282</v>
      </c>
      <c r="BS56" s="12" t="s">
        <v>282</v>
      </c>
      <c r="BT56" s="12" t="s">
        <v>283</v>
      </c>
      <c r="BU56" s="12">
        <v>301</v>
      </c>
      <c r="BV56" s="13" t="s">
        <v>283</v>
      </c>
      <c r="BW56" s="13" t="s">
        <v>283</v>
      </c>
      <c r="BX56" s="13" t="s">
        <v>282</v>
      </c>
      <c r="BY56" s="13" t="s">
        <v>282</v>
      </c>
      <c r="BZ56" s="13" t="s">
        <v>283</v>
      </c>
      <c r="CA56" s="12">
        <v>342</v>
      </c>
      <c r="CB56" s="13" t="s">
        <v>283</v>
      </c>
      <c r="CC56" s="13" t="s">
        <v>283</v>
      </c>
      <c r="CD56" s="13" t="s">
        <v>282</v>
      </c>
      <c r="CE56" s="13" t="s">
        <v>282</v>
      </c>
      <c r="CF56" s="13" t="s">
        <v>283</v>
      </c>
      <c r="CG56" s="12">
        <v>352</v>
      </c>
      <c r="CH56" s="13" t="s">
        <v>283</v>
      </c>
      <c r="CI56" s="13" t="s">
        <v>283</v>
      </c>
      <c r="CJ56" s="13" t="s">
        <v>282</v>
      </c>
      <c r="CK56" s="13" t="s">
        <v>282</v>
      </c>
      <c r="CL56" s="13" t="s">
        <v>283</v>
      </c>
      <c r="CM56" s="12">
        <v>278</v>
      </c>
      <c r="CN56" s="13" t="s">
        <v>283</v>
      </c>
      <c r="CO56" s="13" t="s">
        <v>283</v>
      </c>
      <c r="CP56" s="13" t="s">
        <v>283</v>
      </c>
      <c r="CQ56" s="13" t="s">
        <v>283</v>
      </c>
      <c r="CR56" s="13" t="s">
        <v>283</v>
      </c>
      <c r="CS56" s="12">
        <v>240</v>
      </c>
      <c r="CT56" s="12" t="s">
        <v>283</v>
      </c>
      <c r="CU56" s="12" t="s">
        <v>283</v>
      </c>
      <c r="CV56" s="12" t="s">
        <v>283</v>
      </c>
      <c r="CW56" s="12" t="s">
        <v>283</v>
      </c>
      <c r="CX56" s="12" t="s">
        <v>283</v>
      </c>
      <c r="CZ56" s="13" t="s">
        <v>283</v>
      </c>
      <c r="DA56" s="13" t="s">
        <v>283</v>
      </c>
      <c r="DB56" s="13" t="s">
        <v>283</v>
      </c>
      <c r="DC56" s="13" t="s">
        <v>283</v>
      </c>
      <c r="DD56" s="13" t="s">
        <v>283</v>
      </c>
      <c r="DE56" s="12">
        <v>418</v>
      </c>
      <c r="DF56" s="13" t="s">
        <v>283</v>
      </c>
      <c r="DG56" s="13" t="s">
        <v>283</v>
      </c>
      <c r="DH56" s="13" t="s">
        <v>283</v>
      </c>
      <c r="DI56" s="13" t="s">
        <v>283</v>
      </c>
      <c r="DJ56" s="13" t="s">
        <v>283</v>
      </c>
      <c r="DK56" s="12">
        <v>428</v>
      </c>
    </row>
    <row r="57" spans="1:115">
      <c r="A57" s="3" t="s">
        <v>191</v>
      </c>
      <c r="B57" s="13">
        <v>114</v>
      </c>
      <c r="C57" s="13">
        <v>330</v>
      </c>
      <c r="D57" s="13">
        <v>330</v>
      </c>
      <c r="E57" s="13" t="s">
        <v>283</v>
      </c>
      <c r="F57" s="13">
        <v>376</v>
      </c>
      <c r="G57" s="13">
        <v>103</v>
      </c>
      <c r="H57" s="13">
        <v>409</v>
      </c>
      <c r="I57" s="13">
        <v>409</v>
      </c>
      <c r="J57" s="13" t="s">
        <v>283</v>
      </c>
      <c r="K57" s="13">
        <v>421</v>
      </c>
      <c r="L57" s="13">
        <v>106</v>
      </c>
      <c r="M57" s="13">
        <v>388</v>
      </c>
      <c r="N57" s="13">
        <v>388</v>
      </c>
      <c r="O57" s="13" t="s">
        <v>283</v>
      </c>
      <c r="P57" s="13">
        <v>411</v>
      </c>
      <c r="Q57" s="13">
        <v>104</v>
      </c>
      <c r="R57" s="13">
        <v>437</v>
      </c>
      <c r="S57" s="13">
        <v>437</v>
      </c>
      <c r="T57" s="13" t="s">
        <v>283</v>
      </c>
      <c r="U57" s="13">
        <v>454</v>
      </c>
      <c r="V57" s="13">
        <v>109</v>
      </c>
      <c r="W57" s="13">
        <v>556</v>
      </c>
      <c r="X57" s="13">
        <v>556</v>
      </c>
      <c r="Y57" s="13" t="s">
        <v>283</v>
      </c>
      <c r="Z57" s="13">
        <v>606</v>
      </c>
      <c r="AA57" s="13">
        <v>104</v>
      </c>
      <c r="AB57" s="13">
        <v>544</v>
      </c>
      <c r="AC57" s="13">
        <v>544</v>
      </c>
      <c r="AD57" s="13" t="s">
        <v>283</v>
      </c>
      <c r="AE57" s="13">
        <v>566</v>
      </c>
      <c r="AF57" s="13">
        <v>107</v>
      </c>
      <c r="AG57" s="13">
        <v>533</v>
      </c>
      <c r="AH57" s="13">
        <v>533</v>
      </c>
      <c r="AI57" s="13" t="s">
        <v>283</v>
      </c>
      <c r="AJ57" s="13">
        <v>570</v>
      </c>
      <c r="AK57" s="13">
        <v>102</v>
      </c>
      <c r="AL57" s="13">
        <v>510</v>
      </c>
      <c r="AM57" s="13">
        <v>510</v>
      </c>
      <c r="AN57" s="13" t="s">
        <v>283</v>
      </c>
      <c r="AO57" s="13">
        <v>520</v>
      </c>
      <c r="AP57" s="13">
        <v>88</v>
      </c>
      <c r="AQ57" s="13">
        <v>600</v>
      </c>
      <c r="AR57" s="13">
        <v>600</v>
      </c>
      <c r="AS57" s="13" t="s">
        <v>283</v>
      </c>
      <c r="AT57" s="13">
        <v>528</v>
      </c>
      <c r="AU57" s="74">
        <v>76</v>
      </c>
      <c r="AV57" s="80">
        <v>455</v>
      </c>
      <c r="AW57" s="80">
        <v>455</v>
      </c>
      <c r="AX57" s="80" t="s">
        <v>283</v>
      </c>
      <c r="AY57" s="80">
        <v>346</v>
      </c>
      <c r="AZ57" s="12">
        <v>380</v>
      </c>
      <c r="BA57" s="12">
        <v>427</v>
      </c>
      <c r="BB57" s="12">
        <v>473</v>
      </c>
      <c r="BC57" s="12">
        <v>423</v>
      </c>
      <c r="BD57" s="12">
        <v>563</v>
      </c>
      <c r="BE57" s="12">
        <v>533</v>
      </c>
      <c r="BF57" s="12">
        <v>509</v>
      </c>
      <c r="BG57" s="12">
        <v>511</v>
      </c>
      <c r="BH57" s="12">
        <v>575</v>
      </c>
      <c r="BI57" s="81">
        <v>473</v>
      </c>
      <c r="BJ57" s="12"/>
      <c r="BK57" s="3"/>
      <c r="BL57" s="3" t="s">
        <v>397</v>
      </c>
      <c r="BM57" s="3" t="s">
        <v>66</v>
      </c>
      <c r="BN57" s="3"/>
      <c r="BO57" s="3"/>
      <c r="BP57" s="12">
        <v>98</v>
      </c>
      <c r="BQ57" s="12">
        <v>296</v>
      </c>
      <c r="BR57" s="12" t="s">
        <v>282</v>
      </c>
      <c r="BS57" s="12" t="s">
        <v>282</v>
      </c>
      <c r="BT57" s="12">
        <v>290</v>
      </c>
      <c r="BU57" s="12">
        <v>301</v>
      </c>
      <c r="BV57" s="13">
        <v>96</v>
      </c>
      <c r="BW57" s="13">
        <v>366</v>
      </c>
      <c r="BX57" s="13" t="s">
        <v>282</v>
      </c>
      <c r="BY57" s="13" t="s">
        <v>282</v>
      </c>
      <c r="BZ57" s="13">
        <v>351</v>
      </c>
      <c r="CA57" s="12">
        <v>342</v>
      </c>
      <c r="CB57" s="13">
        <v>106</v>
      </c>
      <c r="CC57" s="13">
        <v>374</v>
      </c>
      <c r="CD57" s="13" t="s">
        <v>282</v>
      </c>
      <c r="CE57" s="13" t="s">
        <v>282</v>
      </c>
      <c r="CF57" s="13">
        <v>396</v>
      </c>
      <c r="CG57" s="12">
        <v>352</v>
      </c>
      <c r="CH57" s="13">
        <v>117</v>
      </c>
      <c r="CI57" s="13">
        <v>283</v>
      </c>
      <c r="CJ57" s="13" t="s">
        <v>282</v>
      </c>
      <c r="CK57" s="13" t="s">
        <v>282</v>
      </c>
      <c r="CL57" s="13">
        <v>331</v>
      </c>
      <c r="CM57" s="12">
        <v>278</v>
      </c>
      <c r="CN57" s="13">
        <v>106</v>
      </c>
      <c r="CO57" s="13">
        <v>227</v>
      </c>
      <c r="CP57" s="13">
        <v>227</v>
      </c>
      <c r="CQ57" s="13" t="s">
        <v>283</v>
      </c>
      <c r="CR57" s="13">
        <v>241</v>
      </c>
      <c r="CS57" s="12">
        <v>240</v>
      </c>
      <c r="CT57" s="12">
        <v>94</v>
      </c>
      <c r="CU57" s="12">
        <v>337</v>
      </c>
      <c r="CV57" s="12">
        <v>337</v>
      </c>
      <c r="CW57" s="12" t="s">
        <v>283</v>
      </c>
      <c r="CX57" s="12">
        <v>317</v>
      </c>
      <c r="CZ57" s="13">
        <v>113</v>
      </c>
      <c r="DA57" s="13">
        <v>389</v>
      </c>
      <c r="DB57" s="13">
        <v>389</v>
      </c>
      <c r="DC57" s="13" t="s">
        <v>283</v>
      </c>
      <c r="DD57" s="13">
        <v>440</v>
      </c>
      <c r="DE57" s="12">
        <v>418</v>
      </c>
      <c r="DF57" s="13">
        <v>112</v>
      </c>
      <c r="DG57" s="13">
        <v>395</v>
      </c>
      <c r="DH57" s="13">
        <v>395</v>
      </c>
      <c r="DI57" s="13" t="s">
        <v>283</v>
      </c>
      <c r="DJ57" s="13">
        <v>442</v>
      </c>
      <c r="DK57" s="12">
        <v>428</v>
      </c>
    </row>
    <row r="58" spans="1:115">
      <c r="A58" s="3" t="s">
        <v>192</v>
      </c>
      <c r="B58" s="13">
        <v>238</v>
      </c>
      <c r="C58" s="13">
        <v>332</v>
      </c>
      <c r="D58" s="13">
        <v>332</v>
      </c>
      <c r="E58" s="13" t="s">
        <v>283</v>
      </c>
      <c r="F58" s="13">
        <v>790</v>
      </c>
      <c r="G58" s="13">
        <v>220</v>
      </c>
      <c r="H58" s="13">
        <v>412</v>
      </c>
      <c r="I58" s="13">
        <v>412</v>
      </c>
      <c r="J58" s="13" t="s">
        <v>283</v>
      </c>
      <c r="K58" s="13">
        <v>906</v>
      </c>
      <c r="L58" s="13">
        <v>223</v>
      </c>
      <c r="M58" s="13">
        <v>473</v>
      </c>
      <c r="N58" s="13">
        <v>473</v>
      </c>
      <c r="O58" s="13" t="s">
        <v>283</v>
      </c>
      <c r="P58" s="13">
        <v>1060</v>
      </c>
      <c r="Q58" s="13">
        <v>215</v>
      </c>
      <c r="R58" s="13">
        <v>413</v>
      </c>
      <c r="S58" s="13">
        <v>413</v>
      </c>
      <c r="T58" s="13" t="s">
        <v>283</v>
      </c>
      <c r="U58" s="13">
        <v>888</v>
      </c>
      <c r="V58" s="13">
        <v>223</v>
      </c>
      <c r="W58" s="13">
        <v>543</v>
      </c>
      <c r="X58" s="13">
        <v>543</v>
      </c>
      <c r="Y58" s="13" t="s">
        <v>283</v>
      </c>
      <c r="Z58" s="13">
        <v>1210</v>
      </c>
      <c r="AA58" s="13">
        <v>207</v>
      </c>
      <c r="AB58" s="13">
        <v>527</v>
      </c>
      <c r="AC58" s="13">
        <v>527</v>
      </c>
      <c r="AD58" s="13" t="s">
        <v>283</v>
      </c>
      <c r="AE58" s="13">
        <v>1090</v>
      </c>
      <c r="AF58" s="13">
        <v>220</v>
      </c>
      <c r="AG58" s="13">
        <v>517</v>
      </c>
      <c r="AH58" s="13">
        <v>517</v>
      </c>
      <c r="AI58" s="13" t="s">
        <v>283</v>
      </c>
      <c r="AJ58" s="13">
        <v>1140</v>
      </c>
      <c r="AK58" s="13">
        <v>199</v>
      </c>
      <c r="AL58" s="13">
        <v>500</v>
      </c>
      <c r="AM58" s="13">
        <v>500</v>
      </c>
      <c r="AN58" s="13" t="s">
        <v>283</v>
      </c>
      <c r="AO58" s="13">
        <v>995</v>
      </c>
      <c r="AP58" s="13">
        <v>236</v>
      </c>
      <c r="AQ58" s="13">
        <v>636</v>
      </c>
      <c r="AR58" s="13">
        <v>636</v>
      </c>
      <c r="AS58" s="13" t="s">
        <v>283</v>
      </c>
      <c r="AT58" s="13">
        <v>1500</v>
      </c>
      <c r="AU58" s="74">
        <v>244</v>
      </c>
      <c r="AV58" s="80">
        <v>504</v>
      </c>
      <c r="AW58" s="80">
        <v>504</v>
      </c>
      <c r="AX58" s="80" t="s">
        <v>283</v>
      </c>
      <c r="AY58" s="80">
        <v>1230</v>
      </c>
      <c r="AZ58" s="12">
        <v>380</v>
      </c>
      <c r="BA58" s="12">
        <v>427</v>
      </c>
      <c r="BB58" s="12">
        <v>473</v>
      </c>
      <c r="BC58" s="12">
        <v>423</v>
      </c>
      <c r="BD58" s="12">
        <v>563</v>
      </c>
      <c r="BE58" s="12">
        <v>533</v>
      </c>
      <c r="BF58" s="12">
        <v>509</v>
      </c>
      <c r="BG58" s="12">
        <v>511</v>
      </c>
      <c r="BH58" s="12">
        <v>575</v>
      </c>
      <c r="BI58" s="81">
        <v>473</v>
      </c>
      <c r="BJ58" s="12"/>
      <c r="BK58" s="3"/>
      <c r="BL58" s="3" t="s">
        <v>398</v>
      </c>
      <c r="BM58" s="3" t="s">
        <v>63</v>
      </c>
      <c r="BN58" s="3"/>
      <c r="BO58" s="3"/>
      <c r="BP58" s="12">
        <v>310</v>
      </c>
      <c r="BQ58" s="12">
        <v>291</v>
      </c>
      <c r="BR58" s="12" t="s">
        <v>282</v>
      </c>
      <c r="BS58" s="12" t="s">
        <v>282</v>
      </c>
      <c r="BT58" s="12">
        <v>902</v>
      </c>
      <c r="BU58" s="12">
        <v>301</v>
      </c>
      <c r="BV58" s="13">
        <v>301</v>
      </c>
      <c r="BW58" s="13">
        <v>359</v>
      </c>
      <c r="BX58" s="13" t="s">
        <v>282</v>
      </c>
      <c r="BY58" s="13" t="s">
        <v>282</v>
      </c>
      <c r="BZ58" s="13">
        <v>1080</v>
      </c>
      <c r="CA58" s="12">
        <v>342</v>
      </c>
      <c r="CB58" s="13">
        <v>306</v>
      </c>
      <c r="CC58" s="13">
        <v>370</v>
      </c>
      <c r="CD58" s="13" t="s">
        <v>282</v>
      </c>
      <c r="CE58" s="13" t="s">
        <v>282</v>
      </c>
      <c r="CF58" s="13">
        <v>1130</v>
      </c>
      <c r="CG58" s="12">
        <v>352</v>
      </c>
      <c r="CH58" s="13">
        <v>313</v>
      </c>
      <c r="CI58" s="13">
        <v>277</v>
      </c>
      <c r="CJ58" s="13" t="s">
        <v>282</v>
      </c>
      <c r="CK58" s="13" t="s">
        <v>282</v>
      </c>
      <c r="CL58" s="13">
        <v>867</v>
      </c>
      <c r="CM58" s="12">
        <v>278</v>
      </c>
      <c r="CN58" s="13">
        <v>305</v>
      </c>
      <c r="CO58" s="13">
        <v>219</v>
      </c>
      <c r="CP58" s="13">
        <v>219</v>
      </c>
      <c r="CQ58" s="13">
        <v>241</v>
      </c>
      <c r="CR58" s="13">
        <v>668</v>
      </c>
      <c r="CS58" s="12">
        <v>240</v>
      </c>
      <c r="CT58" s="12">
        <v>282</v>
      </c>
      <c r="CU58" s="12">
        <v>248</v>
      </c>
      <c r="CV58" s="12">
        <v>248</v>
      </c>
      <c r="CW58" s="12">
        <v>220</v>
      </c>
      <c r="CX58" s="12">
        <v>699</v>
      </c>
      <c r="CZ58" s="13">
        <v>239</v>
      </c>
      <c r="DA58" s="13">
        <v>381</v>
      </c>
      <c r="DB58" s="13">
        <v>381</v>
      </c>
      <c r="DC58" s="13" t="s">
        <v>283</v>
      </c>
      <c r="DD58" s="13">
        <v>910</v>
      </c>
      <c r="DE58" s="12">
        <v>418</v>
      </c>
      <c r="DF58" s="13">
        <v>234</v>
      </c>
      <c r="DG58" s="13">
        <v>387</v>
      </c>
      <c r="DH58" s="13">
        <v>387</v>
      </c>
      <c r="DI58" s="13" t="s">
        <v>283</v>
      </c>
      <c r="DJ58" s="13">
        <v>906</v>
      </c>
      <c r="DK58" s="12">
        <v>428</v>
      </c>
    </row>
    <row r="59" spans="1:115">
      <c r="A59" s="3" t="s">
        <v>193</v>
      </c>
      <c r="B59" s="13">
        <v>856</v>
      </c>
      <c r="C59" s="13">
        <v>392</v>
      </c>
      <c r="D59" s="13">
        <v>392</v>
      </c>
      <c r="E59" s="13">
        <v>400</v>
      </c>
      <c r="F59" s="13">
        <v>3350</v>
      </c>
      <c r="G59" s="13">
        <v>859</v>
      </c>
      <c r="H59" s="13">
        <v>407</v>
      </c>
      <c r="I59" s="13">
        <v>408</v>
      </c>
      <c r="J59" s="13">
        <v>300</v>
      </c>
      <c r="K59" s="13">
        <v>3500</v>
      </c>
      <c r="L59" s="13">
        <v>826</v>
      </c>
      <c r="M59" s="13">
        <v>439</v>
      </c>
      <c r="N59" s="13">
        <v>439</v>
      </c>
      <c r="O59" s="13">
        <v>445</v>
      </c>
      <c r="P59" s="13">
        <v>3630</v>
      </c>
      <c r="Q59" s="13">
        <v>829</v>
      </c>
      <c r="R59" s="13">
        <v>398</v>
      </c>
      <c r="S59" s="13">
        <v>398</v>
      </c>
      <c r="T59" s="13">
        <v>410</v>
      </c>
      <c r="U59" s="13">
        <v>3300</v>
      </c>
      <c r="V59" s="13">
        <v>861</v>
      </c>
      <c r="W59" s="13">
        <v>501</v>
      </c>
      <c r="X59" s="13">
        <v>501</v>
      </c>
      <c r="Y59" s="13">
        <v>510</v>
      </c>
      <c r="Z59" s="13">
        <v>4320</v>
      </c>
      <c r="AA59" s="13">
        <v>862</v>
      </c>
      <c r="AB59" s="13">
        <v>515</v>
      </c>
      <c r="AC59" s="13">
        <v>515</v>
      </c>
      <c r="AD59" s="13">
        <v>510</v>
      </c>
      <c r="AE59" s="13">
        <v>4440</v>
      </c>
      <c r="AF59" s="13">
        <v>890</v>
      </c>
      <c r="AG59" s="13">
        <v>501</v>
      </c>
      <c r="AH59" s="13">
        <v>501</v>
      </c>
      <c r="AI59" s="13">
        <v>480</v>
      </c>
      <c r="AJ59" s="13">
        <v>4460</v>
      </c>
      <c r="AK59" s="13">
        <v>894</v>
      </c>
      <c r="AL59" s="13">
        <v>498</v>
      </c>
      <c r="AM59" s="13">
        <v>498</v>
      </c>
      <c r="AN59" s="13">
        <v>440</v>
      </c>
      <c r="AO59" s="13">
        <v>4450</v>
      </c>
      <c r="AP59" s="13">
        <v>897</v>
      </c>
      <c r="AQ59" s="13">
        <v>549</v>
      </c>
      <c r="AR59" s="13">
        <v>549</v>
      </c>
      <c r="AS59" s="13">
        <v>480</v>
      </c>
      <c r="AT59" s="13">
        <v>4920</v>
      </c>
      <c r="AU59" s="74">
        <v>927</v>
      </c>
      <c r="AV59" s="80">
        <v>409</v>
      </c>
      <c r="AW59" s="80">
        <v>409</v>
      </c>
      <c r="AX59" s="80">
        <v>400</v>
      </c>
      <c r="AY59" s="80">
        <v>3790</v>
      </c>
      <c r="AZ59" s="12">
        <v>380</v>
      </c>
      <c r="BA59" s="12">
        <v>427</v>
      </c>
      <c r="BB59" s="12">
        <v>473</v>
      </c>
      <c r="BC59" s="12">
        <v>423</v>
      </c>
      <c r="BD59" s="12">
        <v>563</v>
      </c>
      <c r="BE59" s="12">
        <v>533</v>
      </c>
      <c r="BF59" s="12">
        <v>509</v>
      </c>
      <c r="BG59" s="12">
        <v>511</v>
      </c>
      <c r="BH59" s="12">
        <v>575</v>
      </c>
      <c r="BI59" s="81">
        <v>473</v>
      </c>
      <c r="BJ59" s="12"/>
      <c r="BK59" s="3"/>
      <c r="BL59" s="3" t="s">
        <v>399</v>
      </c>
      <c r="BM59" s="3" t="s">
        <v>60</v>
      </c>
      <c r="BN59" s="3"/>
      <c r="BO59" s="3"/>
      <c r="BP59" s="12">
        <v>964</v>
      </c>
      <c r="BQ59" s="12">
        <v>288</v>
      </c>
      <c r="BR59" s="12" t="s">
        <v>282</v>
      </c>
      <c r="BS59" s="12" t="s">
        <v>282</v>
      </c>
      <c r="BT59" s="12">
        <v>2780</v>
      </c>
      <c r="BU59" s="12">
        <v>301</v>
      </c>
      <c r="BV59" s="13">
        <v>909</v>
      </c>
      <c r="BW59" s="13">
        <v>326</v>
      </c>
      <c r="BX59" s="13" t="s">
        <v>282</v>
      </c>
      <c r="BY59" s="13" t="s">
        <v>282</v>
      </c>
      <c r="BZ59" s="13">
        <v>2960</v>
      </c>
      <c r="CA59" s="12">
        <v>342</v>
      </c>
      <c r="CB59" s="13">
        <v>815</v>
      </c>
      <c r="CC59" s="13">
        <v>316</v>
      </c>
      <c r="CD59" s="13" t="s">
        <v>282</v>
      </c>
      <c r="CE59" s="13" t="s">
        <v>282</v>
      </c>
      <c r="CF59" s="13">
        <v>2570</v>
      </c>
      <c r="CG59" s="12">
        <v>352</v>
      </c>
      <c r="CH59" s="13">
        <v>879</v>
      </c>
      <c r="CI59" s="13">
        <v>231</v>
      </c>
      <c r="CJ59" s="13" t="s">
        <v>282</v>
      </c>
      <c r="CK59" s="13" t="s">
        <v>282</v>
      </c>
      <c r="CL59" s="13">
        <v>2030</v>
      </c>
      <c r="CM59" s="12">
        <v>278</v>
      </c>
      <c r="CN59" s="13">
        <v>783</v>
      </c>
      <c r="CO59" s="13">
        <v>201</v>
      </c>
      <c r="CP59" s="13">
        <v>201</v>
      </c>
      <c r="CQ59" s="13">
        <v>221</v>
      </c>
      <c r="CR59" s="13">
        <v>1570</v>
      </c>
      <c r="CS59" s="12">
        <v>240</v>
      </c>
      <c r="CT59" s="12">
        <v>812</v>
      </c>
      <c r="CU59" s="12">
        <v>299</v>
      </c>
      <c r="CV59" s="12">
        <v>299</v>
      </c>
      <c r="CW59" s="12">
        <v>310</v>
      </c>
      <c r="CX59" s="12">
        <v>2430</v>
      </c>
      <c r="CZ59" s="13">
        <v>803</v>
      </c>
      <c r="DA59" s="13">
        <v>327</v>
      </c>
      <c r="DB59" s="13">
        <v>327</v>
      </c>
      <c r="DC59" s="13">
        <v>333</v>
      </c>
      <c r="DD59" s="13">
        <v>2630</v>
      </c>
      <c r="DE59" s="12">
        <v>418</v>
      </c>
      <c r="DF59" s="13">
        <v>830</v>
      </c>
      <c r="DG59" s="13">
        <v>332</v>
      </c>
      <c r="DH59" s="13">
        <v>332</v>
      </c>
      <c r="DI59" s="13">
        <v>333</v>
      </c>
      <c r="DJ59" s="13">
        <v>2760</v>
      </c>
      <c r="DK59" s="12">
        <v>428</v>
      </c>
    </row>
    <row r="60" spans="1:115">
      <c r="A60" s="3" t="s">
        <v>194</v>
      </c>
      <c r="B60" s="13">
        <v>1090</v>
      </c>
      <c r="C60" s="13">
        <v>354</v>
      </c>
      <c r="D60" s="13">
        <v>354</v>
      </c>
      <c r="E60" s="13">
        <v>354</v>
      </c>
      <c r="F60" s="13">
        <v>3840</v>
      </c>
      <c r="G60" s="13">
        <v>1080</v>
      </c>
      <c r="H60" s="13">
        <v>413</v>
      </c>
      <c r="I60" s="13">
        <v>413</v>
      </c>
      <c r="J60" s="13">
        <v>350</v>
      </c>
      <c r="K60" s="13">
        <v>4480</v>
      </c>
      <c r="L60" s="13">
        <v>1050</v>
      </c>
      <c r="M60" s="13">
        <v>463</v>
      </c>
      <c r="N60" s="13">
        <v>463</v>
      </c>
      <c r="O60" s="13">
        <v>465</v>
      </c>
      <c r="P60" s="13">
        <v>4850</v>
      </c>
      <c r="Q60" s="13">
        <v>1060</v>
      </c>
      <c r="R60" s="13">
        <v>426</v>
      </c>
      <c r="S60" s="13">
        <v>426</v>
      </c>
      <c r="T60" s="13">
        <v>440</v>
      </c>
      <c r="U60" s="13">
        <v>4500</v>
      </c>
      <c r="V60" s="13">
        <v>1090</v>
      </c>
      <c r="W60" s="13">
        <v>551</v>
      </c>
      <c r="X60" s="13">
        <v>551</v>
      </c>
      <c r="Y60" s="13" t="s">
        <v>281</v>
      </c>
      <c r="Z60" s="13">
        <v>6000</v>
      </c>
      <c r="AA60" s="13">
        <v>1090</v>
      </c>
      <c r="AB60" s="13">
        <v>534</v>
      </c>
      <c r="AC60" s="13">
        <v>534</v>
      </c>
      <c r="AD60" s="13" t="s">
        <v>281</v>
      </c>
      <c r="AE60" s="13">
        <v>5840</v>
      </c>
      <c r="AF60" s="13">
        <v>1080</v>
      </c>
      <c r="AG60" s="13">
        <v>523</v>
      </c>
      <c r="AH60" s="13">
        <v>523</v>
      </c>
      <c r="AI60" s="13" t="s">
        <v>281</v>
      </c>
      <c r="AJ60" s="13">
        <v>5620</v>
      </c>
      <c r="AK60" s="13">
        <v>1080</v>
      </c>
      <c r="AL60" s="13">
        <v>490</v>
      </c>
      <c r="AM60" s="13">
        <v>490</v>
      </c>
      <c r="AN60" s="13" t="s">
        <v>281</v>
      </c>
      <c r="AO60" s="13">
        <v>5310</v>
      </c>
      <c r="AP60" s="13">
        <v>1050</v>
      </c>
      <c r="AQ60" s="13">
        <v>618</v>
      </c>
      <c r="AR60" s="13">
        <v>618</v>
      </c>
      <c r="AS60" s="13" t="s">
        <v>281</v>
      </c>
      <c r="AT60" s="13">
        <v>6500</v>
      </c>
      <c r="AU60" s="74">
        <v>1090</v>
      </c>
      <c r="AV60" s="80">
        <v>480</v>
      </c>
      <c r="AW60" s="80">
        <v>480</v>
      </c>
      <c r="AX60" s="80" t="s">
        <v>281</v>
      </c>
      <c r="AY60" s="80">
        <v>5210</v>
      </c>
      <c r="AZ60" s="12">
        <v>380</v>
      </c>
      <c r="BA60" s="12">
        <v>427</v>
      </c>
      <c r="BB60" s="12">
        <v>473</v>
      </c>
      <c r="BC60" s="12">
        <v>423</v>
      </c>
      <c r="BD60" s="12">
        <v>563</v>
      </c>
      <c r="BE60" s="12">
        <v>533</v>
      </c>
      <c r="BF60" s="12">
        <v>509</v>
      </c>
      <c r="BG60" s="12">
        <v>511</v>
      </c>
      <c r="BH60" s="12">
        <v>575</v>
      </c>
      <c r="BI60" s="81">
        <v>473</v>
      </c>
      <c r="BJ60" s="12"/>
      <c r="BK60" s="3"/>
      <c r="BL60" s="3" t="s">
        <v>400</v>
      </c>
      <c r="BM60" s="3" t="s">
        <v>57</v>
      </c>
      <c r="BN60" s="3"/>
      <c r="BO60" s="3"/>
      <c r="BP60" s="12">
        <v>1280</v>
      </c>
      <c r="BQ60" s="12">
        <v>303</v>
      </c>
      <c r="BR60" s="12" t="s">
        <v>282</v>
      </c>
      <c r="BS60" s="12" t="s">
        <v>282</v>
      </c>
      <c r="BT60" s="12">
        <v>3880</v>
      </c>
      <c r="BU60" s="12">
        <v>301</v>
      </c>
      <c r="BV60" s="13">
        <v>1250</v>
      </c>
      <c r="BW60" s="13">
        <v>366</v>
      </c>
      <c r="BX60" s="13" t="s">
        <v>282</v>
      </c>
      <c r="BY60" s="13" t="s">
        <v>282</v>
      </c>
      <c r="BZ60" s="13">
        <v>4580</v>
      </c>
      <c r="CA60" s="12">
        <v>342</v>
      </c>
      <c r="CB60" s="13">
        <v>1190</v>
      </c>
      <c r="CC60" s="13">
        <v>379</v>
      </c>
      <c r="CD60" s="13" t="s">
        <v>282</v>
      </c>
      <c r="CE60" s="13" t="s">
        <v>282</v>
      </c>
      <c r="CF60" s="13">
        <v>4520</v>
      </c>
      <c r="CG60" s="12">
        <v>352</v>
      </c>
      <c r="CH60" s="13">
        <v>1080</v>
      </c>
      <c r="CI60" s="13">
        <v>282</v>
      </c>
      <c r="CJ60" s="13" t="s">
        <v>282</v>
      </c>
      <c r="CK60" s="13" t="s">
        <v>282</v>
      </c>
      <c r="CL60" s="13">
        <v>3060</v>
      </c>
      <c r="CM60" s="12">
        <v>278</v>
      </c>
      <c r="CN60" s="13">
        <v>1070</v>
      </c>
      <c r="CO60" s="13">
        <v>223</v>
      </c>
      <c r="CP60" s="13">
        <v>223</v>
      </c>
      <c r="CQ60" s="13">
        <v>245</v>
      </c>
      <c r="CR60" s="13">
        <v>2390</v>
      </c>
      <c r="CS60" s="12">
        <v>240</v>
      </c>
      <c r="CT60" s="12">
        <v>1110</v>
      </c>
      <c r="CU60" s="12">
        <v>382</v>
      </c>
      <c r="CV60" s="12">
        <v>382</v>
      </c>
      <c r="CW60" s="12">
        <v>360</v>
      </c>
      <c r="CX60" s="12">
        <v>4240</v>
      </c>
      <c r="CZ60" s="13">
        <v>1100</v>
      </c>
      <c r="DA60" s="13">
        <v>415</v>
      </c>
      <c r="DB60" s="13">
        <v>415</v>
      </c>
      <c r="DC60" s="13">
        <v>400</v>
      </c>
      <c r="DD60" s="13">
        <v>4580</v>
      </c>
      <c r="DE60" s="12">
        <v>418</v>
      </c>
      <c r="DF60" s="13">
        <v>1090</v>
      </c>
      <c r="DG60" s="13">
        <v>421</v>
      </c>
      <c r="DH60" s="13">
        <v>421</v>
      </c>
      <c r="DI60" s="13">
        <v>400</v>
      </c>
      <c r="DJ60" s="13">
        <v>4570</v>
      </c>
      <c r="DK60" s="12">
        <v>428</v>
      </c>
    </row>
    <row r="61" spans="1:115">
      <c r="A61" s="3" t="s">
        <v>195</v>
      </c>
      <c r="B61" s="13">
        <v>1330</v>
      </c>
      <c r="C61" s="13">
        <v>406</v>
      </c>
      <c r="D61" s="13">
        <v>407</v>
      </c>
      <c r="E61" s="13">
        <v>403</v>
      </c>
      <c r="F61" s="13">
        <v>5390</v>
      </c>
      <c r="G61" s="13">
        <v>1310</v>
      </c>
      <c r="H61" s="13">
        <v>483</v>
      </c>
      <c r="I61" s="13">
        <v>485</v>
      </c>
      <c r="J61" s="13">
        <v>450</v>
      </c>
      <c r="K61" s="13">
        <v>6330</v>
      </c>
      <c r="L61" s="13">
        <v>1290</v>
      </c>
      <c r="M61" s="13">
        <v>532</v>
      </c>
      <c r="N61" s="13">
        <v>532</v>
      </c>
      <c r="O61" s="13">
        <v>532</v>
      </c>
      <c r="P61" s="13">
        <v>6850</v>
      </c>
      <c r="Q61" s="13">
        <v>1250</v>
      </c>
      <c r="R61" s="13">
        <v>467</v>
      </c>
      <c r="S61" s="13">
        <v>467</v>
      </c>
      <c r="T61" s="13">
        <v>470</v>
      </c>
      <c r="U61" s="13">
        <v>5820</v>
      </c>
      <c r="V61" s="13">
        <v>1280</v>
      </c>
      <c r="W61" s="13">
        <v>597</v>
      </c>
      <c r="X61" s="13">
        <v>601</v>
      </c>
      <c r="Y61" s="13">
        <v>509</v>
      </c>
      <c r="Z61" s="13">
        <v>7650</v>
      </c>
      <c r="AA61" s="13">
        <v>1290</v>
      </c>
      <c r="AB61" s="13">
        <v>545</v>
      </c>
      <c r="AC61" s="13">
        <v>550</v>
      </c>
      <c r="AD61" s="13">
        <v>472</v>
      </c>
      <c r="AE61" s="13">
        <v>7050</v>
      </c>
      <c r="AF61" s="13">
        <v>1290</v>
      </c>
      <c r="AG61" s="13">
        <v>525</v>
      </c>
      <c r="AH61" s="13">
        <v>530</v>
      </c>
      <c r="AI61" s="13">
        <v>449</v>
      </c>
      <c r="AJ61" s="13">
        <v>6790</v>
      </c>
      <c r="AK61" s="13">
        <v>1290</v>
      </c>
      <c r="AL61" s="13">
        <v>509</v>
      </c>
      <c r="AM61" s="13">
        <v>514</v>
      </c>
      <c r="AN61" s="13">
        <v>434</v>
      </c>
      <c r="AO61" s="13">
        <v>6580</v>
      </c>
      <c r="AP61" s="13">
        <v>1240</v>
      </c>
      <c r="AQ61" s="13">
        <v>575</v>
      </c>
      <c r="AR61" s="13">
        <v>577</v>
      </c>
      <c r="AS61" s="13">
        <v>510</v>
      </c>
      <c r="AT61" s="13">
        <v>7150</v>
      </c>
      <c r="AU61" s="74">
        <v>1270</v>
      </c>
      <c r="AV61" s="80">
        <v>547</v>
      </c>
      <c r="AW61" s="80">
        <v>546</v>
      </c>
      <c r="AX61" s="80">
        <v>559</v>
      </c>
      <c r="AY61" s="80">
        <v>6950</v>
      </c>
      <c r="AZ61" s="12">
        <v>380</v>
      </c>
      <c r="BA61" s="12">
        <v>427</v>
      </c>
      <c r="BB61" s="12">
        <v>473</v>
      </c>
      <c r="BC61" s="12">
        <v>423</v>
      </c>
      <c r="BD61" s="12">
        <v>563</v>
      </c>
      <c r="BE61" s="12">
        <v>533</v>
      </c>
      <c r="BF61" s="12">
        <v>509</v>
      </c>
      <c r="BG61" s="12">
        <v>511</v>
      </c>
      <c r="BH61" s="12">
        <v>575</v>
      </c>
      <c r="BI61" s="81">
        <v>473</v>
      </c>
      <c r="BJ61" s="12"/>
      <c r="BK61" s="3"/>
      <c r="BL61" s="3" t="s">
        <v>401</v>
      </c>
      <c r="BM61" s="3" t="s">
        <v>54</v>
      </c>
      <c r="BN61" s="3"/>
      <c r="BO61" s="3"/>
      <c r="BP61" s="20">
        <v>1250</v>
      </c>
      <c r="BQ61" s="20">
        <v>344</v>
      </c>
      <c r="BR61" s="20" t="s">
        <v>282</v>
      </c>
      <c r="BS61" s="20" t="s">
        <v>282</v>
      </c>
      <c r="BT61" s="20">
        <v>4300</v>
      </c>
      <c r="BU61" s="12">
        <v>301</v>
      </c>
      <c r="BV61" s="21">
        <v>1250</v>
      </c>
      <c r="BW61" s="21">
        <v>353</v>
      </c>
      <c r="BX61" s="21" t="s">
        <v>282</v>
      </c>
      <c r="BY61" s="21" t="s">
        <v>282</v>
      </c>
      <c r="BZ61" s="21">
        <v>4400</v>
      </c>
      <c r="CA61" s="12">
        <v>342</v>
      </c>
      <c r="CB61" s="21">
        <v>1280</v>
      </c>
      <c r="CC61" s="21">
        <v>359</v>
      </c>
      <c r="CD61" s="21" t="s">
        <v>282</v>
      </c>
      <c r="CE61" s="21" t="s">
        <v>282</v>
      </c>
      <c r="CF61" s="21">
        <v>4590</v>
      </c>
      <c r="CG61" s="12">
        <v>352</v>
      </c>
      <c r="CH61" s="21">
        <v>1260</v>
      </c>
      <c r="CI61" s="21">
        <v>317</v>
      </c>
      <c r="CJ61" s="21" t="s">
        <v>282</v>
      </c>
      <c r="CK61" s="21" t="s">
        <v>282</v>
      </c>
      <c r="CL61" s="21">
        <v>3990</v>
      </c>
      <c r="CM61" s="12">
        <v>278</v>
      </c>
      <c r="CN61" s="21">
        <v>1220</v>
      </c>
      <c r="CO61" s="21">
        <v>312</v>
      </c>
      <c r="CP61" s="21">
        <v>312</v>
      </c>
      <c r="CQ61" s="21">
        <v>312</v>
      </c>
      <c r="CR61" s="21">
        <v>3810</v>
      </c>
      <c r="CS61" s="12">
        <v>240</v>
      </c>
      <c r="CT61" s="20">
        <v>1300</v>
      </c>
      <c r="CU61" s="20">
        <v>453</v>
      </c>
      <c r="CV61" s="20">
        <v>452</v>
      </c>
      <c r="CW61" s="20">
        <v>475</v>
      </c>
      <c r="CX61" s="20">
        <v>5900</v>
      </c>
      <c r="CZ61" s="21">
        <v>1290</v>
      </c>
      <c r="DA61" s="21">
        <v>503</v>
      </c>
      <c r="DB61" s="21">
        <v>503</v>
      </c>
      <c r="DC61" s="21">
        <v>503</v>
      </c>
      <c r="DD61" s="21">
        <v>6500</v>
      </c>
      <c r="DE61" s="12">
        <v>418</v>
      </c>
      <c r="DF61" s="21">
        <v>1310</v>
      </c>
      <c r="DG61" s="21">
        <v>511</v>
      </c>
      <c r="DH61" s="21">
        <v>511</v>
      </c>
      <c r="DI61" s="21">
        <v>511</v>
      </c>
      <c r="DJ61" s="21">
        <v>6710</v>
      </c>
      <c r="DK61" s="12">
        <v>428</v>
      </c>
    </row>
    <row r="62" spans="1:115">
      <c r="A62" s="3" t="s">
        <v>196</v>
      </c>
      <c r="B62" s="13" t="s">
        <v>283</v>
      </c>
      <c r="C62" s="13" t="s">
        <v>283</v>
      </c>
      <c r="D62" s="13" t="s">
        <v>283</v>
      </c>
      <c r="E62" s="13" t="s">
        <v>283</v>
      </c>
      <c r="F62" s="13" t="s">
        <v>283</v>
      </c>
      <c r="G62" s="13" t="s">
        <v>283</v>
      </c>
      <c r="H62" s="13" t="s">
        <v>283</v>
      </c>
      <c r="I62" s="13" t="s">
        <v>283</v>
      </c>
      <c r="J62" s="13" t="s">
        <v>283</v>
      </c>
      <c r="K62" s="13" t="s">
        <v>283</v>
      </c>
      <c r="L62" s="13" t="s">
        <v>283</v>
      </c>
      <c r="M62" s="13" t="s">
        <v>283</v>
      </c>
      <c r="N62" s="13" t="s">
        <v>283</v>
      </c>
      <c r="O62" s="13" t="s">
        <v>283</v>
      </c>
      <c r="P62" s="13" t="s">
        <v>283</v>
      </c>
      <c r="Q62" s="13" t="s">
        <v>283</v>
      </c>
      <c r="R62" s="13" t="s">
        <v>283</v>
      </c>
      <c r="S62" s="13" t="s">
        <v>283</v>
      </c>
      <c r="T62" s="13" t="s">
        <v>283</v>
      </c>
      <c r="U62" s="13" t="s">
        <v>283</v>
      </c>
      <c r="V62" s="13" t="s">
        <v>283</v>
      </c>
      <c r="W62" s="13" t="s">
        <v>283</v>
      </c>
      <c r="X62" s="13" t="s">
        <v>283</v>
      </c>
      <c r="Y62" s="13" t="s">
        <v>283</v>
      </c>
      <c r="Z62" s="13" t="s">
        <v>283</v>
      </c>
      <c r="AA62" s="13" t="s">
        <v>283</v>
      </c>
      <c r="AB62" s="13" t="s">
        <v>283</v>
      </c>
      <c r="AC62" s="13" t="s">
        <v>283</v>
      </c>
      <c r="AD62" s="13" t="s">
        <v>283</v>
      </c>
      <c r="AE62" s="13" t="s">
        <v>283</v>
      </c>
      <c r="AF62" s="13" t="s">
        <v>283</v>
      </c>
      <c r="AG62" s="13" t="s">
        <v>283</v>
      </c>
      <c r="AH62" s="13" t="s">
        <v>283</v>
      </c>
      <c r="AI62" s="13" t="s">
        <v>283</v>
      </c>
      <c r="AJ62" s="13" t="s">
        <v>283</v>
      </c>
      <c r="AK62" s="13" t="s">
        <v>283</v>
      </c>
      <c r="AL62" s="13" t="s">
        <v>283</v>
      </c>
      <c r="AM62" s="13" t="s">
        <v>283</v>
      </c>
      <c r="AN62" s="13" t="s">
        <v>283</v>
      </c>
      <c r="AO62" s="13" t="s">
        <v>283</v>
      </c>
      <c r="AP62" s="13" t="s">
        <v>283</v>
      </c>
      <c r="AQ62" s="13" t="s">
        <v>283</v>
      </c>
      <c r="AR62" s="13" t="s">
        <v>283</v>
      </c>
      <c r="AS62" s="13" t="s">
        <v>283</v>
      </c>
      <c r="AT62" s="13" t="s">
        <v>283</v>
      </c>
      <c r="AU62" s="74" t="s">
        <v>283</v>
      </c>
      <c r="AV62" s="80" t="s">
        <v>283</v>
      </c>
      <c r="AW62" s="80" t="s">
        <v>283</v>
      </c>
      <c r="AX62" s="80" t="s">
        <v>283</v>
      </c>
      <c r="AY62" s="80" t="s">
        <v>283</v>
      </c>
      <c r="AZ62" s="12">
        <v>380</v>
      </c>
      <c r="BA62" s="12">
        <v>427</v>
      </c>
      <c r="BB62" s="12">
        <v>473</v>
      </c>
      <c r="BC62" s="12">
        <v>423</v>
      </c>
      <c r="BD62" s="12">
        <v>563</v>
      </c>
      <c r="BE62" s="12">
        <v>533</v>
      </c>
      <c r="BF62" s="12">
        <v>509</v>
      </c>
      <c r="BG62" s="12">
        <v>511</v>
      </c>
      <c r="BH62" s="12">
        <v>575</v>
      </c>
      <c r="BI62" s="81">
        <v>473</v>
      </c>
      <c r="BJ62" s="12"/>
      <c r="BK62" s="3"/>
      <c r="BL62" s="3" t="s">
        <v>402</v>
      </c>
      <c r="BM62" s="3" t="s">
        <v>51</v>
      </c>
      <c r="BN62" s="3"/>
      <c r="BO62" s="3"/>
      <c r="BP62" s="12">
        <v>0</v>
      </c>
      <c r="BQ62" s="12">
        <v>235</v>
      </c>
      <c r="BR62" s="12" t="s">
        <v>282</v>
      </c>
      <c r="BS62" s="12" t="s">
        <v>282</v>
      </c>
      <c r="BT62" s="12">
        <v>0</v>
      </c>
      <c r="BU62" s="12">
        <v>301</v>
      </c>
      <c r="BV62" s="13" t="s">
        <v>281</v>
      </c>
      <c r="BW62" s="13" t="s">
        <v>281</v>
      </c>
      <c r="BX62" s="13" t="s">
        <v>282</v>
      </c>
      <c r="BY62" s="13" t="s">
        <v>282</v>
      </c>
      <c r="BZ62" s="13" t="s">
        <v>281</v>
      </c>
      <c r="CA62" s="12">
        <v>342</v>
      </c>
      <c r="CB62" s="13" t="s">
        <v>281</v>
      </c>
      <c r="CC62" s="13" t="s">
        <v>281</v>
      </c>
      <c r="CD62" s="13" t="s">
        <v>282</v>
      </c>
      <c r="CE62" s="13" t="s">
        <v>282</v>
      </c>
      <c r="CF62" s="13" t="s">
        <v>281</v>
      </c>
      <c r="CG62" s="12">
        <v>352</v>
      </c>
      <c r="CH62" s="13" t="s">
        <v>281</v>
      </c>
      <c r="CI62" s="13" t="s">
        <v>281</v>
      </c>
      <c r="CJ62" s="13" t="s">
        <v>282</v>
      </c>
      <c r="CK62" s="13" t="s">
        <v>282</v>
      </c>
      <c r="CL62" s="13" t="s">
        <v>281</v>
      </c>
      <c r="CM62" s="12">
        <v>278</v>
      </c>
      <c r="CN62" s="13" t="s">
        <v>283</v>
      </c>
      <c r="CO62" s="13" t="s">
        <v>283</v>
      </c>
      <c r="CP62" s="13" t="s">
        <v>283</v>
      </c>
      <c r="CQ62" s="13" t="s">
        <v>283</v>
      </c>
      <c r="CR62" s="13" t="s">
        <v>283</v>
      </c>
      <c r="CS62" s="12">
        <v>240</v>
      </c>
      <c r="CT62" s="12" t="s">
        <v>283</v>
      </c>
      <c r="CU62" s="12" t="s">
        <v>283</v>
      </c>
      <c r="CV62" s="12" t="s">
        <v>283</v>
      </c>
      <c r="CW62" s="12" t="s">
        <v>283</v>
      </c>
      <c r="CX62" s="12" t="s">
        <v>283</v>
      </c>
      <c r="CZ62" s="13" t="s">
        <v>283</v>
      </c>
      <c r="DA62" s="13" t="s">
        <v>283</v>
      </c>
      <c r="DB62" s="13" t="s">
        <v>283</v>
      </c>
      <c r="DC62" s="13" t="s">
        <v>283</v>
      </c>
      <c r="DD62" s="13" t="s">
        <v>283</v>
      </c>
      <c r="DE62" s="12">
        <v>418</v>
      </c>
      <c r="DF62" s="13" t="s">
        <v>283</v>
      </c>
      <c r="DG62" s="13" t="s">
        <v>283</v>
      </c>
      <c r="DH62" s="13" t="s">
        <v>283</v>
      </c>
      <c r="DI62" s="13" t="s">
        <v>283</v>
      </c>
      <c r="DJ62" s="13" t="s">
        <v>283</v>
      </c>
      <c r="DK62" s="12">
        <v>428</v>
      </c>
    </row>
    <row r="63" spans="1:115">
      <c r="A63" s="3" t="s">
        <v>197</v>
      </c>
      <c r="B63" s="13" t="s">
        <v>281</v>
      </c>
      <c r="C63" s="13" t="s">
        <v>281</v>
      </c>
      <c r="D63" s="13" t="s">
        <v>281</v>
      </c>
      <c r="E63" s="13" t="s">
        <v>283</v>
      </c>
      <c r="F63" s="13" t="s">
        <v>281</v>
      </c>
      <c r="G63" s="13" t="s">
        <v>281</v>
      </c>
      <c r="H63" s="13" t="s">
        <v>281</v>
      </c>
      <c r="I63" s="13" t="s">
        <v>281</v>
      </c>
      <c r="J63" s="13" t="s">
        <v>283</v>
      </c>
      <c r="K63" s="13" t="s">
        <v>281</v>
      </c>
      <c r="L63" s="13" t="s">
        <v>281</v>
      </c>
      <c r="M63" s="13" t="s">
        <v>281</v>
      </c>
      <c r="N63" s="13" t="s">
        <v>281</v>
      </c>
      <c r="O63" s="13" t="s">
        <v>283</v>
      </c>
      <c r="P63" s="13" t="s">
        <v>281</v>
      </c>
      <c r="Q63" s="13" t="s">
        <v>281</v>
      </c>
      <c r="R63" s="13" t="s">
        <v>281</v>
      </c>
      <c r="S63" s="13" t="s">
        <v>281</v>
      </c>
      <c r="T63" s="13" t="s">
        <v>283</v>
      </c>
      <c r="U63" s="13" t="s">
        <v>281</v>
      </c>
      <c r="V63" s="13" t="s">
        <v>281</v>
      </c>
      <c r="W63" s="13" t="s">
        <v>281</v>
      </c>
      <c r="X63" s="13" t="s">
        <v>281</v>
      </c>
      <c r="Y63" s="13" t="s">
        <v>283</v>
      </c>
      <c r="Z63" s="13" t="s">
        <v>281</v>
      </c>
      <c r="AA63" s="13" t="s">
        <v>281</v>
      </c>
      <c r="AB63" s="13" t="s">
        <v>281</v>
      </c>
      <c r="AC63" s="13" t="s">
        <v>281</v>
      </c>
      <c r="AD63" s="13" t="s">
        <v>283</v>
      </c>
      <c r="AE63" s="13" t="s">
        <v>281</v>
      </c>
      <c r="AF63" s="13" t="s">
        <v>281</v>
      </c>
      <c r="AG63" s="13" t="s">
        <v>281</v>
      </c>
      <c r="AH63" s="13" t="s">
        <v>281</v>
      </c>
      <c r="AI63" s="13" t="s">
        <v>283</v>
      </c>
      <c r="AJ63" s="13" t="s">
        <v>281</v>
      </c>
      <c r="AK63" s="13" t="s">
        <v>281</v>
      </c>
      <c r="AL63" s="13" t="s">
        <v>281</v>
      </c>
      <c r="AM63" s="13" t="s">
        <v>281</v>
      </c>
      <c r="AN63" s="13" t="s">
        <v>283</v>
      </c>
      <c r="AO63" s="13" t="s">
        <v>281</v>
      </c>
      <c r="AP63" s="13" t="s">
        <v>281</v>
      </c>
      <c r="AQ63" s="13" t="s">
        <v>281</v>
      </c>
      <c r="AR63" s="13" t="s">
        <v>281</v>
      </c>
      <c r="AS63" s="13" t="s">
        <v>283</v>
      </c>
      <c r="AT63" s="13" t="s">
        <v>281</v>
      </c>
      <c r="AU63" s="74" t="s">
        <v>281</v>
      </c>
      <c r="AV63" s="80" t="s">
        <v>281</v>
      </c>
      <c r="AW63" s="80" t="s">
        <v>281</v>
      </c>
      <c r="AX63" s="80" t="s">
        <v>283</v>
      </c>
      <c r="AY63" s="80" t="s">
        <v>281</v>
      </c>
      <c r="AZ63" s="12">
        <v>380</v>
      </c>
      <c r="BA63" s="12">
        <v>427</v>
      </c>
      <c r="BB63" s="12">
        <v>473</v>
      </c>
      <c r="BC63" s="12">
        <v>423</v>
      </c>
      <c r="BD63" s="12">
        <v>563</v>
      </c>
      <c r="BE63" s="12">
        <v>533</v>
      </c>
      <c r="BF63" s="12">
        <v>509</v>
      </c>
      <c r="BG63" s="12">
        <v>511</v>
      </c>
      <c r="BH63" s="12">
        <v>575</v>
      </c>
      <c r="BI63" s="81">
        <v>473</v>
      </c>
      <c r="BJ63" s="12"/>
      <c r="BK63" s="3"/>
      <c r="BL63" s="3" t="s">
        <v>403</v>
      </c>
      <c r="BM63" s="3" t="s">
        <v>49</v>
      </c>
      <c r="BN63" s="3"/>
      <c r="BO63" s="3"/>
      <c r="BP63" s="12" t="s">
        <v>281</v>
      </c>
      <c r="BQ63" s="12" t="s">
        <v>281</v>
      </c>
      <c r="BR63" s="12" t="s">
        <v>282</v>
      </c>
      <c r="BS63" s="12" t="s">
        <v>282</v>
      </c>
      <c r="BT63" s="12" t="s">
        <v>281</v>
      </c>
      <c r="BU63" s="12">
        <v>301</v>
      </c>
      <c r="BV63" s="13" t="s">
        <v>281</v>
      </c>
      <c r="BW63" s="13" t="s">
        <v>281</v>
      </c>
      <c r="BX63" s="13" t="s">
        <v>282</v>
      </c>
      <c r="BY63" s="13" t="s">
        <v>282</v>
      </c>
      <c r="BZ63" s="13" t="s">
        <v>281</v>
      </c>
      <c r="CA63" s="12">
        <v>342</v>
      </c>
      <c r="CB63" s="13" t="s">
        <v>281</v>
      </c>
      <c r="CC63" s="13" t="s">
        <v>281</v>
      </c>
      <c r="CD63" s="13" t="s">
        <v>282</v>
      </c>
      <c r="CE63" s="13" t="s">
        <v>282</v>
      </c>
      <c r="CF63" s="13" t="s">
        <v>281</v>
      </c>
      <c r="CG63" s="12">
        <v>352</v>
      </c>
      <c r="CH63" s="13" t="s">
        <v>281</v>
      </c>
      <c r="CI63" s="13" t="s">
        <v>281</v>
      </c>
      <c r="CJ63" s="13" t="s">
        <v>282</v>
      </c>
      <c r="CK63" s="13" t="s">
        <v>282</v>
      </c>
      <c r="CL63" s="13" t="s">
        <v>281</v>
      </c>
      <c r="CM63" s="12">
        <v>278</v>
      </c>
      <c r="CN63" s="13" t="s">
        <v>281</v>
      </c>
      <c r="CO63" s="13" t="s">
        <v>281</v>
      </c>
      <c r="CP63" s="13" t="s">
        <v>281</v>
      </c>
      <c r="CQ63" s="13" t="s">
        <v>283</v>
      </c>
      <c r="CR63" s="13" t="s">
        <v>281</v>
      </c>
      <c r="CS63" s="12">
        <v>240</v>
      </c>
      <c r="CT63" s="12" t="s">
        <v>281</v>
      </c>
      <c r="CU63" s="12" t="s">
        <v>281</v>
      </c>
      <c r="CV63" s="12" t="s">
        <v>281</v>
      </c>
      <c r="CW63" s="12" t="s">
        <v>283</v>
      </c>
      <c r="CX63" s="12" t="s">
        <v>281</v>
      </c>
      <c r="CZ63" s="13" t="s">
        <v>281</v>
      </c>
      <c r="DA63" s="13" t="s">
        <v>281</v>
      </c>
      <c r="DB63" s="13" t="s">
        <v>281</v>
      </c>
      <c r="DC63" s="13" t="s">
        <v>283</v>
      </c>
      <c r="DD63" s="13" t="s">
        <v>281</v>
      </c>
      <c r="DE63" s="12">
        <v>418</v>
      </c>
      <c r="DF63" s="13" t="s">
        <v>281</v>
      </c>
      <c r="DG63" s="13" t="s">
        <v>281</v>
      </c>
      <c r="DH63" s="13" t="s">
        <v>281</v>
      </c>
      <c r="DI63" s="13" t="s">
        <v>283</v>
      </c>
      <c r="DJ63" s="13" t="s">
        <v>281</v>
      </c>
      <c r="DK63" s="12">
        <v>428</v>
      </c>
    </row>
    <row r="64" spans="1:115">
      <c r="A64" s="3" t="s">
        <v>198</v>
      </c>
      <c r="B64" s="13" t="s">
        <v>281</v>
      </c>
      <c r="C64" s="13" t="s">
        <v>281</v>
      </c>
      <c r="D64" s="13" t="s">
        <v>283</v>
      </c>
      <c r="E64" s="13" t="s">
        <v>281</v>
      </c>
      <c r="F64" s="13" t="s">
        <v>281</v>
      </c>
      <c r="G64" s="13" t="s">
        <v>281</v>
      </c>
      <c r="H64" s="13" t="s">
        <v>281</v>
      </c>
      <c r="I64" s="13" t="s">
        <v>283</v>
      </c>
      <c r="J64" s="13" t="s">
        <v>281</v>
      </c>
      <c r="K64" s="13" t="s">
        <v>281</v>
      </c>
      <c r="L64" s="13" t="s">
        <v>281</v>
      </c>
      <c r="M64" s="13" t="s">
        <v>281</v>
      </c>
      <c r="N64" s="13" t="s">
        <v>283</v>
      </c>
      <c r="O64" s="13" t="s">
        <v>281</v>
      </c>
      <c r="P64" s="13" t="s">
        <v>281</v>
      </c>
      <c r="Q64" s="13" t="s">
        <v>281</v>
      </c>
      <c r="R64" s="13" t="s">
        <v>281</v>
      </c>
      <c r="S64" s="13" t="s">
        <v>283</v>
      </c>
      <c r="T64" s="13" t="s">
        <v>281</v>
      </c>
      <c r="U64" s="13" t="s">
        <v>281</v>
      </c>
      <c r="V64" s="13" t="s">
        <v>281</v>
      </c>
      <c r="W64" s="13" t="s">
        <v>281</v>
      </c>
      <c r="X64" s="13" t="s">
        <v>283</v>
      </c>
      <c r="Y64" s="13" t="s">
        <v>281</v>
      </c>
      <c r="Z64" s="13" t="s">
        <v>281</v>
      </c>
      <c r="AA64" s="13" t="s">
        <v>281</v>
      </c>
      <c r="AB64" s="13" t="s">
        <v>281</v>
      </c>
      <c r="AC64" s="13" t="s">
        <v>283</v>
      </c>
      <c r="AD64" s="13" t="s">
        <v>281</v>
      </c>
      <c r="AE64" s="13" t="s">
        <v>281</v>
      </c>
      <c r="AF64" s="13" t="s">
        <v>281</v>
      </c>
      <c r="AG64" s="13" t="s">
        <v>281</v>
      </c>
      <c r="AH64" s="13" t="s">
        <v>283</v>
      </c>
      <c r="AI64" s="13" t="s">
        <v>281</v>
      </c>
      <c r="AJ64" s="13" t="s">
        <v>281</v>
      </c>
      <c r="AK64" s="13" t="s">
        <v>283</v>
      </c>
      <c r="AL64" s="13" t="s">
        <v>283</v>
      </c>
      <c r="AM64" s="13" t="s">
        <v>283</v>
      </c>
      <c r="AN64" s="13" t="s">
        <v>283</v>
      </c>
      <c r="AO64" s="13" t="s">
        <v>283</v>
      </c>
      <c r="AP64" s="13" t="s">
        <v>283</v>
      </c>
      <c r="AQ64" s="13" t="s">
        <v>283</v>
      </c>
      <c r="AR64" s="13" t="s">
        <v>283</v>
      </c>
      <c r="AS64" s="13" t="s">
        <v>283</v>
      </c>
      <c r="AT64" s="13" t="s">
        <v>283</v>
      </c>
      <c r="AU64" s="74" t="s">
        <v>283</v>
      </c>
      <c r="AV64" s="80" t="s">
        <v>283</v>
      </c>
      <c r="AW64" s="80" t="s">
        <v>283</v>
      </c>
      <c r="AX64" s="80" t="s">
        <v>283</v>
      </c>
      <c r="AY64" s="80" t="s">
        <v>283</v>
      </c>
      <c r="AZ64" s="12">
        <v>380</v>
      </c>
      <c r="BA64" s="12">
        <v>427</v>
      </c>
      <c r="BB64" s="12">
        <v>473</v>
      </c>
      <c r="BC64" s="12">
        <v>423</v>
      </c>
      <c r="BD64" s="12">
        <v>563</v>
      </c>
      <c r="BE64" s="12">
        <v>533</v>
      </c>
      <c r="BF64" s="12">
        <v>509</v>
      </c>
      <c r="BG64" s="12">
        <v>511</v>
      </c>
      <c r="BH64" s="12">
        <v>575</v>
      </c>
      <c r="BI64" s="81">
        <v>473</v>
      </c>
      <c r="BJ64" s="12"/>
      <c r="BK64" s="3"/>
      <c r="BL64" s="3" t="s">
        <v>404</v>
      </c>
      <c r="BM64" s="3" t="s">
        <v>47</v>
      </c>
      <c r="BN64" s="3"/>
      <c r="BO64" s="3"/>
      <c r="BP64" s="12" t="s">
        <v>281</v>
      </c>
      <c r="BQ64" s="12" t="s">
        <v>281</v>
      </c>
      <c r="BR64" s="12" t="s">
        <v>282</v>
      </c>
      <c r="BS64" s="12" t="s">
        <v>282</v>
      </c>
      <c r="BT64" s="12" t="s">
        <v>281</v>
      </c>
      <c r="BU64" s="12">
        <v>301</v>
      </c>
      <c r="BV64" s="13">
        <v>5</v>
      </c>
      <c r="BW64" s="13">
        <v>250</v>
      </c>
      <c r="BX64" s="13" t="s">
        <v>282</v>
      </c>
      <c r="BY64" s="13" t="s">
        <v>282</v>
      </c>
      <c r="BZ64" s="13">
        <v>12</v>
      </c>
      <c r="CA64" s="12">
        <v>342</v>
      </c>
      <c r="CB64" s="13">
        <v>13</v>
      </c>
      <c r="CC64" s="13">
        <v>253</v>
      </c>
      <c r="CD64" s="13" t="s">
        <v>282</v>
      </c>
      <c r="CE64" s="13" t="s">
        <v>282</v>
      </c>
      <c r="CF64" s="13">
        <v>33</v>
      </c>
      <c r="CG64" s="12">
        <v>352</v>
      </c>
      <c r="CH64" s="13">
        <v>12</v>
      </c>
      <c r="CI64" s="13">
        <v>253</v>
      </c>
      <c r="CJ64" s="13" t="s">
        <v>282</v>
      </c>
      <c r="CK64" s="13" t="s">
        <v>282</v>
      </c>
      <c r="CL64" s="13">
        <v>30</v>
      </c>
      <c r="CM64" s="12">
        <v>278</v>
      </c>
      <c r="CN64" s="13">
        <v>13</v>
      </c>
      <c r="CO64" s="13">
        <v>185</v>
      </c>
      <c r="CP64" s="13">
        <v>185</v>
      </c>
      <c r="CQ64" s="13">
        <v>185</v>
      </c>
      <c r="CR64" s="13">
        <v>24</v>
      </c>
      <c r="CS64" s="12">
        <v>240</v>
      </c>
      <c r="CT64" s="12">
        <v>7</v>
      </c>
      <c r="CU64" s="12">
        <v>298</v>
      </c>
      <c r="CV64" s="12">
        <v>280</v>
      </c>
      <c r="CW64" s="12">
        <v>310</v>
      </c>
      <c r="CX64" s="12">
        <v>21</v>
      </c>
      <c r="CZ64" s="13" t="s">
        <v>283</v>
      </c>
      <c r="DA64" s="13" t="s">
        <v>283</v>
      </c>
      <c r="DB64" s="13" t="s">
        <v>283</v>
      </c>
      <c r="DC64" s="13" t="s">
        <v>283</v>
      </c>
      <c r="DD64" s="13" t="s">
        <v>283</v>
      </c>
      <c r="DE64" s="12">
        <v>418</v>
      </c>
      <c r="DF64" s="13" t="s">
        <v>281</v>
      </c>
      <c r="DG64" s="13" t="s">
        <v>281</v>
      </c>
      <c r="DH64" s="13" t="s">
        <v>283</v>
      </c>
      <c r="DI64" s="13" t="s">
        <v>281</v>
      </c>
      <c r="DJ64" s="13" t="s">
        <v>281</v>
      </c>
      <c r="DK64" s="12">
        <v>428</v>
      </c>
    </row>
    <row r="65" spans="1:115">
      <c r="A65" s="3" t="s">
        <v>199</v>
      </c>
      <c r="B65" s="13" t="s">
        <v>283</v>
      </c>
      <c r="C65" s="13" t="s">
        <v>283</v>
      </c>
      <c r="D65" s="13" t="s">
        <v>283</v>
      </c>
      <c r="E65" s="13" t="s">
        <v>283</v>
      </c>
      <c r="F65" s="13" t="s">
        <v>283</v>
      </c>
      <c r="G65" s="13" t="s">
        <v>283</v>
      </c>
      <c r="H65" s="13" t="s">
        <v>283</v>
      </c>
      <c r="I65" s="13" t="s">
        <v>283</v>
      </c>
      <c r="J65" s="13" t="s">
        <v>283</v>
      </c>
      <c r="K65" s="13" t="s">
        <v>283</v>
      </c>
      <c r="L65" s="13" t="s">
        <v>283</v>
      </c>
      <c r="M65" s="13" t="s">
        <v>283</v>
      </c>
      <c r="N65" s="13" t="s">
        <v>283</v>
      </c>
      <c r="O65" s="13" t="s">
        <v>283</v>
      </c>
      <c r="P65" s="13" t="s">
        <v>283</v>
      </c>
      <c r="Q65" s="13" t="s">
        <v>283</v>
      </c>
      <c r="R65" s="13" t="s">
        <v>283</v>
      </c>
      <c r="S65" s="13" t="s">
        <v>283</v>
      </c>
      <c r="T65" s="13" t="s">
        <v>283</v>
      </c>
      <c r="U65" s="13" t="s">
        <v>283</v>
      </c>
      <c r="V65" s="13" t="s">
        <v>283</v>
      </c>
      <c r="W65" s="13" t="s">
        <v>283</v>
      </c>
      <c r="X65" s="13" t="s">
        <v>283</v>
      </c>
      <c r="Y65" s="13" t="s">
        <v>283</v>
      </c>
      <c r="Z65" s="13" t="s">
        <v>283</v>
      </c>
      <c r="AA65" s="13" t="s">
        <v>283</v>
      </c>
      <c r="AB65" s="13" t="s">
        <v>283</v>
      </c>
      <c r="AC65" s="13" t="s">
        <v>283</v>
      </c>
      <c r="AD65" s="13" t="s">
        <v>283</v>
      </c>
      <c r="AE65" s="13" t="s">
        <v>283</v>
      </c>
      <c r="AF65" s="13" t="s">
        <v>283</v>
      </c>
      <c r="AG65" s="13" t="s">
        <v>283</v>
      </c>
      <c r="AH65" s="13" t="s">
        <v>283</v>
      </c>
      <c r="AI65" s="13" t="s">
        <v>283</v>
      </c>
      <c r="AJ65" s="13" t="s">
        <v>283</v>
      </c>
      <c r="AK65" s="13" t="s">
        <v>283</v>
      </c>
      <c r="AL65" s="13" t="s">
        <v>283</v>
      </c>
      <c r="AM65" s="13" t="s">
        <v>283</v>
      </c>
      <c r="AN65" s="13" t="s">
        <v>283</v>
      </c>
      <c r="AO65" s="13" t="s">
        <v>283</v>
      </c>
      <c r="AP65" s="13" t="s">
        <v>283</v>
      </c>
      <c r="AQ65" s="13" t="s">
        <v>283</v>
      </c>
      <c r="AR65" s="13" t="s">
        <v>283</v>
      </c>
      <c r="AS65" s="13" t="s">
        <v>283</v>
      </c>
      <c r="AT65" s="13" t="s">
        <v>283</v>
      </c>
      <c r="AU65" s="74" t="s">
        <v>283</v>
      </c>
      <c r="AV65" s="80" t="s">
        <v>283</v>
      </c>
      <c r="AW65" s="80" t="s">
        <v>283</v>
      </c>
      <c r="AX65" s="80" t="s">
        <v>283</v>
      </c>
      <c r="AY65" s="80" t="s">
        <v>283</v>
      </c>
      <c r="AZ65" s="12">
        <v>380</v>
      </c>
      <c r="BA65" s="12">
        <v>427</v>
      </c>
      <c r="BB65" s="12">
        <v>473</v>
      </c>
      <c r="BC65" s="12">
        <v>423</v>
      </c>
      <c r="BD65" s="12">
        <v>563</v>
      </c>
      <c r="BE65" s="12">
        <v>533</v>
      </c>
      <c r="BF65" s="12">
        <v>509</v>
      </c>
      <c r="BG65" s="12">
        <v>511</v>
      </c>
      <c r="BH65" s="12">
        <v>575</v>
      </c>
      <c r="BI65" s="81">
        <v>473</v>
      </c>
      <c r="BJ65" s="12"/>
      <c r="BK65" s="3"/>
      <c r="BL65" s="3" t="s">
        <v>405</v>
      </c>
      <c r="BM65" s="3" t="s">
        <v>45</v>
      </c>
      <c r="BN65" s="3"/>
      <c r="BO65" s="3"/>
      <c r="BP65" s="12" t="s">
        <v>281</v>
      </c>
      <c r="BQ65" s="12" t="s">
        <v>281</v>
      </c>
      <c r="BR65" s="12" t="s">
        <v>282</v>
      </c>
      <c r="BS65" s="12" t="s">
        <v>282</v>
      </c>
      <c r="BT65" s="12" t="s">
        <v>281</v>
      </c>
      <c r="BU65" s="12">
        <v>301</v>
      </c>
      <c r="BV65" s="13" t="s">
        <v>281</v>
      </c>
      <c r="BW65" s="13" t="s">
        <v>281</v>
      </c>
      <c r="BX65" s="13" t="s">
        <v>282</v>
      </c>
      <c r="BY65" s="13" t="s">
        <v>282</v>
      </c>
      <c r="BZ65" s="13" t="s">
        <v>281</v>
      </c>
      <c r="CA65" s="12">
        <v>342</v>
      </c>
      <c r="CB65" s="13" t="s">
        <v>281</v>
      </c>
      <c r="CC65" s="13" t="s">
        <v>281</v>
      </c>
      <c r="CD65" s="13" t="s">
        <v>282</v>
      </c>
      <c r="CE65" s="13" t="s">
        <v>282</v>
      </c>
      <c r="CF65" s="13" t="s">
        <v>281</v>
      </c>
      <c r="CG65" s="12">
        <v>352</v>
      </c>
      <c r="CH65" s="13" t="s">
        <v>283</v>
      </c>
      <c r="CI65" s="13" t="s">
        <v>283</v>
      </c>
      <c r="CJ65" s="13" t="s">
        <v>282</v>
      </c>
      <c r="CK65" s="13" t="s">
        <v>282</v>
      </c>
      <c r="CL65" s="13" t="s">
        <v>283</v>
      </c>
      <c r="CM65" s="12">
        <v>278</v>
      </c>
      <c r="CN65" s="13" t="s">
        <v>283</v>
      </c>
      <c r="CO65" s="13" t="s">
        <v>283</v>
      </c>
      <c r="CP65" s="13" t="s">
        <v>283</v>
      </c>
      <c r="CQ65" s="13" t="s">
        <v>283</v>
      </c>
      <c r="CR65" s="13" t="s">
        <v>283</v>
      </c>
      <c r="CS65" s="12">
        <v>240</v>
      </c>
      <c r="CT65" s="12" t="s">
        <v>283</v>
      </c>
      <c r="CU65" s="12" t="s">
        <v>283</v>
      </c>
      <c r="CV65" s="12" t="s">
        <v>283</v>
      </c>
      <c r="CW65" s="12" t="s">
        <v>283</v>
      </c>
      <c r="CX65" s="12" t="s">
        <v>283</v>
      </c>
      <c r="CZ65" s="13" t="s">
        <v>283</v>
      </c>
      <c r="DA65" s="13" t="s">
        <v>283</v>
      </c>
      <c r="DB65" s="13" t="s">
        <v>283</v>
      </c>
      <c r="DC65" s="13" t="s">
        <v>283</v>
      </c>
      <c r="DD65" s="13" t="s">
        <v>283</v>
      </c>
      <c r="DE65" s="12">
        <v>418</v>
      </c>
      <c r="DF65" s="13" t="s">
        <v>283</v>
      </c>
      <c r="DG65" s="13" t="s">
        <v>283</v>
      </c>
      <c r="DH65" s="13" t="s">
        <v>283</v>
      </c>
      <c r="DI65" s="13" t="s">
        <v>283</v>
      </c>
      <c r="DJ65" s="13" t="s">
        <v>283</v>
      </c>
      <c r="DK65" s="12">
        <v>428</v>
      </c>
    </row>
    <row r="66" spans="1:115">
      <c r="A66" s="3" t="s">
        <v>200</v>
      </c>
      <c r="B66" s="13" t="s">
        <v>283</v>
      </c>
      <c r="C66" s="13" t="s">
        <v>283</v>
      </c>
      <c r="D66" s="13" t="s">
        <v>283</v>
      </c>
      <c r="E66" s="13" t="s">
        <v>283</v>
      </c>
      <c r="F66" s="13" t="s">
        <v>283</v>
      </c>
      <c r="G66" s="13" t="s">
        <v>283</v>
      </c>
      <c r="H66" s="13" t="s">
        <v>283</v>
      </c>
      <c r="I66" s="13" t="s">
        <v>283</v>
      </c>
      <c r="J66" s="13" t="s">
        <v>283</v>
      </c>
      <c r="K66" s="13" t="s">
        <v>283</v>
      </c>
      <c r="L66" s="13" t="s">
        <v>283</v>
      </c>
      <c r="M66" s="13" t="s">
        <v>283</v>
      </c>
      <c r="N66" s="13" t="s">
        <v>283</v>
      </c>
      <c r="O66" s="13" t="s">
        <v>283</v>
      </c>
      <c r="P66" s="13" t="s">
        <v>283</v>
      </c>
      <c r="Q66" s="13" t="s">
        <v>283</v>
      </c>
      <c r="R66" s="13" t="s">
        <v>283</v>
      </c>
      <c r="S66" s="13" t="s">
        <v>283</v>
      </c>
      <c r="T66" s="13" t="s">
        <v>283</v>
      </c>
      <c r="U66" s="13" t="s">
        <v>283</v>
      </c>
      <c r="V66" s="13" t="s">
        <v>283</v>
      </c>
      <c r="W66" s="13" t="s">
        <v>283</v>
      </c>
      <c r="X66" s="13" t="s">
        <v>283</v>
      </c>
      <c r="Y66" s="13" t="s">
        <v>283</v>
      </c>
      <c r="Z66" s="13" t="s">
        <v>283</v>
      </c>
      <c r="AA66" s="13" t="s">
        <v>283</v>
      </c>
      <c r="AB66" s="13" t="s">
        <v>283</v>
      </c>
      <c r="AC66" s="13" t="s">
        <v>283</v>
      </c>
      <c r="AD66" s="13" t="s">
        <v>283</v>
      </c>
      <c r="AE66" s="13" t="s">
        <v>283</v>
      </c>
      <c r="AF66" s="13" t="s">
        <v>283</v>
      </c>
      <c r="AG66" s="13" t="s">
        <v>283</v>
      </c>
      <c r="AH66" s="13" t="s">
        <v>283</v>
      </c>
      <c r="AI66" s="13" t="s">
        <v>283</v>
      </c>
      <c r="AJ66" s="13" t="s">
        <v>283</v>
      </c>
      <c r="AK66" s="13" t="s">
        <v>281</v>
      </c>
      <c r="AL66" s="13" t="s">
        <v>281</v>
      </c>
      <c r="AM66" s="13" t="s">
        <v>281</v>
      </c>
      <c r="AN66" s="13" t="s">
        <v>283</v>
      </c>
      <c r="AO66" s="13" t="s">
        <v>281</v>
      </c>
      <c r="AP66" s="13" t="s">
        <v>281</v>
      </c>
      <c r="AQ66" s="13" t="s">
        <v>281</v>
      </c>
      <c r="AR66" s="13" t="s">
        <v>281</v>
      </c>
      <c r="AS66" s="13" t="s">
        <v>283</v>
      </c>
      <c r="AT66" s="13" t="s">
        <v>281</v>
      </c>
      <c r="AU66" s="74" t="s">
        <v>281</v>
      </c>
      <c r="AV66" s="80" t="s">
        <v>281</v>
      </c>
      <c r="AW66" s="80" t="s">
        <v>281</v>
      </c>
      <c r="AX66" s="80" t="s">
        <v>281</v>
      </c>
      <c r="AY66" s="80" t="s">
        <v>281</v>
      </c>
      <c r="AZ66" s="12">
        <v>380</v>
      </c>
      <c r="BA66" s="12">
        <v>427</v>
      </c>
      <c r="BB66" s="12">
        <v>473</v>
      </c>
      <c r="BC66" s="12">
        <v>423</v>
      </c>
      <c r="BD66" s="12">
        <v>563</v>
      </c>
      <c r="BE66" s="12">
        <v>533</v>
      </c>
      <c r="BF66" s="12">
        <v>509</v>
      </c>
      <c r="BG66" s="12">
        <v>511</v>
      </c>
      <c r="BH66" s="12">
        <v>575</v>
      </c>
      <c r="BI66" s="81">
        <v>473</v>
      </c>
      <c r="BJ66" s="12"/>
      <c r="BK66" s="3"/>
      <c r="BL66" s="3" t="s">
        <v>406</v>
      </c>
      <c r="BM66" s="3" t="s">
        <v>43</v>
      </c>
      <c r="BN66" s="3"/>
      <c r="BO66" s="3"/>
      <c r="BP66" s="12" t="s">
        <v>281</v>
      </c>
      <c r="BQ66" s="12" t="s">
        <v>281</v>
      </c>
      <c r="BR66" s="12" t="s">
        <v>282</v>
      </c>
      <c r="BS66" s="12" t="s">
        <v>282</v>
      </c>
      <c r="BT66" s="12" t="s">
        <v>281</v>
      </c>
      <c r="BU66" s="12">
        <v>301</v>
      </c>
      <c r="BV66" s="13" t="s">
        <v>281</v>
      </c>
      <c r="BW66" s="13" t="s">
        <v>281</v>
      </c>
      <c r="BX66" s="13" t="s">
        <v>282</v>
      </c>
      <c r="BY66" s="13" t="s">
        <v>282</v>
      </c>
      <c r="BZ66" s="13" t="s">
        <v>281</v>
      </c>
      <c r="CA66" s="12">
        <v>342</v>
      </c>
      <c r="CB66" s="13" t="s">
        <v>283</v>
      </c>
      <c r="CC66" s="13" t="s">
        <v>283</v>
      </c>
      <c r="CD66" s="13" t="s">
        <v>282</v>
      </c>
      <c r="CE66" s="13" t="s">
        <v>282</v>
      </c>
      <c r="CF66" s="13" t="s">
        <v>283</v>
      </c>
      <c r="CG66" s="12">
        <v>352</v>
      </c>
      <c r="CH66" s="13" t="s">
        <v>283</v>
      </c>
      <c r="CI66" s="13" t="s">
        <v>283</v>
      </c>
      <c r="CJ66" s="13" t="s">
        <v>282</v>
      </c>
      <c r="CK66" s="13" t="s">
        <v>282</v>
      </c>
      <c r="CL66" s="13" t="s">
        <v>283</v>
      </c>
      <c r="CM66" s="12">
        <v>278</v>
      </c>
      <c r="CN66" s="13" t="s">
        <v>283</v>
      </c>
      <c r="CO66" s="13" t="s">
        <v>283</v>
      </c>
      <c r="CP66" s="13" t="s">
        <v>283</v>
      </c>
      <c r="CQ66" s="13" t="s">
        <v>283</v>
      </c>
      <c r="CR66" s="13" t="s">
        <v>283</v>
      </c>
      <c r="CS66" s="12">
        <v>240</v>
      </c>
      <c r="CT66" s="12" t="s">
        <v>283</v>
      </c>
      <c r="CU66" s="12" t="s">
        <v>283</v>
      </c>
      <c r="CV66" s="12" t="s">
        <v>283</v>
      </c>
      <c r="CW66" s="12" t="s">
        <v>283</v>
      </c>
      <c r="CX66" s="12" t="s">
        <v>283</v>
      </c>
      <c r="CZ66" s="13" t="s">
        <v>283</v>
      </c>
      <c r="DA66" s="13" t="s">
        <v>283</v>
      </c>
      <c r="DB66" s="13" t="s">
        <v>283</v>
      </c>
      <c r="DC66" s="13" t="s">
        <v>283</v>
      </c>
      <c r="DD66" s="13" t="s">
        <v>283</v>
      </c>
      <c r="DE66" s="12">
        <v>418</v>
      </c>
      <c r="DF66" s="13" t="s">
        <v>283</v>
      </c>
      <c r="DG66" s="13" t="s">
        <v>283</v>
      </c>
      <c r="DH66" s="13" t="s">
        <v>283</v>
      </c>
      <c r="DI66" s="13" t="s">
        <v>283</v>
      </c>
      <c r="DJ66" s="13" t="s">
        <v>283</v>
      </c>
      <c r="DK66" s="12">
        <v>428</v>
      </c>
    </row>
    <row r="67" spans="1:115">
      <c r="A67" s="3" t="s">
        <v>201</v>
      </c>
      <c r="B67" s="13" t="s">
        <v>281</v>
      </c>
      <c r="C67" s="13" t="s">
        <v>281</v>
      </c>
      <c r="D67" s="13" t="s">
        <v>281</v>
      </c>
      <c r="E67" s="13" t="s">
        <v>283</v>
      </c>
      <c r="F67" s="13" t="s">
        <v>281</v>
      </c>
      <c r="G67" s="13" t="s">
        <v>281</v>
      </c>
      <c r="H67" s="13" t="s">
        <v>281</v>
      </c>
      <c r="I67" s="13" t="s">
        <v>281</v>
      </c>
      <c r="J67" s="13" t="s">
        <v>283</v>
      </c>
      <c r="K67" s="13" t="s">
        <v>281</v>
      </c>
      <c r="L67" s="13" t="s">
        <v>281</v>
      </c>
      <c r="M67" s="13" t="s">
        <v>281</v>
      </c>
      <c r="N67" s="13" t="s">
        <v>281</v>
      </c>
      <c r="O67" s="13" t="s">
        <v>283</v>
      </c>
      <c r="P67" s="13" t="s">
        <v>281</v>
      </c>
      <c r="Q67" s="13" t="s">
        <v>281</v>
      </c>
      <c r="R67" s="13" t="s">
        <v>281</v>
      </c>
      <c r="S67" s="13" t="s">
        <v>281</v>
      </c>
      <c r="T67" s="13" t="s">
        <v>283</v>
      </c>
      <c r="U67" s="13" t="s">
        <v>281</v>
      </c>
      <c r="V67" s="13" t="s">
        <v>281</v>
      </c>
      <c r="W67" s="13" t="s">
        <v>281</v>
      </c>
      <c r="X67" s="13" t="s">
        <v>281</v>
      </c>
      <c r="Y67" s="13" t="s">
        <v>281</v>
      </c>
      <c r="Z67" s="13" t="s">
        <v>281</v>
      </c>
      <c r="AA67" s="13">
        <v>44</v>
      </c>
      <c r="AB67" s="13">
        <v>668</v>
      </c>
      <c r="AC67" s="13">
        <v>672</v>
      </c>
      <c r="AD67" s="13" t="s">
        <v>281</v>
      </c>
      <c r="AE67" s="13">
        <v>294</v>
      </c>
      <c r="AF67" s="13">
        <v>52</v>
      </c>
      <c r="AG67" s="13">
        <v>604</v>
      </c>
      <c r="AH67" s="13">
        <v>610</v>
      </c>
      <c r="AI67" s="13" t="s">
        <v>281</v>
      </c>
      <c r="AJ67" s="13">
        <v>314</v>
      </c>
      <c r="AK67" s="13">
        <v>75</v>
      </c>
      <c r="AL67" s="13">
        <v>625</v>
      </c>
      <c r="AM67" s="13">
        <v>627</v>
      </c>
      <c r="AN67" s="13" t="s">
        <v>281</v>
      </c>
      <c r="AO67" s="13">
        <v>469</v>
      </c>
      <c r="AP67" s="13">
        <v>108</v>
      </c>
      <c r="AQ67" s="13">
        <v>661</v>
      </c>
      <c r="AR67" s="13">
        <v>663</v>
      </c>
      <c r="AS67" s="13" t="s">
        <v>281</v>
      </c>
      <c r="AT67" s="13">
        <v>714</v>
      </c>
      <c r="AU67" s="74">
        <v>121</v>
      </c>
      <c r="AV67" s="80">
        <v>455</v>
      </c>
      <c r="AW67" s="80">
        <v>458</v>
      </c>
      <c r="AX67" s="80" t="s">
        <v>281</v>
      </c>
      <c r="AY67" s="80">
        <v>550</v>
      </c>
      <c r="AZ67" s="12">
        <v>380</v>
      </c>
      <c r="BA67" s="12">
        <v>427</v>
      </c>
      <c r="BB67" s="12">
        <v>473</v>
      </c>
      <c r="BC67" s="12">
        <v>423</v>
      </c>
      <c r="BD67" s="12">
        <v>563</v>
      </c>
      <c r="BE67" s="12">
        <v>533</v>
      </c>
      <c r="BF67" s="12">
        <v>509</v>
      </c>
      <c r="BG67" s="12">
        <v>511</v>
      </c>
      <c r="BH67" s="12">
        <v>575</v>
      </c>
      <c r="BI67" s="81">
        <v>473</v>
      </c>
      <c r="BJ67" s="12"/>
      <c r="BK67" s="3"/>
      <c r="BL67" s="3" t="s">
        <v>407</v>
      </c>
      <c r="BM67" s="3" t="s">
        <v>41</v>
      </c>
      <c r="BN67" s="3"/>
      <c r="BO67" s="3"/>
      <c r="BP67" s="12" t="s">
        <v>283</v>
      </c>
      <c r="BQ67" s="12" t="s">
        <v>283</v>
      </c>
      <c r="BR67" s="12" t="s">
        <v>282</v>
      </c>
      <c r="BS67" s="12" t="s">
        <v>282</v>
      </c>
      <c r="BT67" s="12" t="s">
        <v>283</v>
      </c>
      <c r="BU67" s="12">
        <v>301</v>
      </c>
      <c r="BV67" s="13" t="s">
        <v>283</v>
      </c>
      <c r="BW67" s="13" t="s">
        <v>283</v>
      </c>
      <c r="BX67" s="13" t="s">
        <v>282</v>
      </c>
      <c r="BY67" s="13" t="s">
        <v>282</v>
      </c>
      <c r="BZ67" s="13" t="s">
        <v>283</v>
      </c>
      <c r="CA67" s="12">
        <v>342</v>
      </c>
      <c r="CB67" s="13" t="s">
        <v>283</v>
      </c>
      <c r="CC67" s="13" t="s">
        <v>283</v>
      </c>
      <c r="CD67" s="13" t="s">
        <v>282</v>
      </c>
      <c r="CE67" s="13" t="s">
        <v>282</v>
      </c>
      <c r="CF67" s="13" t="s">
        <v>283</v>
      </c>
      <c r="CG67" s="12">
        <v>352</v>
      </c>
      <c r="CH67" s="13" t="s">
        <v>283</v>
      </c>
      <c r="CI67" s="13" t="s">
        <v>283</v>
      </c>
      <c r="CJ67" s="13" t="s">
        <v>282</v>
      </c>
      <c r="CK67" s="13" t="s">
        <v>282</v>
      </c>
      <c r="CL67" s="13" t="s">
        <v>283</v>
      </c>
      <c r="CM67" s="12">
        <v>278</v>
      </c>
      <c r="CN67" s="13" t="s">
        <v>283</v>
      </c>
      <c r="CO67" s="13" t="s">
        <v>283</v>
      </c>
      <c r="CP67" s="13" t="s">
        <v>283</v>
      </c>
      <c r="CQ67" s="13" t="s">
        <v>283</v>
      </c>
      <c r="CR67" s="13" t="s">
        <v>283</v>
      </c>
      <c r="CS67" s="12">
        <v>240</v>
      </c>
      <c r="CT67" s="12" t="s">
        <v>283</v>
      </c>
      <c r="CU67" s="12" t="s">
        <v>283</v>
      </c>
      <c r="CV67" s="12" t="s">
        <v>283</v>
      </c>
      <c r="CW67" s="12" t="s">
        <v>283</v>
      </c>
      <c r="CX67" s="12" t="s">
        <v>283</v>
      </c>
      <c r="CZ67" s="13" t="s">
        <v>283</v>
      </c>
      <c r="DA67" s="13" t="s">
        <v>283</v>
      </c>
      <c r="DB67" s="13" t="s">
        <v>283</v>
      </c>
      <c r="DC67" s="13" t="s">
        <v>283</v>
      </c>
      <c r="DD67" s="13" t="s">
        <v>283</v>
      </c>
      <c r="DE67" s="12">
        <v>418</v>
      </c>
      <c r="DF67" s="13" t="s">
        <v>283</v>
      </c>
      <c r="DG67" s="13" t="s">
        <v>283</v>
      </c>
      <c r="DH67" s="13" t="s">
        <v>283</v>
      </c>
      <c r="DI67" s="13" t="s">
        <v>283</v>
      </c>
      <c r="DJ67" s="13" t="s">
        <v>283</v>
      </c>
      <c r="DK67" s="12">
        <v>428</v>
      </c>
    </row>
    <row r="68" spans="1:115">
      <c r="A68" s="3" t="s">
        <v>202</v>
      </c>
      <c r="B68" s="13">
        <v>0</v>
      </c>
      <c r="C68" s="13">
        <v>161</v>
      </c>
      <c r="D68" s="13">
        <v>161</v>
      </c>
      <c r="E68" s="13" t="s">
        <v>283</v>
      </c>
      <c r="F68" s="13">
        <v>1</v>
      </c>
      <c r="G68" s="13" t="s">
        <v>281</v>
      </c>
      <c r="H68" s="13" t="s">
        <v>281</v>
      </c>
      <c r="I68" s="13" t="s">
        <v>281</v>
      </c>
      <c r="J68" s="13" t="s">
        <v>283</v>
      </c>
      <c r="K68" s="13" t="s">
        <v>281</v>
      </c>
      <c r="L68" s="13" t="s">
        <v>281</v>
      </c>
      <c r="M68" s="13" t="s">
        <v>281</v>
      </c>
      <c r="N68" s="13" t="s">
        <v>281</v>
      </c>
      <c r="O68" s="13" t="s">
        <v>283</v>
      </c>
      <c r="P68" s="13" t="s">
        <v>281</v>
      </c>
      <c r="Q68" s="13" t="s">
        <v>281</v>
      </c>
      <c r="R68" s="13" t="s">
        <v>281</v>
      </c>
      <c r="S68" s="13" t="s">
        <v>281</v>
      </c>
      <c r="T68" s="13" t="s">
        <v>283</v>
      </c>
      <c r="U68" s="13" t="s">
        <v>281</v>
      </c>
      <c r="V68" s="13" t="s">
        <v>281</v>
      </c>
      <c r="W68" s="13" t="s">
        <v>281</v>
      </c>
      <c r="X68" s="13" t="s">
        <v>281</v>
      </c>
      <c r="Y68" s="13" t="s">
        <v>283</v>
      </c>
      <c r="Z68" s="13" t="s">
        <v>281</v>
      </c>
      <c r="AA68" s="13" t="s">
        <v>281</v>
      </c>
      <c r="AB68" s="13" t="s">
        <v>281</v>
      </c>
      <c r="AC68" s="13" t="s">
        <v>281</v>
      </c>
      <c r="AD68" s="13" t="s">
        <v>283</v>
      </c>
      <c r="AE68" s="13" t="s">
        <v>281</v>
      </c>
      <c r="AF68" s="13" t="s">
        <v>281</v>
      </c>
      <c r="AG68" s="13" t="s">
        <v>281</v>
      </c>
      <c r="AH68" s="13" t="s">
        <v>281</v>
      </c>
      <c r="AI68" s="13" t="s">
        <v>283</v>
      </c>
      <c r="AJ68" s="13" t="s">
        <v>281</v>
      </c>
      <c r="AK68" s="13" t="s">
        <v>281</v>
      </c>
      <c r="AL68" s="13" t="s">
        <v>281</v>
      </c>
      <c r="AM68" s="13" t="s">
        <v>281</v>
      </c>
      <c r="AN68" s="13" t="s">
        <v>283</v>
      </c>
      <c r="AO68" s="13" t="s">
        <v>281</v>
      </c>
      <c r="AP68" s="13" t="s">
        <v>281</v>
      </c>
      <c r="AQ68" s="13" t="s">
        <v>281</v>
      </c>
      <c r="AR68" s="13" t="s">
        <v>281</v>
      </c>
      <c r="AS68" s="13" t="s">
        <v>283</v>
      </c>
      <c r="AT68" s="13" t="s">
        <v>281</v>
      </c>
      <c r="AU68" s="74" t="s">
        <v>281</v>
      </c>
      <c r="AV68" s="80" t="s">
        <v>281</v>
      </c>
      <c r="AW68" s="80" t="s">
        <v>281</v>
      </c>
      <c r="AX68" s="80" t="s">
        <v>283</v>
      </c>
      <c r="AY68" s="80" t="s">
        <v>281</v>
      </c>
      <c r="AZ68" s="12">
        <v>380</v>
      </c>
      <c r="BA68" s="12">
        <v>427</v>
      </c>
      <c r="BB68" s="12">
        <v>473</v>
      </c>
      <c r="BC68" s="12">
        <v>423</v>
      </c>
      <c r="BD68" s="12">
        <v>563</v>
      </c>
      <c r="BE68" s="12">
        <v>533</v>
      </c>
      <c r="BF68" s="12">
        <v>509</v>
      </c>
      <c r="BG68" s="12">
        <v>511</v>
      </c>
      <c r="BH68" s="12">
        <v>575</v>
      </c>
      <c r="BI68" s="81">
        <v>473</v>
      </c>
      <c r="BJ68" s="12"/>
      <c r="BK68" s="3"/>
      <c r="BL68" s="3" t="s">
        <v>408</v>
      </c>
      <c r="BM68" s="3" t="s">
        <v>39</v>
      </c>
      <c r="BN68" s="3"/>
      <c r="BO68" s="3"/>
      <c r="BP68" s="12">
        <v>12</v>
      </c>
      <c r="BQ68" s="12">
        <v>131</v>
      </c>
      <c r="BR68" s="12" t="s">
        <v>282</v>
      </c>
      <c r="BS68" s="12" t="s">
        <v>282</v>
      </c>
      <c r="BT68" s="12">
        <v>16</v>
      </c>
      <c r="BU68" s="12">
        <v>301</v>
      </c>
      <c r="BV68" s="13" t="s">
        <v>281</v>
      </c>
      <c r="BW68" s="13" t="s">
        <v>281</v>
      </c>
      <c r="BX68" s="13" t="s">
        <v>282</v>
      </c>
      <c r="BY68" s="13" t="s">
        <v>282</v>
      </c>
      <c r="BZ68" s="13" t="s">
        <v>281</v>
      </c>
      <c r="CA68" s="12">
        <v>342</v>
      </c>
      <c r="CB68" s="13" t="s">
        <v>281</v>
      </c>
      <c r="CC68" s="13" t="s">
        <v>281</v>
      </c>
      <c r="CD68" s="13" t="s">
        <v>282</v>
      </c>
      <c r="CE68" s="13" t="s">
        <v>282</v>
      </c>
      <c r="CF68" s="13" t="s">
        <v>281</v>
      </c>
      <c r="CG68" s="12">
        <v>352</v>
      </c>
      <c r="CH68" s="13" t="s">
        <v>281</v>
      </c>
      <c r="CI68" s="13" t="s">
        <v>281</v>
      </c>
      <c r="CJ68" s="13" t="s">
        <v>282</v>
      </c>
      <c r="CK68" s="13" t="s">
        <v>282</v>
      </c>
      <c r="CL68" s="13" t="s">
        <v>281</v>
      </c>
      <c r="CM68" s="12">
        <v>278</v>
      </c>
      <c r="CN68" s="13" t="s">
        <v>281</v>
      </c>
      <c r="CO68" s="13" t="s">
        <v>281</v>
      </c>
      <c r="CP68" s="13" t="s">
        <v>283</v>
      </c>
      <c r="CQ68" s="13" t="s">
        <v>281</v>
      </c>
      <c r="CR68" s="13" t="s">
        <v>281</v>
      </c>
      <c r="CS68" s="12">
        <v>240</v>
      </c>
      <c r="CT68" s="12" t="s">
        <v>281</v>
      </c>
      <c r="CU68" s="12" t="s">
        <v>281</v>
      </c>
      <c r="CV68" s="12" t="s">
        <v>283</v>
      </c>
      <c r="CW68" s="12" t="s">
        <v>281</v>
      </c>
      <c r="CX68" s="12" t="s">
        <v>281</v>
      </c>
      <c r="CZ68" s="13" t="s">
        <v>283</v>
      </c>
      <c r="DA68" s="13" t="s">
        <v>283</v>
      </c>
      <c r="DB68" s="13" t="s">
        <v>283</v>
      </c>
      <c r="DC68" s="13" t="s">
        <v>283</v>
      </c>
      <c r="DD68" s="13" t="s">
        <v>283</v>
      </c>
      <c r="DE68" s="12">
        <v>418</v>
      </c>
      <c r="DF68" s="13" t="s">
        <v>283</v>
      </c>
      <c r="DG68" s="13" t="s">
        <v>283</v>
      </c>
      <c r="DH68" s="13" t="s">
        <v>283</v>
      </c>
      <c r="DI68" s="13" t="s">
        <v>283</v>
      </c>
      <c r="DJ68" s="13" t="s">
        <v>283</v>
      </c>
      <c r="DK68" s="12">
        <v>428</v>
      </c>
    </row>
    <row r="69" spans="1:115">
      <c r="A69" s="3" t="s">
        <v>203</v>
      </c>
      <c r="B69" s="13" t="s">
        <v>283</v>
      </c>
      <c r="C69" s="13" t="s">
        <v>283</v>
      </c>
      <c r="D69" s="13" t="s">
        <v>283</v>
      </c>
      <c r="E69" s="13" t="s">
        <v>283</v>
      </c>
      <c r="F69" s="13" t="s">
        <v>283</v>
      </c>
      <c r="G69" s="13" t="s">
        <v>283</v>
      </c>
      <c r="H69" s="13" t="s">
        <v>283</v>
      </c>
      <c r="I69" s="13" t="s">
        <v>283</v>
      </c>
      <c r="J69" s="13" t="s">
        <v>283</v>
      </c>
      <c r="K69" s="13" t="s">
        <v>283</v>
      </c>
      <c r="L69" s="13" t="s">
        <v>283</v>
      </c>
      <c r="M69" s="13" t="s">
        <v>283</v>
      </c>
      <c r="N69" s="13" t="s">
        <v>283</v>
      </c>
      <c r="O69" s="13" t="s">
        <v>283</v>
      </c>
      <c r="P69" s="13" t="s">
        <v>283</v>
      </c>
      <c r="Q69" s="13" t="s">
        <v>283</v>
      </c>
      <c r="R69" s="13" t="s">
        <v>283</v>
      </c>
      <c r="S69" s="13" t="s">
        <v>283</v>
      </c>
      <c r="T69" s="13" t="s">
        <v>283</v>
      </c>
      <c r="U69" s="13" t="s">
        <v>283</v>
      </c>
      <c r="V69" s="13" t="s">
        <v>283</v>
      </c>
      <c r="W69" s="13" t="s">
        <v>283</v>
      </c>
      <c r="X69" s="13" t="s">
        <v>283</v>
      </c>
      <c r="Y69" s="13" t="s">
        <v>283</v>
      </c>
      <c r="Z69" s="13" t="s">
        <v>283</v>
      </c>
      <c r="AA69" s="13" t="s">
        <v>283</v>
      </c>
      <c r="AB69" s="13" t="s">
        <v>283</v>
      </c>
      <c r="AC69" s="13" t="s">
        <v>283</v>
      </c>
      <c r="AD69" s="13" t="s">
        <v>283</v>
      </c>
      <c r="AE69" s="13" t="s">
        <v>283</v>
      </c>
      <c r="AF69" s="13" t="s">
        <v>283</v>
      </c>
      <c r="AG69" s="13" t="s">
        <v>283</v>
      </c>
      <c r="AH69" s="13" t="s">
        <v>283</v>
      </c>
      <c r="AI69" s="13" t="s">
        <v>283</v>
      </c>
      <c r="AJ69" s="13" t="s">
        <v>283</v>
      </c>
      <c r="AK69" s="13" t="s">
        <v>283</v>
      </c>
      <c r="AL69" s="13" t="s">
        <v>283</v>
      </c>
      <c r="AM69" s="13" t="s">
        <v>283</v>
      </c>
      <c r="AN69" s="13" t="s">
        <v>283</v>
      </c>
      <c r="AO69" s="13" t="s">
        <v>283</v>
      </c>
      <c r="AP69" s="13" t="s">
        <v>283</v>
      </c>
      <c r="AQ69" s="13" t="s">
        <v>283</v>
      </c>
      <c r="AR69" s="13" t="s">
        <v>283</v>
      </c>
      <c r="AS69" s="13" t="s">
        <v>283</v>
      </c>
      <c r="AT69" s="13" t="s">
        <v>283</v>
      </c>
      <c r="AU69" s="74" t="s">
        <v>283</v>
      </c>
      <c r="AV69" s="80" t="s">
        <v>283</v>
      </c>
      <c r="AW69" s="80" t="s">
        <v>283</v>
      </c>
      <c r="AX69" s="80" t="s">
        <v>283</v>
      </c>
      <c r="AY69" s="80" t="s">
        <v>283</v>
      </c>
      <c r="AZ69" s="12">
        <v>380</v>
      </c>
      <c r="BA69" s="12">
        <v>427</v>
      </c>
      <c r="BB69" s="12">
        <v>473</v>
      </c>
      <c r="BC69" s="12">
        <v>423</v>
      </c>
      <c r="BD69" s="12">
        <v>563</v>
      </c>
      <c r="BE69" s="12">
        <v>533</v>
      </c>
      <c r="BF69" s="12">
        <v>509</v>
      </c>
      <c r="BG69" s="12">
        <v>511</v>
      </c>
      <c r="BH69" s="12">
        <v>575</v>
      </c>
      <c r="BI69" s="81">
        <v>473</v>
      </c>
      <c r="BJ69" s="12"/>
      <c r="BK69" s="3"/>
      <c r="BL69" s="3" t="s">
        <v>409</v>
      </c>
      <c r="BM69" s="3" t="s">
        <v>37</v>
      </c>
      <c r="BN69" s="3"/>
      <c r="BO69" s="3"/>
      <c r="BP69" s="12" t="s">
        <v>283</v>
      </c>
      <c r="BQ69" s="12" t="s">
        <v>283</v>
      </c>
      <c r="BR69" s="12" t="s">
        <v>282</v>
      </c>
      <c r="BS69" s="12" t="s">
        <v>282</v>
      </c>
      <c r="BT69" s="12" t="s">
        <v>283</v>
      </c>
      <c r="BU69" s="12">
        <v>301</v>
      </c>
      <c r="BV69" s="13" t="s">
        <v>283</v>
      </c>
      <c r="BW69" s="13" t="s">
        <v>283</v>
      </c>
      <c r="BX69" s="13" t="s">
        <v>282</v>
      </c>
      <c r="BY69" s="13" t="s">
        <v>282</v>
      </c>
      <c r="BZ69" s="13" t="s">
        <v>283</v>
      </c>
      <c r="CA69" s="12">
        <v>342</v>
      </c>
      <c r="CB69" s="13" t="s">
        <v>283</v>
      </c>
      <c r="CC69" s="13" t="s">
        <v>283</v>
      </c>
      <c r="CD69" s="13" t="s">
        <v>282</v>
      </c>
      <c r="CE69" s="13" t="s">
        <v>282</v>
      </c>
      <c r="CF69" s="13" t="s">
        <v>283</v>
      </c>
      <c r="CG69" s="12">
        <v>352</v>
      </c>
      <c r="CH69" s="13" t="s">
        <v>283</v>
      </c>
      <c r="CI69" s="13" t="s">
        <v>283</v>
      </c>
      <c r="CJ69" s="13" t="s">
        <v>282</v>
      </c>
      <c r="CK69" s="13" t="s">
        <v>282</v>
      </c>
      <c r="CL69" s="13" t="s">
        <v>283</v>
      </c>
      <c r="CM69" s="12">
        <v>278</v>
      </c>
      <c r="CN69" s="13" t="s">
        <v>283</v>
      </c>
      <c r="CO69" s="13" t="s">
        <v>283</v>
      </c>
      <c r="CP69" s="13" t="s">
        <v>283</v>
      </c>
      <c r="CQ69" s="13" t="s">
        <v>283</v>
      </c>
      <c r="CR69" s="13" t="s">
        <v>283</v>
      </c>
      <c r="CS69" s="12">
        <v>240</v>
      </c>
      <c r="CT69" s="12" t="s">
        <v>283</v>
      </c>
      <c r="CU69" s="12" t="s">
        <v>283</v>
      </c>
      <c r="CV69" s="12" t="s">
        <v>283</v>
      </c>
      <c r="CW69" s="12" t="s">
        <v>283</v>
      </c>
      <c r="CX69" s="12" t="s">
        <v>283</v>
      </c>
      <c r="CZ69" s="13" t="s">
        <v>283</v>
      </c>
      <c r="DA69" s="13" t="s">
        <v>283</v>
      </c>
      <c r="DB69" s="13" t="s">
        <v>283</v>
      </c>
      <c r="DC69" s="13" t="s">
        <v>283</v>
      </c>
      <c r="DD69" s="13" t="s">
        <v>283</v>
      </c>
      <c r="DE69" s="12">
        <v>418</v>
      </c>
      <c r="DF69" s="13" t="s">
        <v>283</v>
      </c>
      <c r="DG69" s="13" t="s">
        <v>283</v>
      </c>
      <c r="DH69" s="13" t="s">
        <v>283</v>
      </c>
      <c r="DI69" s="13" t="s">
        <v>283</v>
      </c>
      <c r="DJ69" s="13" t="s">
        <v>283</v>
      </c>
      <c r="DK69" s="12">
        <v>428</v>
      </c>
    </row>
    <row r="70" spans="1:115">
      <c r="A70" s="3" t="s">
        <v>204</v>
      </c>
      <c r="B70" s="13" t="s">
        <v>281</v>
      </c>
      <c r="C70" s="13" t="s">
        <v>281</v>
      </c>
      <c r="D70" s="13" t="s">
        <v>281</v>
      </c>
      <c r="E70" s="13" t="s">
        <v>283</v>
      </c>
      <c r="F70" s="13" t="s">
        <v>281</v>
      </c>
      <c r="G70" s="13" t="s">
        <v>281</v>
      </c>
      <c r="H70" s="13" t="s">
        <v>281</v>
      </c>
      <c r="I70" s="13" t="s">
        <v>281</v>
      </c>
      <c r="J70" s="13" t="s">
        <v>283</v>
      </c>
      <c r="K70" s="13" t="s">
        <v>281</v>
      </c>
      <c r="L70" s="13" t="s">
        <v>281</v>
      </c>
      <c r="M70" s="13" t="s">
        <v>281</v>
      </c>
      <c r="N70" s="13" t="s">
        <v>283</v>
      </c>
      <c r="O70" s="13" t="s">
        <v>281</v>
      </c>
      <c r="P70" s="13" t="s">
        <v>281</v>
      </c>
      <c r="Q70" s="13" t="s">
        <v>281</v>
      </c>
      <c r="R70" s="13" t="s">
        <v>281</v>
      </c>
      <c r="S70" s="13" t="s">
        <v>283</v>
      </c>
      <c r="T70" s="13" t="s">
        <v>281</v>
      </c>
      <c r="U70" s="13" t="s">
        <v>281</v>
      </c>
      <c r="V70" s="13" t="s">
        <v>281</v>
      </c>
      <c r="W70" s="13" t="s">
        <v>281</v>
      </c>
      <c r="X70" s="13" t="s">
        <v>283</v>
      </c>
      <c r="Y70" s="13" t="s">
        <v>281</v>
      </c>
      <c r="Z70" s="13" t="s">
        <v>281</v>
      </c>
      <c r="AA70" s="13" t="s">
        <v>281</v>
      </c>
      <c r="AB70" s="13" t="s">
        <v>281</v>
      </c>
      <c r="AC70" s="13" t="s">
        <v>281</v>
      </c>
      <c r="AD70" s="13" t="s">
        <v>281</v>
      </c>
      <c r="AE70" s="13" t="s">
        <v>281</v>
      </c>
      <c r="AF70" s="13" t="s">
        <v>281</v>
      </c>
      <c r="AG70" s="13" t="s">
        <v>281</v>
      </c>
      <c r="AH70" s="13" t="s">
        <v>281</v>
      </c>
      <c r="AI70" s="13" t="s">
        <v>281</v>
      </c>
      <c r="AJ70" s="13" t="s">
        <v>281</v>
      </c>
      <c r="AK70" s="13" t="s">
        <v>281</v>
      </c>
      <c r="AL70" s="13" t="s">
        <v>281</v>
      </c>
      <c r="AM70" s="13" t="s">
        <v>281</v>
      </c>
      <c r="AN70" s="13" t="s">
        <v>281</v>
      </c>
      <c r="AO70" s="13" t="s">
        <v>281</v>
      </c>
      <c r="AP70" s="13" t="s">
        <v>283</v>
      </c>
      <c r="AQ70" s="13" t="s">
        <v>283</v>
      </c>
      <c r="AR70" s="13" t="s">
        <v>283</v>
      </c>
      <c r="AS70" s="13" t="s">
        <v>283</v>
      </c>
      <c r="AT70" s="13" t="s">
        <v>283</v>
      </c>
      <c r="AU70" s="74" t="s">
        <v>283</v>
      </c>
      <c r="AV70" s="80" t="s">
        <v>283</v>
      </c>
      <c r="AW70" s="80" t="s">
        <v>283</v>
      </c>
      <c r="AX70" s="80" t="s">
        <v>283</v>
      </c>
      <c r="AY70" s="80" t="s">
        <v>283</v>
      </c>
      <c r="AZ70" s="12">
        <v>380</v>
      </c>
      <c r="BA70" s="12">
        <v>427</v>
      </c>
      <c r="BB70" s="12">
        <v>473</v>
      </c>
      <c r="BC70" s="12">
        <v>423</v>
      </c>
      <c r="BD70" s="12">
        <v>563</v>
      </c>
      <c r="BE70" s="12">
        <v>533</v>
      </c>
      <c r="BF70" s="12">
        <v>509</v>
      </c>
      <c r="BG70" s="12">
        <v>511</v>
      </c>
      <c r="BH70" s="12">
        <v>575</v>
      </c>
      <c r="BI70" s="81">
        <v>473</v>
      </c>
      <c r="BJ70" s="12"/>
      <c r="BK70" s="3"/>
      <c r="BL70" s="3" t="s">
        <v>410</v>
      </c>
      <c r="BM70" s="3" t="s">
        <v>35</v>
      </c>
      <c r="BN70" s="3"/>
      <c r="BO70" s="3"/>
      <c r="BP70" s="12" t="s">
        <v>281</v>
      </c>
      <c r="BQ70" s="12" t="s">
        <v>281</v>
      </c>
      <c r="BR70" s="12" t="s">
        <v>282</v>
      </c>
      <c r="BS70" s="12" t="s">
        <v>282</v>
      </c>
      <c r="BT70" s="12" t="s">
        <v>281</v>
      </c>
      <c r="BU70" s="12">
        <v>301</v>
      </c>
      <c r="BV70" s="13">
        <v>3</v>
      </c>
      <c r="BW70" s="13">
        <v>155</v>
      </c>
      <c r="BX70" s="13" t="s">
        <v>282</v>
      </c>
      <c r="BY70" s="13" t="s">
        <v>282</v>
      </c>
      <c r="BZ70" s="13">
        <v>4</v>
      </c>
      <c r="CA70" s="12">
        <v>342</v>
      </c>
      <c r="CB70" s="13">
        <v>3</v>
      </c>
      <c r="CC70" s="13">
        <v>177</v>
      </c>
      <c r="CD70" s="13" t="s">
        <v>282</v>
      </c>
      <c r="CE70" s="13" t="s">
        <v>282</v>
      </c>
      <c r="CF70" s="13">
        <v>5</v>
      </c>
      <c r="CG70" s="12">
        <v>352</v>
      </c>
      <c r="CH70" s="13">
        <v>1</v>
      </c>
      <c r="CI70" s="13">
        <v>177</v>
      </c>
      <c r="CJ70" s="13" t="s">
        <v>282</v>
      </c>
      <c r="CK70" s="13" t="s">
        <v>282</v>
      </c>
      <c r="CL70" s="13">
        <v>2</v>
      </c>
      <c r="CM70" s="12">
        <v>278</v>
      </c>
      <c r="CN70" s="13">
        <v>1</v>
      </c>
      <c r="CO70" s="13">
        <v>125</v>
      </c>
      <c r="CP70" s="13">
        <v>125</v>
      </c>
      <c r="CQ70" s="13" t="s">
        <v>283</v>
      </c>
      <c r="CR70" s="13">
        <v>1</v>
      </c>
      <c r="CS70" s="12">
        <v>240</v>
      </c>
      <c r="CT70" s="12" t="s">
        <v>281</v>
      </c>
      <c r="CU70" s="12" t="s">
        <v>281</v>
      </c>
      <c r="CV70" s="12" t="s">
        <v>281</v>
      </c>
      <c r="CW70" s="12" t="s">
        <v>283</v>
      </c>
      <c r="CX70" s="12" t="s">
        <v>281</v>
      </c>
      <c r="CZ70" s="13" t="s">
        <v>281</v>
      </c>
      <c r="DA70" s="13" t="s">
        <v>281</v>
      </c>
      <c r="DB70" s="13" t="s">
        <v>281</v>
      </c>
      <c r="DC70" s="13" t="s">
        <v>283</v>
      </c>
      <c r="DD70" s="13" t="s">
        <v>281</v>
      </c>
      <c r="DE70" s="12">
        <v>418</v>
      </c>
      <c r="DF70" s="13" t="s">
        <v>281</v>
      </c>
      <c r="DG70" s="13" t="s">
        <v>281</v>
      </c>
      <c r="DH70" s="13" t="s">
        <v>281</v>
      </c>
      <c r="DI70" s="13" t="s">
        <v>283</v>
      </c>
      <c r="DJ70" s="13" t="s">
        <v>281</v>
      </c>
      <c r="DK70" s="12">
        <v>428</v>
      </c>
    </row>
    <row r="71" spans="1:115">
      <c r="A71" s="3" t="s">
        <v>205</v>
      </c>
      <c r="B71" s="13" t="s">
        <v>283</v>
      </c>
      <c r="C71" s="13" t="s">
        <v>283</v>
      </c>
      <c r="D71" s="13" t="s">
        <v>283</v>
      </c>
      <c r="E71" s="13" t="s">
        <v>283</v>
      </c>
      <c r="F71" s="13" t="s">
        <v>283</v>
      </c>
      <c r="G71" s="13" t="s">
        <v>283</v>
      </c>
      <c r="H71" s="13" t="s">
        <v>283</v>
      </c>
      <c r="I71" s="13" t="s">
        <v>283</v>
      </c>
      <c r="J71" s="13" t="s">
        <v>283</v>
      </c>
      <c r="K71" s="13" t="s">
        <v>283</v>
      </c>
      <c r="L71" s="13" t="s">
        <v>283</v>
      </c>
      <c r="M71" s="13" t="s">
        <v>283</v>
      </c>
      <c r="N71" s="13" t="s">
        <v>283</v>
      </c>
      <c r="O71" s="13" t="s">
        <v>283</v>
      </c>
      <c r="P71" s="13" t="s">
        <v>283</v>
      </c>
      <c r="Q71" s="13" t="s">
        <v>283</v>
      </c>
      <c r="R71" s="13" t="s">
        <v>283</v>
      </c>
      <c r="S71" s="13" t="s">
        <v>283</v>
      </c>
      <c r="T71" s="13" t="s">
        <v>283</v>
      </c>
      <c r="U71" s="13" t="s">
        <v>283</v>
      </c>
      <c r="V71" s="13" t="s">
        <v>281</v>
      </c>
      <c r="W71" s="13" t="s">
        <v>281</v>
      </c>
      <c r="X71" s="13" t="s">
        <v>281</v>
      </c>
      <c r="Y71" s="13" t="s">
        <v>283</v>
      </c>
      <c r="Z71" s="13" t="s">
        <v>281</v>
      </c>
      <c r="AA71" s="13" t="s">
        <v>281</v>
      </c>
      <c r="AB71" s="13" t="s">
        <v>281</v>
      </c>
      <c r="AC71" s="13" t="s">
        <v>281</v>
      </c>
      <c r="AD71" s="13" t="s">
        <v>283</v>
      </c>
      <c r="AE71" s="13" t="s">
        <v>281</v>
      </c>
      <c r="AF71" s="13" t="s">
        <v>281</v>
      </c>
      <c r="AG71" s="13" t="s">
        <v>281</v>
      </c>
      <c r="AH71" s="13" t="s">
        <v>281</v>
      </c>
      <c r="AI71" s="13" t="s">
        <v>283</v>
      </c>
      <c r="AJ71" s="13" t="s">
        <v>281</v>
      </c>
      <c r="AK71" s="13" t="s">
        <v>281</v>
      </c>
      <c r="AL71" s="13" t="s">
        <v>281</v>
      </c>
      <c r="AM71" s="13" t="s">
        <v>281</v>
      </c>
      <c r="AN71" s="13" t="s">
        <v>283</v>
      </c>
      <c r="AO71" s="13" t="s">
        <v>281</v>
      </c>
      <c r="AP71" s="13" t="s">
        <v>283</v>
      </c>
      <c r="AQ71" s="13" t="s">
        <v>283</v>
      </c>
      <c r="AR71" s="13" t="s">
        <v>283</v>
      </c>
      <c r="AS71" s="13" t="s">
        <v>283</v>
      </c>
      <c r="AT71" s="13" t="s">
        <v>283</v>
      </c>
      <c r="AU71" s="74" t="s">
        <v>281</v>
      </c>
      <c r="AV71" s="80" t="s">
        <v>281</v>
      </c>
      <c r="AW71" s="80" t="s">
        <v>283</v>
      </c>
      <c r="AX71" s="80" t="s">
        <v>281</v>
      </c>
      <c r="AY71" s="80" t="s">
        <v>281</v>
      </c>
      <c r="AZ71" s="12">
        <v>380</v>
      </c>
      <c r="BA71" s="12">
        <v>427</v>
      </c>
      <c r="BB71" s="12">
        <v>473</v>
      </c>
      <c r="BC71" s="12">
        <v>423</v>
      </c>
      <c r="BD71" s="12">
        <v>563</v>
      </c>
      <c r="BE71" s="12">
        <v>533</v>
      </c>
      <c r="BF71" s="12">
        <v>509</v>
      </c>
      <c r="BG71" s="12">
        <v>511</v>
      </c>
      <c r="BH71" s="12">
        <v>575</v>
      </c>
      <c r="BI71" s="81">
        <v>473</v>
      </c>
      <c r="BJ71" s="12"/>
      <c r="BK71" s="3"/>
      <c r="BL71" s="3" t="s">
        <v>411</v>
      </c>
      <c r="BM71" s="3" t="s">
        <v>33</v>
      </c>
      <c r="BN71" s="3"/>
      <c r="BO71" s="3"/>
      <c r="BP71" s="12" t="s">
        <v>283</v>
      </c>
      <c r="BQ71" s="12" t="s">
        <v>283</v>
      </c>
      <c r="BR71" s="12" t="s">
        <v>282</v>
      </c>
      <c r="BS71" s="12" t="s">
        <v>282</v>
      </c>
      <c r="BT71" s="12" t="s">
        <v>283</v>
      </c>
      <c r="BU71" s="12">
        <v>301</v>
      </c>
      <c r="BV71" s="13" t="s">
        <v>283</v>
      </c>
      <c r="BW71" s="13" t="s">
        <v>283</v>
      </c>
      <c r="BX71" s="13" t="s">
        <v>282</v>
      </c>
      <c r="BY71" s="13" t="s">
        <v>282</v>
      </c>
      <c r="BZ71" s="13" t="s">
        <v>283</v>
      </c>
      <c r="CA71" s="12">
        <v>342</v>
      </c>
      <c r="CB71" s="13" t="s">
        <v>283</v>
      </c>
      <c r="CC71" s="13" t="s">
        <v>283</v>
      </c>
      <c r="CD71" s="13" t="s">
        <v>282</v>
      </c>
      <c r="CE71" s="13" t="s">
        <v>282</v>
      </c>
      <c r="CF71" s="13" t="s">
        <v>283</v>
      </c>
      <c r="CG71" s="12">
        <v>352</v>
      </c>
      <c r="CH71" s="13" t="s">
        <v>283</v>
      </c>
      <c r="CI71" s="13" t="s">
        <v>283</v>
      </c>
      <c r="CJ71" s="13" t="s">
        <v>282</v>
      </c>
      <c r="CK71" s="13" t="s">
        <v>282</v>
      </c>
      <c r="CL71" s="13" t="s">
        <v>283</v>
      </c>
      <c r="CM71" s="12">
        <v>278</v>
      </c>
      <c r="CN71" s="13" t="s">
        <v>283</v>
      </c>
      <c r="CO71" s="13" t="s">
        <v>283</v>
      </c>
      <c r="CP71" s="13" t="s">
        <v>283</v>
      </c>
      <c r="CQ71" s="13" t="s">
        <v>283</v>
      </c>
      <c r="CR71" s="13" t="s">
        <v>283</v>
      </c>
      <c r="CS71" s="12">
        <v>240</v>
      </c>
      <c r="CT71" s="12" t="s">
        <v>283</v>
      </c>
      <c r="CU71" s="12" t="s">
        <v>283</v>
      </c>
      <c r="CV71" s="12" t="s">
        <v>283</v>
      </c>
      <c r="CW71" s="12" t="s">
        <v>283</v>
      </c>
      <c r="CX71" s="12" t="s">
        <v>283</v>
      </c>
      <c r="CZ71" s="13" t="s">
        <v>283</v>
      </c>
      <c r="DA71" s="13" t="s">
        <v>283</v>
      </c>
      <c r="DB71" s="13" t="s">
        <v>283</v>
      </c>
      <c r="DC71" s="13" t="s">
        <v>283</v>
      </c>
      <c r="DD71" s="13" t="s">
        <v>283</v>
      </c>
      <c r="DE71" s="12">
        <v>418</v>
      </c>
      <c r="DF71" s="13" t="s">
        <v>283</v>
      </c>
      <c r="DG71" s="13" t="s">
        <v>283</v>
      </c>
      <c r="DH71" s="13" t="s">
        <v>283</v>
      </c>
      <c r="DI71" s="13" t="s">
        <v>283</v>
      </c>
      <c r="DJ71" s="13" t="s">
        <v>283</v>
      </c>
      <c r="DK71" s="12">
        <v>428</v>
      </c>
    </row>
    <row r="72" spans="1:115">
      <c r="A72" s="3" t="s">
        <v>206</v>
      </c>
      <c r="B72" s="13">
        <v>122</v>
      </c>
      <c r="C72" s="13">
        <v>330</v>
      </c>
      <c r="D72" s="13">
        <v>330</v>
      </c>
      <c r="E72" s="13" t="s">
        <v>283</v>
      </c>
      <c r="F72" s="13">
        <v>403</v>
      </c>
      <c r="G72" s="13">
        <v>106</v>
      </c>
      <c r="H72" s="13">
        <v>414</v>
      </c>
      <c r="I72" s="13">
        <v>414</v>
      </c>
      <c r="J72" s="13" t="s">
        <v>283</v>
      </c>
      <c r="K72" s="13">
        <v>439</v>
      </c>
      <c r="L72" s="13">
        <v>117</v>
      </c>
      <c r="M72" s="13">
        <v>446</v>
      </c>
      <c r="N72" s="13">
        <v>446</v>
      </c>
      <c r="O72" s="13" t="s">
        <v>283</v>
      </c>
      <c r="P72" s="13">
        <v>522</v>
      </c>
      <c r="Q72" s="13">
        <v>108</v>
      </c>
      <c r="R72" s="13">
        <v>347</v>
      </c>
      <c r="S72" s="13">
        <v>347</v>
      </c>
      <c r="T72" s="13" t="s">
        <v>283</v>
      </c>
      <c r="U72" s="13">
        <v>375</v>
      </c>
      <c r="V72" s="13">
        <v>126</v>
      </c>
      <c r="W72" s="13">
        <v>513</v>
      </c>
      <c r="X72" s="13">
        <v>513</v>
      </c>
      <c r="Y72" s="13" t="s">
        <v>283</v>
      </c>
      <c r="Z72" s="13">
        <v>646</v>
      </c>
      <c r="AA72" s="13">
        <v>115</v>
      </c>
      <c r="AB72" s="13">
        <v>502</v>
      </c>
      <c r="AC72" s="13">
        <v>502</v>
      </c>
      <c r="AD72" s="13" t="s">
        <v>283</v>
      </c>
      <c r="AE72" s="13">
        <v>577</v>
      </c>
      <c r="AF72" s="13">
        <v>114</v>
      </c>
      <c r="AG72" s="13">
        <v>493</v>
      </c>
      <c r="AH72" s="13">
        <v>493</v>
      </c>
      <c r="AI72" s="13" t="s">
        <v>283</v>
      </c>
      <c r="AJ72" s="13">
        <v>562</v>
      </c>
      <c r="AK72" s="13">
        <v>114</v>
      </c>
      <c r="AL72" s="13">
        <v>488</v>
      </c>
      <c r="AM72" s="13">
        <v>488</v>
      </c>
      <c r="AN72" s="13" t="s">
        <v>283</v>
      </c>
      <c r="AO72" s="13">
        <v>556</v>
      </c>
      <c r="AP72" s="13">
        <v>108</v>
      </c>
      <c r="AQ72" s="13">
        <v>634</v>
      </c>
      <c r="AR72" s="13">
        <v>634</v>
      </c>
      <c r="AS72" s="13" t="s">
        <v>283</v>
      </c>
      <c r="AT72" s="13">
        <v>685</v>
      </c>
      <c r="AU72" s="74">
        <v>107</v>
      </c>
      <c r="AV72" s="80">
        <v>486</v>
      </c>
      <c r="AW72" s="80">
        <v>486</v>
      </c>
      <c r="AX72" s="80" t="s">
        <v>283</v>
      </c>
      <c r="AY72" s="80">
        <v>520</v>
      </c>
      <c r="AZ72" s="12">
        <v>380</v>
      </c>
      <c r="BA72" s="12">
        <v>427</v>
      </c>
      <c r="BB72" s="12">
        <v>473</v>
      </c>
      <c r="BC72" s="12">
        <v>423</v>
      </c>
      <c r="BD72" s="12">
        <v>563</v>
      </c>
      <c r="BE72" s="12">
        <v>533</v>
      </c>
      <c r="BF72" s="12">
        <v>509</v>
      </c>
      <c r="BG72" s="12">
        <v>511</v>
      </c>
      <c r="BH72" s="12">
        <v>575</v>
      </c>
      <c r="BI72" s="81">
        <v>473</v>
      </c>
      <c r="BJ72" s="12"/>
      <c r="BK72" s="3"/>
      <c r="BL72" s="3" t="s">
        <v>412</v>
      </c>
      <c r="BM72" s="3" t="s">
        <v>31</v>
      </c>
      <c r="BN72" s="3"/>
      <c r="BO72" s="3"/>
      <c r="BP72" s="12">
        <v>126</v>
      </c>
      <c r="BQ72" s="12">
        <v>286</v>
      </c>
      <c r="BR72" s="12" t="s">
        <v>282</v>
      </c>
      <c r="BS72" s="12" t="s">
        <v>282</v>
      </c>
      <c r="BT72" s="12">
        <v>360</v>
      </c>
      <c r="BU72" s="12">
        <v>301</v>
      </c>
      <c r="BV72" s="13">
        <v>143</v>
      </c>
      <c r="BW72" s="13">
        <v>357</v>
      </c>
      <c r="BX72" s="13" t="s">
        <v>282</v>
      </c>
      <c r="BY72" s="13" t="s">
        <v>282</v>
      </c>
      <c r="BZ72" s="13">
        <v>511</v>
      </c>
      <c r="CA72" s="12">
        <v>342</v>
      </c>
      <c r="CB72" s="13">
        <v>131</v>
      </c>
      <c r="CC72" s="13">
        <v>368</v>
      </c>
      <c r="CD72" s="13" t="s">
        <v>282</v>
      </c>
      <c r="CE72" s="13" t="s">
        <v>282</v>
      </c>
      <c r="CF72" s="13">
        <v>482</v>
      </c>
      <c r="CG72" s="12">
        <v>352</v>
      </c>
      <c r="CH72" s="13">
        <v>136</v>
      </c>
      <c r="CI72" s="13">
        <v>276</v>
      </c>
      <c r="CJ72" s="13" t="s">
        <v>282</v>
      </c>
      <c r="CK72" s="13" t="s">
        <v>282</v>
      </c>
      <c r="CL72" s="13">
        <v>375</v>
      </c>
      <c r="CM72" s="12">
        <v>278</v>
      </c>
      <c r="CN72" s="13">
        <v>129</v>
      </c>
      <c r="CO72" s="13">
        <v>220</v>
      </c>
      <c r="CP72" s="13">
        <v>220</v>
      </c>
      <c r="CQ72" s="13" t="s">
        <v>283</v>
      </c>
      <c r="CR72" s="13">
        <v>284</v>
      </c>
      <c r="CS72" s="12">
        <v>240</v>
      </c>
      <c r="CT72" s="12">
        <v>117</v>
      </c>
      <c r="CU72" s="12">
        <v>297</v>
      </c>
      <c r="CV72" s="12">
        <v>297</v>
      </c>
      <c r="CW72" s="12" t="s">
        <v>283</v>
      </c>
      <c r="CX72" s="12">
        <v>347</v>
      </c>
      <c r="CZ72" s="13">
        <v>129</v>
      </c>
      <c r="DA72" s="13">
        <v>388</v>
      </c>
      <c r="DB72" s="13">
        <v>388</v>
      </c>
      <c r="DC72" s="13" t="s">
        <v>283</v>
      </c>
      <c r="DD72" s="13">
        <v>500</v>
      </c>
      <c r="DE72" s="12">
        <v>418</v>
      </c>
      <c r="DF72" s="13">
        <v>118</v>
      </c>
      <c r="DG72" s="13">
        <v>394</v>
      </c>
      <c r="DH72" s="13">
        <v>394</v>
      </c>
      <c r="DI72" s="13" t="s">
        <v>283</v>
      </c>
      <c r="DJ72" s="13">
        <v>465</v>
      </c>
      <c r="DK72" s="12">
        <v>428</v>
      </c>
    </row>
    <row r="73" spans="1:115">
      <c r="A73" s="3" t="s">
        <v>207</v>
      </c>
      <c r="B73" s="13" t="s">
        <v>283</v>
      </c>
      <c r="C73" s="13" t="s">
        <v>283</v>
      </c>
      <c r="D73" s="13" t="s">
        <v>283</v>
      </c>
      <c r="E73" s="13" t="s">
        <v>283</v>
      </c>
      <c r="F73" s="13" t="s">
        <v>283</v>
      </c>
      <c r="G73" s="13" t="s">
        <v>283</v>
      </c>
      <c r="H73" s="13" t="s">
        <v>283</v>
      </c>
      <c r="I73" s="13" t="s">
        <v>283</v>
      </c>
      <c r="J73" s="13" t="s">
        <v>283</v>
      </c>
      <c r="K73" s="13" t="s">
        <v>283</v>
      </c>
      <c r="L73" s="13" t="s">
        <v>283</v>
      </c>
      <c r="M73" s="13" t="s">
        <v>283</v>
      </c>
      <c r="N73" s="13" t="s">
        <v>283</v>
      </c>
      <c r="O73" s="13" t="s">
        <v>283</v>
      </c>
      <c r="P73" s="13" t="s">
        <v>283</v>
      </c>
      <c r="Q73" s="13" t="s">
        <v>283</v>
      </c>
      <c r="R73" s="13" t="s">
        <v>283</v>
      </c>
      <c r="S73" s="13" t="s">
        <v>283</v>
      </c>
      <c r="T73" s="13" t="s">
        <v>283</v>
      </c>
      <c r="U73" s="13" t="s">
        <v>283</v>
      </c>
      <c r="V73" s="13" t="s">
        <v>283</v>
      </c>
      <c r="W73" s="13" t="s">
        <v>283</v>
      </c>
      <c r="X73" s="13" t="s">
        <v>283</v>
      </c>
      <c r="Y73" s="13" t="s">
        <v>283</v>
      </c>
      <c r="Z73" s="13" t="s">
        <v>283</v>
      </c>
      <c r="AA73" s="13" t="s">
        <v>283</v>
      </c>
      <c r="AB73" s="13" t="s">
        <v>283</v>
      </c>
      <c r="AC73" s="13" t="s">
        <v>283</v>
      </c>
      <c r="AD73" s="13" t="s">
        <v>283</v>
      </c>
      <c r="AE73" s="13" t="s">
        <v>283</v>
      </c>
      <c r="AF73" s="13" t="s">
        <v>283</v>
      </c>
      <c r="AG73" s="13" t="s">
        <v>283</v>
      </c>
      <c r="AH73" s="13" t="s">
        <v>283</v>
      </c>
      <c r="AI73" s="13" t="s">
        <v>283</v>
      </c>
      <c r="AJ73" s="13" t="s">
        <v>283</v>
      </c>
      <c r="AK73" s="13" t="s">
        <v>283</v>
      </c>
      <c r="AL73" s="13" t="s">
        <v>283</v>
      </c>
      <c r="AM73" s="13" t="s">
        <v>283</v>
      </c>
      <c r="AN73" s="13" t="s">
        <v>283</v>
      </c>
      <c r="AO73" s="13" t="s">
        <v>283</v>
      </c>
      <c r="AP73" s="13" t="s">
        <v>283</v>
      </c>
      <c r="AQ73" s="13" t="s">
        <v>283</v>
      </c>
      <c r="AR73" s="13" t="s">
        <v>283</v>
      </c>
      <c r="AS73" s="13" t="s">
        <v>283</v>
      </c>
      <c r="AT73" s="13" t="s">
        <v>283</v>
      </c>
      <c r="AU73" s="74" t="s">
        <v>283</v>
      </c>
      <c r="AV73" s="80" t="s">
        <v>283</v>
      </c>
      <c r="AW73" s="80" t="s">
        <v>283</v>
      </c>
      <c r="AX73" s="80" t="s">
        <v>283</v>
      </c>
      <c r="AY73" s="80" t="s">
        <v>283</v>
      </c>
      <c r="AZ73" s="12">
        <v>380</v>
      </c>
      <c r="BA73" s="12">
        <v>427</v>
      </c>
      <c r="BB73" s="12">
        <v>473</v>
      </c>
      <c r="BC73" s="12">
        <v>423</v>
      </c>
      <c r="BD73" s="12">
        <v>563</v>
      </c>
      <c r="BE73" s="12">
        <v>533</v>
      </c>
      <c r="BF73" s="12">
        <v>509</v>
      </c>
      <c r="BG73" s="12">
        <v>511</v>
      </c>
      <c r="BH73" s="12">
        <v>575</v>
      </c>
      <c r="BI73" s="81">
        <v>473</v>
      </c>
      <c r="BJ73" s="12"/>
      <c r="BK73" s="3"/>
      <c r="BL73" s="3" t="s">
        <v>413</v>
      </c>
      <c r="BM73" s="3" t="s">
        <v>29</v>
      </c>
      <c r="BN73" s="3"/>
      <c r="BO73" s="3"/>
      <c r="BP73" s="12" t="s">
        <v>283</v>
      </c>
      <c r="BQ73" s="12" t="s">
        <v>283</v>
      </c>
      <c r="BR73" s="12" t="s">
        <v>282</v>
      </c>
      <c r="BS73" s="12" t="s">
        <v>282</v>
      </c>
      <c r="BT73" s="12" t="s">
        <v>283</v>
      </c>
      <c r="BU73" s="12">
        <v>301</v>
      </c>
      <c r="BV73" s="13" t="s">
        <v>283</v>
      </c>
      <c r="BW73" s="13" t="s">
        <v>283</v>
      </c>
      <c r="BX73" s="13" t="s">
        <v>282</v>
      </c>
      <c r="BY73" s="13" t="s">
        <v>282</v>
      </c>
      <c r="BZ73" s="13" t="s">
        <v>283</v>
      </c>
      <c r="CA73" s="12">
        <v>342</v>
      </c>
      <c r="CB73" s="13" t="s">
        <v>283</v>
      </c>
      <c r="CC73" s="13" t="s">
        <v>283</v>
      </c>
      <c r="CD73" s="13" t="s">
        <v>282</v>
      </c>
      <c r="CE73" s="13" t="s">
        <v>282</v>
      </c>
      <c r="CF73" s="13" t="s">
        <v>283</v>
      </c>
      <c r="CG73" s="12">
        <v>352</v>
      </c>
      <c r="CH73" s="13" t="s">
        <v>283</v>
      </c>
      <c r="CI73" s="13" t="s">
        <v>283</v>
      </c>
      <c r="CJ73" s="13" t="s">
        <v>282</v>
      </c>
      <c r="CK73" s="13" t="s">
        <v>282</v>
      </c>
      <c r="CL73" s="13" t="s">
        <v>283</v>
      </c>
      <c r="CM73" s="12">
        <v>278</v>
      </c>
      <c r="CN73" s="13" t="s">
        <v>283</v>
      </c>
      <c r="CO73" s="13" t="s">
        <v>283</v>
      </c>
      <c r="CP73" s="13" t="s">
        <v>283</v>
      </c>
      <c r="CQ73" s="13" t="s">
        <v>283</v>
      </c>
      <c r="CR73" s="13" t="s">
        <v>283</v>
      </c>
      <c r="CS73" s="12">
        <v>240</v>
      </c>
      <c r="CT73" s="12" t="s">
        <v>283</v>
      </c>
      <c r="CU73" s="12" t="s">
        <v>283</v>
      </c>
      <c r="CV73" s="12" t="s">
        <v>283</v>
      </c>
      <c r="CW73" s="12" t="s">
        <v>283</v>
      </c>
      <c r="CX73" s="12" t="s">
        <v>283</v>
      </c>
      <c r="CZ73" s="13" t="s">
        <v>283</v>
      </c>
      <c r="DA73" s="13" t="s">
        <v>283</v>
      </c>
      <c r="DB73" s="13" t="s">
        <v>283</v>
      </c>
      <c r="DC73" s="13" t="s">
        <v>283</v>
      </c>
      <c r="DD73" s="13" t="s">
        <v>283</v>
      </c>
      <c r="DE73" s="12">
        <v>418</v>
      </c>
      <c r="DF73" s="13" t="s">
        <v>283</v>
      </c>
      <c r="DG73" s="13" t="s">
        <v>283</v>
      </c>
      <c r="DH73" s="13" t="s">
        <v>283</v>
      </c>
      <c r="DI73" s="13" t="s">
        <v>283</v>
      </c>
      <c r="DJ73" s="13" t="s">
        <v>283</v>
      </c>
      <c r="DK73" s="12">
        <v>428</v>
      </c>
    </row>
    <row r="74" spans="1:115">
      <c r="A74" s="3" t="s">
        <v>208</v>
      </c>
      <c r="B74" s="13">
        <v>40</v>
      </c>
      <c r="C74" s="13">
        <v>333</v>
      </c>
      <c r="D74" s="13">
        <v>333</v>
      </c>
      <c r="E74" s="13" t="s">
        <v>283</v>
      </c>
      <c r="F74" s="13">
        <v>133</v>
      </c>
      <c r="G74" s="13">
        <v>40</v>
      </c>
      <c r="H74" s="13">
        <v>420</v>
      </c>
      <c r="I74" s="13">
        <v>420</v>
      </c>
      <c r="J74" s="13" t="s">
        <v>283</v>
      </c>
      <c r="K74" s="13">
        <v>168</v>
      </c>
      <c r="L74" s="13">
        <v>40</v>
      </c>
      <c r="M74" s="13">
        <v>463</v>
      </c>
      <c r="N74" s="13">
        <v>463</v>
      </c>
      <c r="O74" s="13" t="s">
        <v>283</v>
      </c>
      <c r="P74" s="13">
        <v>185</v>
      </c>
      <c r="Q74" s="13">
        <v>31</v>
      </c>
      <c r="R74" s="13">
        <v>348</v>
      </c>
      <c r="S74" s="13">
        <v>348</v>
      </c>
      <c r="T74" s="13" t="s">
        <v>283</v>
      </c>
      <c r="U74" s="13">
        <v>108</v>
      </c>
      <c r="V74" s="13">
        <v>42</v>
      </c>
      <c r="W74" s="13">
        <v>517</v>
      </c>
      <c r="X74" s="13">
        <v>517</v>
      </c>
      <c r="Y74" s="13" t="s">
        <v>283</v>
      </c>
      <c r="Z74" s="13">
        <v>217</v>
      </c>
      <c r="AA74" s="13">
        <v>40</v>
      </c>
      <c r="AB74" s="13">
        <v>505</v>
      </c>
      <c r="AC74" s="13">
        <v>505</v>
      </c>
      <c r="AD74" s="13" t="s">
        <v>283</v>
      </c>
      <c r="AE74" s="13">
        <v>202</v>
      </c>
      <c r="AF74" s="13">
        <v>31</v>
      </c>
      <c r="AG74" s="13">
        <v>497</v>
      </c>
      <c r="AH74" s="13">
        <v>497</v>
      </c>
      <c r="AI74" s="13" t="s">
        <v>283</v>
      </c>
      <c r="AJ74" s="13">
        <v>154</v>
      </c>
      <c r="AK74" s="13">
        <v>38</v>
      </c>
      <c r="AL74" s="13">
        <v>489</v>
      </c>
      <c r="AM74" s="13">
        <v>489</v>
      </c>
      <c r="AN74" s="13" t="s">
        <v>283</v>
      </c>
      <c r="AO74" s="13">
        <v>186</v>
      </c>
      <c r="AP74" s="13">
        <v>37</v>
      </c>
      <c r="AQ74" s="13">
        <v>638</v>
      </c>
      <c r="AR74" s="13">
        <v>638</v>
      </c>
      <c r="AS74" s="13" t="s">
        <v>283</v>
      </c>
      <c r="AT74" s="13">
        <v>236</v>
      </c>
      <c r="AU74" s="74">
        <v>29</v>
      </c>
      <c r="AV74" s="80">
        <v>455</v>
      </c>
      <c r="AW74" s="80">
        <v>455</v>
      </c>
      <c r="AX74" s="80" t="s">
        <v>283</v>
      </c>
      <c r="AY74" s="80">
        <v>132</v>
      </c>
      <c r="AZ74" s="12">
        <v>380</v>
      </c>
      <c r="BA74" s="12">
        <v>427</v>
      </c>
      <c r="BB74" s="12">
        <v>473</v>
      </c>
      <c r="BC74" s="12">
        <v>423</v>
      </c>
      <c r="BD74" s="12">
        <v>563</v>
      </c>
      <c r="BE74" s="12">
        <v>533</v>
      </c>
      <c r="BF74" s="12">
        <v>509</v>
      </c>
      <c r="BG74" s="12">
        <v>511</v>
      </c>
      <c r="BH74" s="12">
        <v>575</v>
      </c>
      <c r="BI74" s="81">
        <v>473</v>
      </c>
      <c r="BJ74" s="12"/>
      <c r="BK74" s="3"/>
      <c r="BL74" s="3" t="s">
        <v>414</v>
      </c>
      <c r="BM74" s="3" t="s">
        <v>27</v>
      </c>
      <c r="BN74" s="3"/>
      <c r="BO74" s="3"/>
      <c r="BP74" s="12">
        <v>56</v>
      </c>
      <c r="BQ74" s="12">
        <v>288</v>
      </c>
      <c r="BR74" s="12" t="s">
        <v>282</v>
      </c>
      <c r="BS74" s="12" t="s">
        <v>282</v>
      </c>
      <c r="BT74" s="12">
        <v>161</v>
      </c>
      <c r="BU74" s="12">
        <v>301</v>
      </c>
      <c r="BV74" s="13">
        <v>50</v>
      </c>
      <c r="BW74" s="13">
        <v>350</v>
      </c>
      <c r="BX74" s="13" t="s">
        <v>282</v>
      </c>
      <c r="BY74" s="13" t="s">
        <v>282</v>
      </c>
      <c r="BZ74" s="13">
        <v>175</v>
      </c>
      <c r="CA74" s="12">
        <v>342</v>
      </c>
      <c r="CB74" s="13">
        <v>37</v>
      </c>
      <c r="CC74" s="13">
        <v>362</v>
      </c>
      <c r="CD74" s="13" t="s">
        <v>282</v>
      </c>
      <c r="CE74" s="13" t="s">
        <v>282</v>
      </c>
      <c r="CF74" s="13">
        <v>134</v>
      </c>
      <c r="CG74" s="12">
        <v>352</v>
      </c>
      <c r="CH74" s="13">
        <v>42</v>
      </c>
      <c r="CI74" s="13">
        <v>274</v>
      </c>
      <c r="CJ74" s="13" t="s">
        <v>282</v>
      </c>
      <c r="CK74" s="13" t="s">
        <v>282</v>
      </c>
      <c r="CL74" s="13">
        <v>115</v>
      </c>
      <c r="CM74" s="12">
        <v>278</v>
      </c>
      <c r="CN74" s="13">
        <v>31</v>
      </c>
      <c r="CO74" s="13">
        <v>219</v>
      </c>
      <c r="CP74" s="13">
        <v>219</v>
      </c>
      <c r="CQ74" s="13" t="s">
        <v>283</v>
      </c>
      <c r="CR74" s="13">
        <v>68</v>
      </c>
      <c r="CS74" s="12">
        <v>240</v>
      </c>
      <c r="CT74" s="12">
        <v>31</v>
      </c>
      <c r="CU74" s="12">
        <v>339</v>
      </c>
      <c r="CV74" s="12">
        <v>339</v>
      </c>
      <c r="CW74" s="12" t="s">
        <v>283</v>
      </c>
      <c r="CX74" s="12">
        <v>105</v>
      </c>
      <c r="CZ74" s="13">
        <v>35</v>
      </c>
      <c r="DA74" s="13">
        <v>386</v>
      </c>
      <c r="DB74" s="13">
        <v>386</v>
      </c>
      <c r="DC74" s="13" t="s">
        <v>283</v>
      </c>
      <c r="DD74" s="13">
        <v>135</v>
      </c>
      <c r="DE74" s="12">
        <v>418</v>
      </c>
      <c r="DF74" s="13">
        <v>42</v>
      </c>
      <c r="DG74" s="13">
        <v>393</v>
      </c>
      <c r="DH74" s="13">
        <v>393</v>
      </c>
      <c r="DI74" s="13" t="s">
        <v>283</v>
      </c>
      <c r="DJ74" s="13">
        <v>165</v>
      </c>
      <c r="DK74" s="12">
        <v>428</v>
      </c>
    </row>
    <row r="75" spans="1:115">
      <c r="A75" s="3" t="s">
        <v>209</v>
      </c>
      <c r="B75" s="13" t="s">
        <v>283</v>
      </c>
      <c r="C75" s="13" t="s">
        <v>283</v>
      </c>
      <c r="D75" s="13" t="s">
        <v>283</v>
      </c>
      <c r="E75" s="13" t="s">
        <v>283</v>
      </c>
      <c r="F75" s="13" t="s">
        <v>283</v>
      </c>
      <c r="G75" s="13" t="s">
        <v>283</v>
      </c>
      <c r="H75" s="13" t="s">
        <v>283</v>
      </c>
      <c r="I75" s="13" t="s">
        <v>283</v>
      </c>
      <c r="J75" s="13" t="s">
        <v>283</v>
      </c>
      <c r="K75" s="13" t="s">
        <v>283</v>
      </c>
      <c r="L75" s="13" t="s">
        <v>283</v>
      </c>
      <c r="M75" s="13" t="s">
        <v>283</v>
      </c>
      <c r="N75" s="13" t="s">
        <v>283</v>
      </c>
      <c r="O75" s="13" t="s">
        <v>283</v>
      </c>
      <c r="P75" s="13" t="s">
        <v>283</v>
      </c>
      <c r="Q75" s="13" t="s">
        <v>283</v>
      </c>
      <c r="R75" s="13" t="s">
        <v>283</v>
      </c>
      <c r="S75" s="13" t="s">
        <v>283</v>
      </c>
      <c r="T75" s="13" t="s">
        <v>283</v>
      </c>
      <c r="U75" s="13" t="s">
        <v>283</v>
      </c>
      <c r="V75" s="13" t="s">
        <v>283</v>
      </c>
      <c r="W75" s="13" t="s">
        <v>283</v>
      </c>
      <c r="X75" s="13" t="s">
        <v>283</v>
      </c>
      <c r="Y75" s="13" t="s">
        <v>283</v>
      </c>
      <c r="Z75" s="13" t="s">
        <v>283</v>
      </c>
      <c r="AA75" s="13" t="s">
        <v>283</v>
      </c>
      <c r="AB75" s="13" t="s">
        <v>283</v>
      </c>
      <c r="AC75" s="13" t="s">
        <v>283</v>
      </c>
      <c r="AD75" s="13" t="s">
        <v>283</v>
      </c>
      <c r="AE75" s="13" t="s">
        <v>283</v>
      </c>
      <c r="AF75" s="13" t="s">
        <v>283</v>
      </c>
      <c r="AG75" s="13" t="s">
        <v>283</v>
      </c>
      <c r="AH75" s="13" t="s">
        <v>283</v>
      </c>
      <c r="AI75" s="13" t="s">
        <v>283</v>
      </c>
      <c r="AJ75" s="13" t="s">
        <v>283</v>
      </c>
      <c r="AK75" s="13" t="s">
        <v>283</v>
      </c>
      <c r="AL75" s="13" t="s">
        <v>283</v>
      </c>
      <c r="AM75" s="13" t="s">
        <v>283</v>
      </c>
      <c r="AN75" s="13" t="s">
        <v>283</v>
      </c>
      <c r="AO75" s="13" t="s">
        <v>283</v>
      </c>
      <c r="AP75" s="13" t="s">
        <v>283</v>
      </c>
      <c r="AQ75" s="13" t="s">
        <v>283</v>
      </c>
      <c r="AR75" s="13" t="s">
        <v>283</v>
      </c>
      <c r="AS75" s="13" t="s">
        <v>283</v>
      </c>
      <c r="AT75" s="13" t="s">
        <v>283</v>
      </c>
      <c r="AU75" s="74" t="s">
        <v>283</v>
      </c>
      <c r="AV75" s="80" t="s">
        <v>283</v>
      </c>
      <c r="AW75" s="80" t="s">
        <v>283</v>
      </c>
      <c r="AX75" s="80" t="s">
        <v>283</v>
      </c>
      <c r="AY75" s="80" t="s">
        <v>283</v>
      </c>
      <c r="AZ75" s="12">
        <v>380</v>
      </c>
      <c r="BA75" s="12">
        <v>427</v>
      </c>
      <c r="BB75" s="12">
        <v>473</v>
      </c>
      <c r="BC75" s="12">
        <v>423</v>
      </c>
      <c r="BD75" s="12">
        <v>563</v>
      </c>
      <c r="BE75" s="12">
        <v>533</v>
      </c>
      <c r="BF75" s="12">
        <v>509</v>
      </c>
      <c r="BG75" s="12">
        <v>511</v>
      </c>
      <c r="BH75" s="12">
        <v>575</v>
      </c>
      <c r="BI75" s="81">
        <v>473</v>
      </c>
      <c r="BJ75" s="12"/>
      <c r="BK75" s="3"/>
      <c r="BL75" s="3" t="s">
        <v>415</v>
      </c>
      <c r="BM75" s="3" t="s">
        <v>26</v>
      </c>
      <c r="BN75" s="3"/>
      <c r="BO75" s="3"/>
      <c r="BP75" s="12" t="s">
        <v>283</v>
      </c>
      <c r="BQ75" s="12" t="s">
        <v>283</v>
      </c>
      <c r="BR75" s="12" t="s">
        <v>282</v>
      </c>
      <c r="BS75" s="12" t="s">
        <v>282</v>
      </c>
      <c r="BT75" s="12" t="s">
        <v>283</v>
      </c>
      <c r="BU75" s="12">
        <v>301</v>
      </c>
      <c r="BV75" s="13" t="s">
        <v>283</v>
      </c>
      <c r="BW75" s="13" t="s">
        <v>283</v>
      </c>
      <c r="BX75" s="13" t="s">
        <v>282</v>
      </c>
      <c r="BY75" s="13" t="s">
        <v>282</v>
      </c>
      <c r="BZ75" s="13" t="s">
        <v>283</v>
      </c>
      <c r="CA75" s="12">
        <v>342</v>
      </c>
      <c r="CB75" s="13" t="s">
        <v>283</v>
      </c>
      <c r="CC75" s="13" t="s">
        <v>283</v>
      </c>
      <c r="CD75" s="13" t="s">
        <v>282</v>
      </c>
      <c r="CE75" s="13" t="s">
        <v>282</v>
      </c>
      <c r="CF75" s="13" t="s">
        <v>283</v>
      </c>
      <c r="CG75" s="12">
        <v>352</v>
      </c>
      <c r="CH75" s="13" t="s">
        <v>283</v>
      </c>
      <c r="CI75" s="13" t="s">
        <v>283</v>
      </c>
      <c r="CJ75" s="13" t="s">
        <v>282</v>
      </c>
      <c r="CK75" s="13" t="s">
        <v>282</v>
      </c>
      <c r="CL75" s="13" t="s">
        <v>283</v>
      </c>
      <c r="CM75" s="12">
        <v>278</v>
      </c>
      <c r="CN75" s="13" t="s">
        <v>283</v>
      </c>
      <c r="CO75" s="13" t="s">
        <v>283</v>
      </c>
      <c r="CP75" s="13" t="s">
        <v>283</v>
      </c>
      <c r="CQ75" s="13" t="s">
        <v>283</v>
      </c>
      <c r="CR75" s="13" t="s">
        <v>283</v>
      </c>
      <c r="CS75" s="12">
        <v>240</v>
      </c>
      <c r="CT75" s="12" t="s">
        <v>283</v>
      </c>
      <c r="CU75" s="12" t="s">
        <v>283</v>
      </c>
      <c r="CV75" s="12" t="s">
        <v>283</v>
      </c>
      <c r="CW75" s="12" t="s">
        <v>283</v>
      </c>
      <c r="CX75" s="12" t="s">
        <v>283</v>
      </c>
      <c r="CZ75" s="13" t="s">
        <v>283</v>
      </c>
      <c r="DA75" s="13" t="s">
        <v>283</v>
      </c>
      <c r="DB75" s="13" t="s">
        <v>283</v>
      </c>
      <c r="DC75" s="13" t="s">
        <v>283</v>
      </c>
      <c r="DD75" s="13" t="s">
        <v>283</v>
      </c>
      <c r="DE75" s="12">
        <v>418</v>
      </c>
      <c r="DF75" s="13" t="s">
        <v>283</v>
      </c>
      <c r="DG75" s="13" t="s">
        <v>283</v>
      </c>
      <c r="DH75" s="13" t="s">
        <v>283</v>
      </c>
      <c r="DI75" s="13" t="s">
        <v>283</v>
      </c>
      <c r="DJ75" s="13" t="s">
        <v>283</v>
      </c>
      <c r="DK75" s="12">
        <v>428</v>
      </c>
    </row>
    <row r="76" spans="1:115">
      <c r="A76" s="3" t="s">
        <v>210</v>
      </c>
      <c r="B76" s="13" t="s">
        <v>281</v>
      </c>
      <c r="C76" s="13" t="s">
        <v>281</v>
      </c>
      <c r="D76" s="13" t="s">
        <v>281</v>
      </c>
      <c r="E76" s="13" t="s">
        <v>281</v>
      </c>
      <c r="F76" s="13" t="s">
        <v>281</v>
      </c>
      <c r="G76" s="13" t="s">
        <v>281</v>
      </c>
      <c r="H76" s="13" t="s">
        <v>281</v>
      </c>
      <c r="I76" s="13" t="s">
        <v>281</v>
      </c>
      <c r="J76" s="13" t="s">
        <v>281</v>
      </c>
      <c r="K76" s="13" t="s">
        <v>281</v>
      </c>
      <c r="L76" s="13" t="s">
        <v>281</v>
      </c>
      <c r="M76" s="13" t="s">
        <v>281</v>
      </c>
      <c r="N76" s="13" t="s">
        <v>281</v>
      </c>
      <c r="O76" s="13" t="s">
        <v>283</v>
      </c>
      <c r="P76" s="13" t="s">
        <v>281</v>
      </c>
      <c r="Q76" s="13" t="s">
        <v>281</v>
      </c>
      <c r="R76" s="13" t="s">
        <v>281</v>
      </c>
      <c r="S76" s="13" t="s">
        <v>281</v>
      </c>
      <c r="T76" s="13" t="s">
        <v>283</v>
      </c>
      <c r="U76" s="13" t="s">
        <v>281</v>
      </c>
      <c r="V76" s="13" t="s">
        <v>281</v>
      </c>
      <c r="W76" s="13" t="s">
        <v>281</v>
      </c>
      <c r="X76" s="13" t="s">
        <v>281</v>
      </c>
      <c r="Y76" s="13" t="s">
        <v>283</v>
      </c>
      <c r="Z76" s="13" t="s">
        <v>281</v>
      </c>
      <c r="AA76" s="13" t="s">
        <v>281</v>
      </c>
      <c r="AB76" s="13" t="s">
        <v>281</v>
      </c>
      <c r="AC76" s="13" t="s">
        <v>281</v>
      </c>
      <c r="AD76" s="13" t="s">
        <v>283</v>
      </c>
      <c r="AE76" s="13" t="s">
        <v>281</v>
      </c>
      <c r="AF76" s="13" t="s">
        <v>281</v>
      </c>
      <c r="AG76" s="13" t="s">
        <v>281</v>
      </c>
      <c r="AH76" s="13" t="s">
        <v>281</v>
      </c>
      <c r="AI76" s="13" t="s">
        <v>283</v>
      </c>
      <c r="AJ76" s="13" t="s">
        <v>281</v>
      </c>
      <c r="AK76" s="13" t="s">
        <v>281</v>
      </c>
      <c r="AL76" s="13" t="s">
        <v>281</v>
      </c>
      <c r="AM76" s="13" t="s">
        <v>281</v>
      </c>
      <c r="AN76" s="13" t="s">
        <v>283</v>
      </c>
      <c r="AO76" s="13" t="s">
        <v>281</v>
      </c>
      <c r="AP76" s="13" t="s">
        <v>281</v>
      </c>
      <c r="AQ76" s="13" t="s">
        <v>281</v>
      </c>
      <c r="AR76" s="13" t="s">
        <v>281</v>
      </c>
      <c r="AS76" s="13" t="s">
        <v>283</v>
      </c>
      <c r="AT76" s="13" t="s">
        <v>281</v>
      </c>
      <c r="AU76" s="74" t="s">
        <v>281</v>
      </c>
      <c r="AV76" s="80" t="s">
        <v>281</v>
      </c>
      <c r="AW76" s="80" t="s">
        <v>281</v>
      </c>
      <c r="AX76" s="80" t="s">
        <v>283</v>
      </c>
      <c r="AY76" s="80" t="s">
        <v>281</v>
      </c>
      <c r="AZ76" s="12">
        <v>380</v>
      </c>
      <c r="BA76" s="12">
        <v>427</v>
      </c>
      <c r="BB76" s="12">
        <v>473</v>
      </c>
      <c r="BC76" s="12">
        <v>423</v>
      </c>
      <c r="BD76" s="12">
        <v>563</v>
      </c>
      <c r="BE76" s="12">
        <v>533</v>
      </c>
      <c r="BF76" s="12">
        <v>509</v>
      </c>
      <c r="BG76" s="12">
        <v>511</v>
      </c>
      <c r="BH76" s="12">
        <v>575</v>
      </c>
      <c r="BI76" s="81">
        <v>473</v>
      </c>
      <c r="BJ76" s="12"/>
      <c r="BK76" s="3"/>
      <c r="BL76" s="3" t="s">
        <v>416</v>
      </c>
      <c r="BM76" s="3" t="s">
        <v>25</v>
      </c>
      <c r="BN76" s="3"/>
      <c r="BO76" s="3"/>
      <c r="BP76" s="12">
        <v>10</v>
      </c>
      <c r="BQ76" s="12">
        <v>132</v>
      </c>
      <c r="BR76" s="12" t="s">
        <v>282</v>
      </c>
      <c r="BS76" s="12" t="s">
        <v>282</v>
      </c>
      <c r="BT76" s="12">
        <v>13</v>
      </c>
      <c r="BU76" s="12">
        <v>301</v>
      </c>
      <c r="BV76" s="13">
        <v>5</v>
      </c>
      <c r="BW76" s="13">
        <v>260</v>
      </c>
      <c r="BX76" s="13" t="s">
        <v>282</v>
      </c>
      <c r="BY76" s="13" t="s">
        <v>282</v>
      </c>
      <c r="BZ76" s="13">
        <v>12</v>
      </c>
      <c r="CA76" s="12">
        <v>342</v>
      </c>
      <c r="CB76" s="13">
        <v>10</v>
      </c>
      <c r="CC76" s="13">
        <v>155</v>
      </c>
      <c r="CD76" s="13" t="s">
        <v>282</v>
      </c>
      <c r="CE76" s="13" t="s">
        <v>282</v>
      </c>
      <c r="CF76" s="13">
        <v>16</v>
      </c>
      <c r="CG76" s="12">
        <v>352</v>
      </c>
      <c r="CH76" s="13">
        <v>15</v>
      </c>
      <c r="CI76" s="13">
        <v>99</v>
      </c>
      <c r="CJ76" s="13" t="s">
        <v>282</v>
      </c>
      <c r="CK76" s="13" t="s">
        <v>282</v>
      </c>
      <c r="CL76" s="13">
        <v>15</v>
      </c>
      <c r="CM76" s="12">
        <v>278</v>
      </c>
      <c r="CN76" s="13" t="s">
        <v>281</v>
      </c>
      <c r="CO76" s="13" t="s">
        <v>281</v>
      </c>
      <c r="CP76" s="13" t="s">
        <v>281</v>
      </c>
      <c r="CQ76" s="13" t="s">
        <v>281</v>
      </c>
      <c r="CR76" s="13" t="s">
        <v>281</v>
      </c>
      <c r="CS76" s="12">
        <v>240</v>
      </c>
      <c r="CT76" s="12" t="s">
        <v>281</v>
      </c>
      <c r="CU76" s="12" t="s">
        <v>281</v>
      </c>
      <c r="CV76" s="12" t="s">
        <v>281</v>
      </c>
      <c r="CW76" s="12" t="s">
        <v>281</v>
      </c>
      <c r="CX76" s="12" t="s">
        <v>281</v>
      </c>
      <c r="CZ76" s="13" t="s">
        <v>281</v>
      </c>
      <c r="DA76" s="13" t="s">
        <v>281</v>
      </c>
      <c r="DB76" s="13" t="s">
        <v>281</v>
      </c>
      <c r="DC76" s="13" t="s">
        <v>281</v>
      </c>
      <c r="DD76" s="13" t="s">
        <v>281</v>
      </c>
      <c r="DE76" s="12">
        <v>418</v>
      </c>
      <c r="DF76" s="13" t="s">
        <v>281</v>
      </c>
      <c r="DG76" s="13" t="s">
        <v>281</v>
      </c>
      <c r="DH76" s="13" t="s">
        <v>281</v>
      </c>
      <c r="DI76" s="13" t="s">
        <v>281</v>
      </c>
      <c r="DJ76" s="13" t="s">
        <v>281</v>
      </c>
      <c r="DK76" s="12">
        <v>428</v>
      </c>
    </row>
    <row r="77" spans="1:115">
      <c r="A77" s="3" t="s">
        <v>211</v>
      </c>
      <c r="B77" s="13" t="s">
        <v>283</v>
      </c>
      <c r="C77" s="13" t="s">
        <v>283</v>
      </c>
      <c r="D77" s="13" t="s">
        <v>283</v>
      </c>
      <c r="E77" s="13" t="s">
        <v>283</v>
      </c>
      <c r="F77" s="13" t="s">
        <v>283</v>
      </c>
      <c r="G77" s="13" t="s">
        <v>283</v>
      </c>
      <c r="H77" s="13" t="s">
        <v>283</v>
      </c>
      <c r="I77" s="13" t="s">
        <v>283</v>
      </c>
      <c r="J77" s="13" t="s">
        <v>283</v>
      </c>
      <c r="K77" s="13" t="s">
        <v>283</v>
      </c>
      <c r="L77" s="13" t="s">
        <v>283</v>
      </c>
      <c r="M77" s="13" t="s">
        <v>283</v>
      </c>
      <c r="N77" s="13" t="s">
        <v>283</v>
      </c>
      <c r="O77" s="13" t="s">
        <v>283</v>
      </c>
      <c r="P77" s="13" t="s">
        <v>283</v>
      </c>
      <c r="Q77" s="13" t="s">
        <v>283</v>
      </c>
      <c r="R77" s="13" t="s">
        <v>283</v>
      </c>
      <c r="S77" s="13" t="s">
        <v>283</v>
      </c>
      <c r="T77" s="13" t="s">
        <v>283</v>
      </c>
      <c r="U77" s="13" t="s">
        <v>283</v>
      </c>
      <c r="V77" s="13" t="s">
        <v>283</v>
      </c>
      <c r="W77" s="13" t="s">
        <v>283</v>
      </c>
      <c r="X77" s="13" t="s">
        <v>283</v>
      </c>
      <c r="Y77" s="13" t="s">
        <v>283</v>
      </c>
      <c r="Z77" s="13" t="s">
        <v>283</v>
      </c>
      <c r="AA77" s="13" t="s">
        <v>283</v>
      </c>
      <c r="AB77" s="13" t="s">
        <v>283</v>
      </c>
      <c r="AC77" s="13" t="s">
        <v>283</v>
      </c>
      <c r="AD77" s="13" t="s">
        <v>283</v>
      </c>
      <c r="AE77" s="13" t="s">
        <v>283</v>
      </c>
      <c r="AF77" s="13" t="s">
        <v>283</v>
      </c>
      <c r="AG77" s="13" t="s">
        <v>283</v>
      </c>
      <c r="AH77" s="13" t="s">
        <v>283</v>
      </c>
      <c r="AI77" s="13" t="s">
        <v>283</v>
      </c>
      <c r="AJ77" s="13" t="s">
        <v>283</v>
      </c>
      <c r="AK77" s="13" t="s">
        <v>281</v>
      </c>
      <c r="AL77" s="13" t="s">
        <v>281</v>
      </c>
      <c r="AM77" s="13" t="s">
        <v>281</v>
      </c>
      <c r="AN77" s="13" t="s">
        <v>283</v>
      </c>
      <c r="AO77" s="13" t="s">
        <v>281</v>
      </c>
      <c r="AP77" s="13" t="s">
        <v>281</v>
      </c>
      <c r="AQ77" s="13" t="s">
        <v>281</v>
      </c>
      <c r="AR77" s="13" t="s">
        <v>281</v>
      </c>
      <c r="AS77" s="13" t="s">
        <v>283</v>
      </c>
      <c r="AT77" s="13" t="s">
        <v>281</v>
      </c>
      <c r="AU77" s="74" t="s">
        <v>281</v>
      </c>
      <c r="AV77" s="80" t="s">
        <v>281</v>
      </c>
      <c r="AW77" s="80" t="s">
        <v>281</v>
      </c>
      <c r="AX77" s="80" t="s">
        <v>283</v>
      </c>
      <c r="AY77" s="80" t="s">
        <v>281</v>
      </c>
      <c r="AZ77" s="12">
        <v>380</v>
      </c>
      <c r="BA77" s="12">
        <v>427</v>
      </c>
      <c r="BB77" s="12">
        <v>473</v>
      </c>
      <c r="BC77" s="12">
        <v>423</v>
      </c>
      <c r="BD77" s="12">
        <v>563</v>
      </c>
      <c r="BE77" s="12">
        <v>533</v>
      </c>
      <c r="BF77" s="12">
        <v>509</v>
      </c>
      <c r="BG77" s="12">
        <v>511</v>
      </c>
      <c r="BH77" s="12">
        <v>575</v>
      </c>
      <c r="BI77" s="81">
        <v>473</v>
      </c>
      <c r="BJ77" s="12"/>
      <c r="BK77" s="3"/>
      <c r="BL77" s="3" t="s">
        <v>417</v>
      </c>
      <c r="BM77" s="3" t="s">
        <v>24</v>
      </c>
      <c r="BN77" s="3"/>
      <c r="BO77" s="3"/>
      <c r="BP77" s="12" t="s">
        <v>283</v>
      </c>
      <c r="BQ77" s="12" t="s">
        <v>283</v>
      </c>
      <c r="BR77" s="12" t="s">
        <v>282</v>
      </c>
      <c r="BS77" s="12" t="s">
        <v>282</v>
      </c>
      <c r="BT77" s="12" t="s">
        <v>283</v>
      </c>
      <c r="BU77" s="12">
        <v>301</v>
      </c>
      <c r="BV77" s="13" t="s">
        <v>283</v>
      </c>
      <c r="BW77" s="13" t="s">
        <v>283</v>
      </c>
      <c r="BX77" s="13" t="s">
        <v>282</v>
      </c>
      <c r="BY77" s="13" t="s">
        <v>282</v>
      </c>
      <c r="BZ77" s="13" t="s">
        <v>283</v>
      </c>
      <c r="CA77" s="12">
        <v>342</v>
      </c>
      <c r="CB77" s="13" t="s">
        <v>283</v>
      </c>
      <c r="CC77" s="13" t="s">
        <v>283</v>
      </c>
      <c r="CD77" s="13" t="s">
        <v>282</v>
      </c>
      <c r="CE77" s="13" t="s">
        <v>282</v>
      </c>
      <c r="CF77" s="13" t="s">
        <v>283</v>
      </c>
      <c r="CG77" s="12">
        <v>352</v>
      </c>
      <c r="CH77" s="13" t="s">
        <v>283</v>
      </c>
      <c r="CI77" s="13" t="s">
        <v>283</v>
      </c>
      <c r="CJ77" s="13" t="s">
        <v>282</v>
      </c>
      <c r="CK77" s="13" t="s">
        <v>282</v>
      </c>
      <c r="CL77" s="13" t="s">
        <v>283</v>
      </c>
      <c r="CM77" s="12">
        <v>278</v>
      </c>
      <c r="CN77" s="13" t="s">
        <v>283</v>
      </c>
      <c r="CO77" s="13" t="s">
        <v>283</v>
      </c>
      <c r="CP77" s="13" t="s">
        <v>283</v>
      </c>
      <c r="CQ77" s="13" t="s">
        <v>283</v>
      </c>
      <c r="CR77" s="13" t="s">
        <v>283</v>
      </c>
      <c r="CS77" s="12">
        <v>240</v>
      </c>
      <c r="CT77" s="12" t="s">
        <v>283</v>
      </c>
      <c r="CU77" s="12" t="s">
        <v>283</v>
      </c>
      <c r="CV77" s="12" t="s">
        <v>283</v>
      </c>
      <c r="CW77" s="12" t="s">
        <v>283</v>
      </c>
      <c r="CX77" s="12" t="s">
        <v>283</v>
      </c>
      <c r="CZ77" s="13" t="s">
        <v>283</v>
      </c>
      <c r="DA77" s="13" t="s">
        <v>283</v>
      </c>
      <c r="DB77" s="13" t="s">
        <v>283</v>
      </c>
      <c r="DC77" s="13" t="s">
        <v>283</v>
      </c>
      <c r="DD77" s="13" t="s">
        <v>283</v>
      </c>
      <c r="DE77" s="12">
        <v>418</v>
      </c>
      <c r="DF77" s="13" t="s">
        <v>283</v>
      </c>
      <c r="DG77" s="13" t="s">
        <v>283</v>
      </c>
      <c r="DH77" s="13" t="s">
        <v>283</v>
      </c>
      <c r="DI77" s="13" t="s">
        <v>283</v>
      </c>
      <c r="DJ77" s="13" t="s">
        <v>283</v>
      </c>
      <c r="DK77" s="12">
        <v>428</v>
      </c>
    </row>
    <row r="78" spans="1:115">
      <c r="A78" s="3" t="s">
        <v>212</v>
      </c>
      <c r="B78" s="13" t="s">
        <v>283</v>
      </c>
      <c r="C78" s="13" t="s">
        <v>283</v>
      </c>
      <c r="D78" s="13" t="s">
        <v>283</v>
      </c>
      <c r="E78" s="13" t="s">
        <v>283</v>
      </c>
      <c r="F78" s="13" t="s">
        <v>283</v>
      </c>
      <c r="G78" s="13" t="s">
        <v>283</v>
      </c>
      <c r="H78" s="13" t="s">
        <v>283</v>
      </c>
      <c r="I78" s="13" t="s">
        <v>283</v>
      </c>
      <c r="J78" s="13" t="s">
        <v>283</v>
      </c>
      <c r="K78" s="13" t="s">
        <v>283</v>
      </c>
      <c r="L78" s="13" t="s">
        <v>281</v>
      </c>
      <c r="M78" s="13" t="s">
        <v>281</v>
      </c>
      <c r="N78" s="13" t="s">
        <v>281</v>
      </c>
      <c r="O78" s="13" t="s">
        <v>283</v>
      </c>
      <c r="P78" s="13" t="s">
        <v>281</v>
      </c>
      <c r="Q78" s="13" t="s">
        <v>281</v>
      </c>
      <c r="R78" s="13" t="s">
        <v>281</v>
      </c>
      <c r="S78" s="13" t="s">
        <v>281</v>
      </c>
      <c r="T78" s="13" t="s">
        <v>283</v>
      </c>
      <c r="U78" s="13" t="s">
        <v>281</v>
      </c>
      <c r="V78" s="13" t="s">
        <v>281</v>
      </c>
      <c r="W78" s="13" t="s">
        <v>281</v>
      </c>
      <c r="X78" s="13" t="s">
        <v>281</v>
      </c>
      <c r="Y78" s="13" t="s">
        <v>283</v>
      </c>
      <c r="Z78" s="13" t="s">
        <v>281</v>
      </c>
      <c r="AA78" s="13" t="s">
        <v>281</v>
      </c>
      <c r="AB78" s="13" t="s">
        <v>281</v>
      </c>
      <c r="AC78" s="13" t="s">
        <v>281</v>
      </c>
      <c r="AD78" s="13" t="s">
        <v>283</v>
      </c>
      <c r="AE78" s="13" t="s">
        <v>281</v>
      </c>
      <c r="AF78" s="13" t="s">
        <v>281</v>
      </c>
      <c r="AG78" s="13" t="s">
        <v>281</v>
      </c>
      <c r="AH78" s="13" t="s">
        <v>281</v>
      </c>
      <c r="AI78" s="13" t="s">
        <v>283</v>
      </c>
      <c r="AJ78" s="13" t="s">
        <v>281</v>
      </c>
      <c r="AK78" s="13" t="s">
        <v>281</v>
      </c>
      <c r="AL78" s="13" t="s">
        <v>281</v>
      </c>
      <c r="AM78" s="13" t="s">
        <v>281</v>
      </c>
      <c r="AN78" s="13" t="s">
        <v>283</v>
      </c>
      <c r="AO78" s="13" t="s">
        <v>281</v>
      </c>
      <c r="AP78" s="13" t="s">
        <v>281</v>
      </c>
      <c r="AQ78" s="13" t="s">
        <v>281</v>
      </c>
      <c r="AR78" s="13" t="s">
        <v>281</v>
      </c>
      <c r="AS78" s="13" t="s">
        <v>283</v>
      </c>
      <c r="AT78" s="13" t="s">
        <v>281</v>
      </c>
      <c r="AU78" s="74" t="s">
        <v>281</v>
      </c>
      <c r="AV78" s="80" t="s">
        <v>281</v>
      </c>
      <c r="AW78" s="80" t="s">
        <v>281</v>
      </c>
      <c r="AX78" s="80" t="s">
        <v>283</v>
      </c>
      <c r="AY78" s="80" t="s">
        <v>281</v>
      </c>
      <c r="AZ78" s="12">
        <v>380</v>
      </c>
      <c r="BA78" s="12">
        <v>427</v>
      </c>
      <c r="BB78" s="12">
        <v>473</v>
      </c>
      <c r="BC78" s="12">
        <v>423</v>
      </c>
      <c r="BD78" s="12">
        <v>563</v>
      </c>
      <c r="BE78" s="12">
        <v>533</v>
      </c>
      <c r="BF78" s="12">
        <v>509</v>
      </c>
      <c r="BG78" s="12">
        <v>511</v>
      </c>
      <c r="BH78" s="12">
        <v>575</v>
      </c>
      <c r="BI78" s="81">
        <v>473</v>
      </c>
      <c r="BJ78" s="12"/>
      <c r="BK78" s="3"/>
      <c r="BL78" s="3" t="s">
        <v>418</v>
      </c>
      <c r="BM78" s="3" t="s">
        <v>23</v>
      </c>
      <c r="BN78" s="3"/>
      <c r="BO78" s="3"/>
      <c r="BP78" s="12">
        <v>0</v>
      </c>
      <c r="BQ78" s="12">
        <v>130</v>
      </c>
      <c r="BR78" s="12" t="s">
        <v>282</v>
      </c>
      <c r="BS78" s="12" t="s">
        <v>282</v>
      </c>
      <c r="BT78" s="12">
        <v>0</v>
      </c>
      <c r="BU78" s="12">
        <v>301</v>
      </c>
      <c r="BV78" s="13" t="s">
        <v>281</v>
      </c>
      <c r="BW78" s="13" t="s">
        <v>281</v>
      </c>
      <c r="BX78" s="13" t="s">
        <v>282</v>
      </c>
      <c r="BY78" s="13" t="s">
        <v>282</v>
      </c>
      <c r="BZ78" s="13" t="s">
        <v>281</v>
      </c>
      <c r="CA78" s="12">
        <v>342</v>
      </c>
      <c r="CB78" s="13" t="s">
        <v>281</v>
      </c>
      <c r="CC78" s="13" t="s">
        <v>281</v>
      </c>
      <c r="CD78" s="13" t="s">
        <v>282</v>
      </c>
      <c r="CE78" s="13" t="s">
        <v>282</v>
      </c>
      <c r="CF78" s="13" t="s">
        <v>281</v>
      </c>
      <c r="CG78" s="12">
        <v>352</v>
      </c>
      <c r="CH78" s="13" t="s">
        <v>281</v>
      </c>
      <c r="CI78" s="13" t="s">
        <v>281</v>
      </c>
      <c r="CJ78" s="13" t="s">
        <v>282</v>
      </c>
      <c r="CK78" s="13" t="s">
        <v>282</v>
      </c>
      <c r="CL78" s="13" t="s">
        <v>281</v>
      </c>
      <c r="CM78" s="12">
        <v>278</v>
      </c>
      <c r="CN78" s="13" t="s">
        <v>283</v>
      </c>
      <c r="CO78" s="13" t="s">
        <v>283</v>
      </c>
      <c r="CP78" s="13" t="s">
        <v>283</v>
      </c>
      <c r="CQ78" s="13" t="s">
        <v>283</v>
      </c>
      <c r="CR78" s="13" t="s">
        <v>283</v>
      </c>
      <c r="CS78" s="12">
        <v>240</v>
      </c>
      <c r="CT78" s="12" t="s">
        <v>283</v>
      </c>
      <c r="CU78" s="12" t="s">
        <v>283</v>
      </c>
      <c r="CV78" s="12" t="s">
        <v>283</v>
      </c>
      <c r="CW78" s="12" t="s">
        <v>283</v>
      </c>
      <c r="CX78" s="12" t="s">
        <v>283</v>
      </c>
      <c r="CZ78" s="13" t="s">
        <v>283</v>
      </c>
      <c r="DA78" s="13" t="s">
        <v>283</v>
      </c>
      <c r="DB78" s="13" t="s">
        <v>283</v>
      </c>
      <c r="DC78" s="13" t="s">
        <v>283</v>
      </c>
      <c r="DD78" s="13" t="s">
        <v>283</v>
      </c>
      <c r="DE78" s="12">
        <v>418</v>
      </c>
      <c r="DF78" s="13" t="s">
        <v>283</v>
      </c>
      <c r="DG78" s="13" t="s">
        <v>283</v>
      </c>
      <c r="DH78" s="13" t="s">
        <v>283</v>
      </c>
      <c r="DI78" s="13" t="s">
        <v>283</v>
      </c>
      <c r="DJ78" s="13" t="s">
        <v>283</v>
      </c>
      <c r="DK78" s="12">
        <v>428</v>
      </c>
    </row>
    <row r="79" spans="1:115">
      <c r="A79" s="3" t="s">
        <v>213</v>
      </c>
      <c r="B79" s="13">
        <v>240</v>
      </c>
      <c r="C79" s="13">
        <v>447</v>
      </c>
      <c r="D79" s="13">
        <v>448</v>
      </c>
      <c r="E79" s="13">
        <v>349</v>
      </c>
      <c r="F79" s="13">
        <v>1070</v>
      </c>
      <c r="G79" s="13">
        <v>241</v>
      </c>
      <c r="H79" s="13">
        <v>414</v>
      </c>
      <c r="I79" s="13">
        <v>415</v>
      </c>
      <c r="J79" s="13">
        <v>350</v>
      </c>
      <c r="K79" s="13">
        <v>998</v>
      </c>
      <c r="L79" s="13">
        <v>233</v>
      </c>
      <c r="M79" s="13">
        <v>502</v>
      </c>
      <c r="N79" s="13">
        <v>503</v>
      </c>
      <c r="O79" s="13">
        <v>460</v>
      </c>
      <c r="P79" s="13">
        <v>1170</v>
      </c>
      <c r="Q79" s="13">
        <v>218</v>
      </c>
      <c r="R79" s="13">
        <v>410</v>
      </c>
      <c r="S79" s="13">
        <v>408</v>
      </c>
      <c r="T79" s="13">
        <v>460</v>
      </c>
      <c r="U79" s="13">
        <v>893</v>
      </c>
      <c r="V79" s="13">
        <v>231</v>
      </c>
      <c r="W79" s="13">
        <v>594</v>
      </c>
      <c r="X79" s="13">
        <v>594</v>
      </c>
      <c r="Y79" s="13">
        <v>580</v>
      </c>
      <c r="Z79" s="13">
        <v>1370</v>
      </c>
      <c r="AA79" s="13">
        <v>241</v>
      </c>
      <c r="AB79" s="13">
        <v>511</v>
      </c>
      <c r="AC79" s="13">
        <v>511</v>
      </c>
      <c r="AD79" s="13">
        <v>510</v>
      </c>
      <c r="AE79" s="13">
        <v>1230</v>
      </c>
      <c r="AF79" s="13">
        <v>275</v>
      </c>
      <c r="AG79" s="13">
        <v>451</v>
      </c>
      <c r="AH79" s="13">
        <v>450</v>
      </c>
      <c r="AI79" s="13">
        <v>500</v>
      </c>
      <c r="AJ79" s="13">
        <v>1240</v>
      </c>
      <c r="AK79" s="13">
        <v>313</v>
      </c>
      <c r="AL79" s="13">
        <v>540</v>
      </c>
      <c r="AM79" s="13">
        <v>540</v>
      </c>
      <c r="AN79" s="13">
        <v>520</v>
      </c>
      <c r="AO79" s="13">
        <v>1690</v>
      </c>
      <c r="AP79" s="13">
        <v>324</v>
      </c>
      <c r="AQ79" s="13">
        <v>554</v>
      </c>
      <c r="AR79" s="13">
        <v>555</v>
      </c>
      <c r="AS79" s="13">
        <v>520</v>
      </c>
      <c r="AT79" s="13">
        <v>1800</v>
      </c>
      <c r="AU79" s="74">
        <v>346</v>
      </c>
      <c r="AV79" s="80">
        <v>398</v>
      </c>
      <c r="AW79" s="80">
        <v>398</v>
      </c>
      <c r="AX79" s="80">
        <v>420</v>
      </c>
      <c r="AY79" s="80">
        <v>1380</v>
      </c>
      <c r="AZ79" s="12">
        <v>380</v>
      </c>
      <c r="BA79" s="12">
        <v>427</v>
      </c>
      <c r="BB79" s="12">
        <v>473</v>
      </c>
      <c r="BC79" s="12">
        <v>423</v>
      </c>
      <c r="BD79" s="12">
        <v>563</v>
      </c>
      <c r="BE79" s="12">
        <v>533</v>
      </c>
      <c r="BF79" s="12">
        <v>509</v>
      </c>
      <c r="BG79" s="12">
        <v>511</v>
      </c>
      <c r="BH79" s="12">
        <v>575</v>
      </c>
      <c r="BI79" s="81">
        <v>473</v>
      </c>
      <c r="BJ79" s="12"/>
      <c r="BK79" s="3"/>
      <c r="BL79" s="3" t="s">
        <v>419</v>
      </c>
      <c r="BM79" s="3" t="s">
        <v>22</v>
      </c>
      <c r="BN79" s="3"/>
      <c r="BO79" s="3"/>
      <c r="BP79" s="12">
        <v>48</v>
      </c>
      <c r="BQ79" s="12">
        <v>192</v>
      </c>
      <c r="BR79" s="12" t="s">
        <v>282</v>
      </c>
      <c r="BS79" s="12" t="s">
        <v>282</v>
      </c>
      <c r="BT79" s="12">
        <v>92</v>
      </c>
      <c r="BU79" s="12">
        <v>301</v>
      </c>
      <c r="BV79" s="13">
        <v>39</v>
      </c>
      <c r="BW79" s="13">
        <v>274</v>
      </c>
      <c r="BX79" s="13" t="s">
        <v>282</v>
      </c>
      <c r="BY79" s="13" t="s">
        <v>282</v>
      </c>
      <c r="BZ79" s="13">
        <v>107</v>
      </c>
      <c r="CA79" s="12">
        <v>342</v>
      </c>
      <c r="CB79" s="13">
        <v>19</v>
      </c>
      <c r="CC79" s="13">
        <v>230</v>
      </c>
      <c r="CD79" s="13" t="s">
        <v>282</v>
      </c>
      <c r="CE79" s="13" t="s">
        <v>282</v>
      </c>
      <c r="CF79" s="13">
        <v>43</v>
      </c>
      <c r="CG79" s="12">
        <v>352</v>
      </c>
      <c r="CH79" s="13">
        <v>35</v>
      </c>
      <c r="CI79" s="13">
        <v>297</v>
      </c>
      <c r="CJ79" s="13" t="s">
        <v>282</v>
      </c>
      <c r="CK79" s="13" t="s">
        <v>282</v>
      </c>
      <c r="CL79" s="13">
        <v>103</v>
      </c>
      <c r="CM79" s="12">
        <v>278</v>
      </c>
      <c r="CN79" s="13">
        <v>33</v>
      </c>
      <c r="CO79" s="13">
        <v>252</v>
      </c>
      <c r="CP79" s="13">
        <v>252</v>
      </c>
      <c r="CQ79" s="13" t="s">
        <v>281</v>
      </c>
      <c r="CR79" s="13">
        <v>82</v>
      </c>
      <c r="CS79" s="12">
        <v>240</v>
      </c>
      <c r="CT79" s="12">
        <v>41</v>
      </c>
      <c r="CU79" s="12">
        <v>345</v>
      </c>
      <c r="CV79" s="12">
        <v>345</v>
      </c>
      <c r="CW79" s="12" t="s">
        <v>281</v>
      </c>
      <c r="CX79" s="12">
        <v>140</v>
      </c>
      <c r="CZ79" s="13">
        <v>48</v>
      </c>
      <c r="DA79" s="13">
        <v>342</v>
      </c>
      <c r="DB79" s="13">
        <v>342</v>
      </c>
      <c r="DC79" s="13" t="s">
        <v>281</v>
      </c>
      <c r="DD79" s="13">
        <v>165</v>
      </c>
      <c r="DE79" s="12">
        <v>418</v>
      </c>
      <c r="DF79" s="13">
        <v>159</v>
      </c>
      <c r="DG79" s="13">
        <v>470</v>
      </c>
      <c r="DH79" s="13">
        <v>470</v>
      </c>
      <c r="DI79" s="13">
        <v>500</v>
      </c>
      <c r="DJ79" s="13">
        <v>747</v>
      </c>
      <c r="DK79" s="12">
        <v>428</v>
      </c>
    </row>
    <row r="80" spans="1:115">
      <c r="A80" s="3" t="s">
        <v>214</v>
      </c>
      <c r="B80" s="21" t="s">
        <v>283</v>
      </c>
      <c r="C80" s="21" t="s">
        <v>283</v>
      </c>
      <c r="D80" s="21" t="s">
        <v>283</v>
      </c>
      <c r="E80" s="21" t="s">
        <v>283</v>
      </c>
      <c r="F80" s="21" t="s">
        <v>283</v>
      </c>
      <c r="G80" s="21" t="s">
        <v>283</v>
      </c>
      <c r="H80" s="21" t="s">
        <v>283</v>
      </c>
      <c r="I80" s="21" t="s">
        <v>283</v>
      </c>
      <c r="J80" s="21" t="s">
        <v>283</v>
      </c>
      <c r="K80" s="21" t="s">
        <v>283</v>
      </c>
      <c r="L80" s="21" t="s">
        <v>283</v>
      </c>
      <c r="M80" s="21" t="s">
        <v>283</v>
      </c>
      <c r="N80" s="21" t="s">
        <v>283</v>
      </c>
      <c r="O80" s="21" t="s">
        <v>283</v>
      </c>
      <c r="P80" s="21" t="s">
        <v>283</v>
      </c>
      <c r="Q80" s="13" t="s">
        <v>281</v>
      </c>
      <c r="R80" s="13" t="s">
        <v>281</v>
      </c>
      <c r="S80" s="13" t="s">
        <v>281</v>
      </c>
      <c r="T80" s="13" t="s">
        <v>283</v>
      </c>
      <c r="U80" s="13" t="s">
        <v>281</v>
      </c>
      <c r="V80" s="13" t="s">
        <v>281</v>
      </c>
      <c r="W80" s="13" t="s">
        <v>281</v>
      </c>
      <c r="X80" s="13" t="s">
        <v>281</v>
      </c>
      <c r="Y80" s="13" t="s">
        <v>283</v>
      </c>
      <c r="Z80" s="13" t="s">
        <v>281</v>
      </c>
      <c r="AA80" s="13" t="s">
        <v>281</v>
      </c>
      <c r="AB80" s="13" t="s">
        <v>281</v>
      </c>
      <c r="AC80" s="13" t="s">
        <v>281</v>
      </c>
      <c r="AD80" s="13" t="s">
        <v>283</v>
      </c>
      <c r="AE80" s="13" t="s">
        <v>281</v>
      </c>
      <c r="AF80" s="13" t="s">
        <v>281</v>
      </c>
      <c r="AG80" s="13" t="s">
        <v>281</v>
      </c>
      <c r="AH80" s="13" t="s">
        <v>281</v>
      </c>
      <c r="AI80" s="13" t="s">
        <v>283</v>
      </c>
      <c r="AJ80" s="13" t="s">
        <v>281</v>
      </c>
      <c r="AK80" s="13" t="s">
        <v>281</v>
      </c>
      <c r="AL80" s="13" t="s">
        <v>281</v>
      </c>
      <c r="AM80" s="13" t="s">
        <v>281</v>
      </c>
      <c r="AN80" s="13" t="s">
        <v>283</v>
      </c>
      <c r="AO80" s="13" t="s">
        <v>281</v>
      </c>
      <c r="AP80" s="13" t="s">
        <v>281</v>
      </c>
      <c r="AQ80" s="13" t="s">
        <v>281</v>
      </c>
      <c r="AR80" s="13" t="s">
        <v>281</v>
      </c>
      <c r="AS80" s="13" t="s">
        <v>283</v>
      </c>
      <c r="AT80" s="13" t="s">
        <v>281</v>
      </c>
      <c r="AU80" s="74" t="s">
        <v>281</v>
      </c>
      <c r="AV80" s="80" t="s">
        <v>281</v>
      </c>
      <c r="AW80" s="80" t="s">
        <v>281</v>
      </c>
      <c r="AX80" s="80" t="s">
        <v>281</v>
      </c>
      <c r="AY80" s="80" t="s">
        <v>281</v>
      </c>
      <c r="AZ80" s="12">
        <v>380</v>
      </c>
      <c r="BA80" s="12">
        <v>427</v>
      </c>
      <c r="BB80" s="12">
        <v>473</v>
      </c>
      <c r="BC80" s="12">
        <v>423</v>
      </c>
      <c r="BD80" s="12">
        <v>563</v>
      </c>
      <c r="BE80" s="12">
        <v>533</v>
      </c>
      <c r="BF80" s="12">
        <v>509</v>
      </c>
      <c r="BG80" s="12">
        <v>511</v>
      </c>
      <c r="BH80" s="12">
        <v>575</v>
      </c>
      <c r="BI80" s="81">
        <v>473</v>
      </c>
      <c r="BJ80" s="12"/>
      <c r="BK80" s="3"/>
      <c r="BL80" s="3" t="s">
        <v>420</v>
      </c>
      <c r="BM80" s="3" t="s">
        <v>21</v>
      </c>
      <c r="BN80" s="3"/>
      <c r="BO80" s="3"/>
      <c r="BP80" s="20">
        <v>0</v>
      </c>
      <c r="BQ80" s="20">
        <v>190</v>
      </c>
      <c r="BR80" s="20" t="s">
        <v>282</v>
      </c>
      <c r="BS80" s="20" t="s">
        <v>282</v>
      </c>
      <c r="BT80" s="20">
        <v>0</v>
      </c>
      <c r="BU80" s="12">
        <v>301</v>
      </c>
      <c r="BV80" s="21" t="s">
        <v>281</v>
      </c>
      <c r="BW80" s="21" t="s">
        <v>281</v>
      </c>
      <c r="BX80" s="21" t="s">
        <v>282</v>
      </c>
      <c r="BY80" s="21" t="s">
        <v>282</v>
      </c>
      <c r="BZ80" s="21" t="s">
        <v>281</v>
      </c>
      <c r="CA80" s="12">
        <v>342</v>
      </c>
      <c r="CB80" s="21" t="s">
        <v>283</v>
      </c>
      <c r="CC80" s="21" t="s">
        <v>283</v>
      </c>
      <c r="CD80" s="21" t="s">
        <v>282</v>
      </c>
      <c r="CE80" s="21" t="s">
        <v>282</v>
      </c>
      <c r="CF80" s="21" t="s">
        <v>283</v>
      </c>
      <c r="CG80" s="12">
        <v>352</v>
      </c>
      <c r="CH80" s="21" t="s">
        <v>283</v>
      </c>
      <c r="CI80" s="21" t="s">
        <v>283</v>
      </c>
      <c r="CJ80" s="21" t="s">
        <v>282</v>
      </c>
      <c r="CK80" s="21" t="s">
        <v>282</v>
      </c>
      <c r="CL80" s="21" t="s">
        <v>283</v>
      </c>
      <c r="CM80" s="12">
        <v>278</v>
      </c>
      <c r="CN80" s="21" t="s">
        <v>283</v>
      </c>
      <c r="CO80" s="21" t="s">
        <v>283</v>
      </c>
      <c r="CP80" s="21" t="s">
        <v>283</v>
      </c>
      <c r="CQ80" s="21" t="s">
        <v>283</v>
      </c>
      <c r="CR80" s="21" t="s">
        <v>283</v>
      </c>
      <c r="CS80" s="12">
        <v>240</v>
      </c>
      <c r="CT80" s="20" t="s">
        <v>283</v>
      </c>
      <c r="CU80" s="20" t="s">
        <v>283</v>
      </c>
      <c r="CV80" s="20" t="s">
        <v>283</v>
      </c>
      <c r="CW80" s="20" t="s">
        <v>283</v>
      </c>
      <c r="CX80" s="20" t="s">
        <v>283</v>
      </c>
      <c r="CZ80" s="21" t="s">
        <v>283</v>
      </c>
      <c r="DA80" s="21" t="s">
        <v>283</v>
      </c>
      <c r="DB80" s="21" t="s">
        <v>283</v>
      </c>
      <c r="DC80" s="21" t="s">
        <v>283</v>
      </c>
      <c r="DD80" s="21" t="s">
        <v>283</v>
      </c>
      <c r="DE80" s="12">
        <v>418</v>
      </c>
      <c r="DF80" s="21" t="s">
        <v>283</v>
      </c>
      <c r="DG80" s="21" t="s">
        <v>283</v>
      </c>
      <c r="DH80" s="21" t="s">
        <v>283</v>
      </c>
      <c r="DI80" s="21" t="s">
        <v>283</v>
      </c>
      <c r="DJ80" s="21" t="s">
        <v>283</v>
      </c>
      <c r="DK80" s="12">
        <v>428</v>
      </c>
    </row>
    <row r="81" spans="1:115">
      <c r="A81" s="3" t="s">
        <v>215</v>
      </c>
      <c r="B81" s="13" t="s">
        <v>283</v>
      </c>
      <c r="C81" s="13" t="s">
        <v>283</v>
      </c>
      <c r="D81" s="13" t="s">
        <v>283</v>
      </c>
      <c r="E81" s="13" t="s">
        <v>283</v>
      </c>
      <c r="F81" s="13" t="s">
        <v>283</v>
      </c>
      <c r="G81" s="13" t="s">
        <v>283</v>
      </c>
      <c r="H81" s="13" t="s">
        <v>283</v>
      </c>
      <c r="I81" s="13" t="s">
        <v>283</v>
      </c>
      <c r="J81" s="13" t="s">
        <v>283</v>
      </c>
      <c r="K81" s="13" t="s">
        <v>283</v>
      </c>
      <c r="L81" s="13" t="s">
        <v>283</v>
      </c>
      <c r="M81" s="13" t="s">
        <v>283</v>
      </c>
      <c r="N81" s="13" t="s">
        <v>283</v>
      </c>
      <c r="O81" s="13" t="s">
        <v>283</v>
      </c>
      <c r="P81" s="13" t="s">
        <v>283</v>
      </c>
      <c r="Q81" s="13" t="s">
        <v>283</v>
      </c>
      <c r="R81" s="13" t="s">
        <v>283</v>
      </c>
      <c r="S81" s="13" t="s">
        <v>283</v>
      </c>
      <c r="T81" s="13" t="s">
        <v>283</v>
      </c>
      <c r="U81" s="13" t="s">
        <v>283</v>
      </c>
      <c r="V81" s="13" t="s">
        <v>283</v>
      </c>
      <c r="W81" s="13" t="s">
        <v>283</v>
      </c>
      <c r="X81" s="13" t="s">
        <v>283</v>
      </c>
      <c r="Y81" s="13" t="s">
        <v>283</v>
      </c>
      <c r="Z81" s="13" t="s">
        <v>283</v>
      </c>
      <c r="AA81" s="13" t="s">
        <v>283</v>
      </c>
      <c r="AB81" s="13" t="s">
        <v>283</v>
      </c>
      <c r="AC81" s="13" t="s">
        <v>283</v>
      </c>
      <c r="AD81" s="13" t="s">
        <v>283</v>
      </c>
      <c r="AE81" s="13" t="s">
        <v>283</v>
      </c>
      <c r="AF81" s="13" t="s">
        <v>283</v>
      </c>
      <c r="AG81" s="13" t="s">
        <v>283</v>
      </c>
      <c r="AH81" s="13" t="s">
        <v>283</v>
      </c>
      <c r="AI81" s="13" t="s">
        <v>283</v>
      </c>
      <c r="AJ81" s="13" t="s">
        <v>283</v>
      </c>
      <c r="AK81" s="13" t="s">
        <v>283</v>
      </c>
      <c r="AL81" s="13" t="s">
        <v>283</v>
      </c>
      <c r="AM81" s="13" t="s">
        <v>283</v>
      </c>
      <c r="AN81" s="13" t="s">
        <v>283</v>
      </c>
      <c r="AO81" s="13" t="s">
        <v>283</v>
      </c>
      <c r="AP81" s="13" t="s">
        <v>283</v>
      </c>
      <c r="AQ81" s="13" t="s">
        <v>283</v>
      </c>
      <c r="AR81" s="13" t="s">
        <v>283</v>
      </c>
      <c r="AS81" s="13" t="s">
        <v>283</v>
      </c>
      <c r="AT81" s="13" t="s">
        <v>283</v>
      </c>
      <c r="AU81" s="74" t="s">
        <v>283</v>
      </c>
      <c r="AV81" s="80" t="s">
        <v>283</v>
      </c>
      <c r="AW81" s="80" t="s">
        <v>283</v>
      </c>
      <c r="AX81" s="80" t="s">
        <v>283</v>
      </c>
      <c r="AY81" s="80" t="s">
        <v>283</v>
      </c>
      <c r="AZ81" s="12">
        <v>380</v>
      </c>
      <c r="BA81" s="12">
        <v>427</v>
      </c>
      <c r="BB81" s="12">
        <v>473</v>
      </c>
      <c r="BC81" s="12">
        <v>423</v>
      </c>
      <c r="BD81" s="12">
        <v>563</v>
      </c>
      <c r="BE81" s="12">
        <v>533</v>
      </c>
      <c r="BF81" s="12">
        <v>509</v>
      </c>
      <c r="BG81" s="12">
        <v>511</v>
      </c>
      <c r="BH81" s="12">
        <v>575</v>
      </c>
      <c r="BI81" s="81">
        <v>473</v>
      </c>
      <c r="BJ81" s="12"/>
      <c r="BK81" s="3"/>
      <c r="BL81" s="3" t="s">
        <v>421</v>
      </c>
      <c r="BM81" s="3" t="s">
        <v>20</v>
      </c>
      <c r="BN81" s="3"/>
      <c r="BO81" s="3"/>
      <c r="BP81" s="12" t="s">
        <v>283</v>
      </c>
      <c r="BQ81" s="12" t="s">
        <v>283</v>
      </c>
      <c r="BR81" s="12" t="s">
        <v>282</v>
      </c>
      <c r="BS81" s="12" t="s">
        <v>282</v>
      </c>
      <c r="BT81" s="12" t="s">
        <v>283</v>
      </c>
      <c r="BU81" s="12">
        <v>301</v>
      </c>
      <c r="BV81" s="13" t="s">
        <v>283</v>
      </c>
      <c r="BW81" s="13" t="s">
        <v>283</v>
      </c>
      <c r="BX81" s="13" t="s">
        <v>282</v>
      </c>
      <c r="BY81" s="13" t="s">
        <v>282</v>
      </c>
      <c r="BZ81" s="13" t="s">
        <v>283</v>
      </c>
      <c r="CA81" s="12">
        <v>342</v>
      </c>
      <c r="CB81" s="13" t="s">
        <v>283</v>
      </c>
      <c r="CC81" s="13" t="s">
        <v>283</v>
      </c>
      <c r="CD81" s="13" t="s">
        <v>282</v>
      </c>
      <c r="CE81" s="13" t="s">
        <v>282</v>
      </c>
      <c r="CF81" s="13" t="s">
        <v>283</v>
      </c>
      <c r="CG81" s="12">
        <v>352</v>
      </c>
      <c r="CH81" s="13" t="s">
        <v>283</v>
      </c>
      <c r="CI81" s="13" t="s">
        <v>283</v>
      </c>
      <c r="CJ81" s="13" t="s">
        <v>282</v>
      </c>
      <c r="CK81" s="13" t="s">
        <v>282</v>
      </c>
      <c r="CL81" s="13" t="s">
        <v>283</v>
      </c>
      <c r="CM81" s="12">
        <v>278</v>
      </c>
      <c r="CN81" s="13" t="s">
        <v>283</v>
      </c>
      <c r="CO81" s="13" t="s">
        <v>283</v>
      </c>
      <c r="CP81" s="13" t="s">
        <v>283</v>
      </c>
      <c r="CQ81" s="13" t="s">
        <v>283</v>
      </c>
      <c r="CR81" s="13" t="s">
        <v>283</v>
      </c>
      <c r="CS81" s="12">
        <v>240</v>
      </c>
      <c r="CT81" s="12" t="s">
        <v>283</v>
      </c>
      <c r="CU81" s="12" t="s">
        <v>283</v>
      </c>
      <c r="CV81" s="12" t="s">
        <v>283</v>
      </c>
      <c r="CW81" s="12" t="s">
        <v>283</v>
      </c>
      <c r="CX81" s="12" t="s">
        <v>283</v>
      </c>
      <c r="CZ81" s="13" t="s">
        <v>283</v>
      </c>
      <c r="DA81" s="13" t="s">
        <v>283</v>
      </c>
      <c r="DB81" s="13" t="s">
        <v>283</v>
      </c>
      <c r="DC81" s="13" t="s">
        <v>283</v>
      </c>
      <c r="DD81" s="13" t="s">
        <v>283</v>
      </c>
      <c r="DE81" s="12">
        <v>418</v>
      </c>
      <c r="DF81" s="13" t="s">
        <v>283</v>
      </c>
      <c r="DG81" s="13" t="s">
        <v>283</v>
      </c>
      <c r="DH81" s="13" t="s">
        <v>283</v>
      </c>
      <c r="DI81" s="13" t="s">
        <v>283</v>
      </c>
      <c r="DJ81" s="13" t="s">
        <v>283</v>
      </c>
      <c r="DK81" s="12">
        <v>428</v>
      </c>
    </row>
    <row r="82" spans="1:115">
      <c r="A82" s="3" t="s">
        <v>302</v>
      </c>
      <c r="B82" s="13">
        <v>368</v>
      </c>
      <c r="C82" s="13">
        <v>462</v>
      </c>
      <c r="D82" s="13" t="s">
        <v>281</v>
      </c>
      <c r="E82" s="13" t="s">
        <v>281</v>
      </c>
      <c r="F82" s="13">
        <v>1700</v>
      </c>
      <c r="G82" s="13">
        <v>389</v>
      </c>
      <c r="H82" s="13">
        <v>482</v>
      </c>
      <c r="I82" s="13">
        <v>482</v>
      </c>
      <c r="J82" s="13" t="s">
        <v>283</v>
      </c>
      <c r="K82" s="13">
        <v>1870</v>
      </c>
      <c r="L82" s="13">
        <v>394</v>
      </c>
      <c r="M82" s="13">
        <v>506</v>
      </c>
      <c r="N82" s="13">
        <v>506</v>
      </c>
      <c r="O82" s="13" t="s">
        <v>283</v>
      </c>
      <c r="P82" s="13">
        <v>1990</v>
      </c>
      <c r="Q82" s="13">
        <v>395</v>
      </c>
      <c r="R82" s="13">
        <v>463</v>
      </c>
      <c r="S82" s="13">
        <v>463</v>
      </c>
      <c r="T82" s="13" t="s">
        <v>283</v>
      </c>
      <c r="U82" s="13">
        <v>1830</v>
      </c>
      <c r="V82" s="13">
        <v>433</v>
      </c>
      <c r="W82" s="13">
        <v>625</v>
      </c>
      <c r="X82" s="13">
        <v>625</v>
      </c>
      <c r="Y82" s="13" t="s">
        <v>283</v>
      </c>
      <c r="Z82" s="13">
        <v>2710</v>
      </c>
      <c r="AA82" s="13">
        <v>431</v>
      </c>
      <c r="AB82" s="13">
        <v>615</v>
      </c>
      <c r="AC82" s="13">
        <v>615</v>
      </c>
      <c r="AD82" s="13" t="s">
        <v>283</v>
      </c>
      <c r="AE82" s="13">
        <v>2650</v>
      </c>
      <c r="AF82" s="13">
        <v>448</v>
      </c>
      <c r="AG82" s="13">
        <v>541</v>
      </c>
      <c r="AH82" s="13">
        <v>541</v>
      </c>
      <c r="AI82" s="13" t="s">
        <v>283</v>
      </c>
      <c r="AJ82" s="13">
        <v>2420</v>
      </c>
      <c r="AK82" s="13">
        <v>462</v>
      </c>
      <c r="AL82" s="13">
        <v>600</v>
      </c>
      <c r="AM82" s="13">
        <v>600</v>
      </c>
      <c r="AN82" s="13" t="s">
        <v>283</v>
      </c>
      <c r="AO82" s="13">
        <v>2770</v>
      </c>
      <c r="AP82" s="13">
        <v>462</v>
      </c>
      <c r="AQ82" s="13">
        <v>631</v>
      </c>
      <c r="AR82" s="13">
        <v>631</v>
      </c>
      <c r="AS82" s="13" t="s">
        <v>283</v>
      </c>
      <c r="AT82" s="13">
        <v>2920</v>
      </c>
      <c r="AU82" s="74">
        <v>459</v>
      </c>
      <c r="AV82" s="80">
        <v>482</v>
      </c>
      <c r="AW82" s="80">
        <v>482</v>
      </c>
      <c r="AX82" s="80" t="s">
        <v>283</v>
      </c>
      <c r="AY82" s="80">
        <v>2210</v>
      </c>
      <c r="AZ82" s="12">
        <v>380</v>
      </c>
      <c r="BA82" s="12">
        <v>427</v>
      </c>
      <c r="BB82" s="12">
        <v>473</v>
      </c>
      <c r="BC82" s="12">
        <v>423</v>
      </c>
      <c r="BD82" s="12">
        <v>563</v>
      </c>
      <c r="BE82" s="12">
        <v>533</v>
      </c>
      <c r="BF82" s="12">
        <v>509</v>
      </c>
      <c r="BG82" s="12">
        <v>511</v>
      </c>
      <c r="BH82" s="12">
        <v>575</v>
      </c>
      <c r="BI82" s="81">
        <v>473</v>
      </c>
      <c r="BJ82" s="12"/>
      <c r="BK82" s="3"/>
      <c r="BL82" s="3" t="s">
        <v>422</v>
      </c>
      <c r="BM82" s="3" t="s">
        <v>19</v>
      </c>
      <c r="BN82" s="3"/>
      <c r="BO82" s="3"/>
      <c r="BP82" s="20">
        <v>177</v>
      </c>
      <c r="BQ82" s="20">
        <v>245</v>
      </c>
      <c r="BR82" s="20" t="s">
        <v>282</v>
      </c>
      <c r="BS82" s="20" t="s">
        <v>282</v>
      </c>
      <c r="BT82" s="20">
        <v>434</v>
      </c>
      <c r="BU82" s="12">
        <v>301</v>
      </c>
      <c r="BV82" s="13">
        <v>222</v>
      </c>
      <c r="BW82" s="13">
        <v>395</v>
      </c>
      <c r="BX82" s="13" t="s">
        <v>282</v>
      </c>
      <c r="BY82" s="13" t="s">
        <v>282</v>
      </c>
      <c r="BZ82" s="13">
        <v>875</v>
      </c>
      <c r="CA82" s="12">
        <v>342</v>
      </c>
      <c r="CB82" s="13">
        <v>224</v>
      </c>
      <c r="CC82" s="13">
        <v>468</v>
      </c>
      <c r="CD82" s="13" t="s">
        <v>282</v>
      </c>
      <c r="CE82" s="13" t="s">
        <v>282</v>
      </c>
      <c r="CF82" s="13">
        <v>1050</v>
      </c>
      <c r="CG82" s="12">
        <v>352</v>
      </c>
      <c r="CH82" s="13">
        <v>252</v>
      </c>
      <c r="CI82" s="13">
        <v>386</v>
      </c>
      <c r="CJ82" s="13" t="s">
        <v>282</v>
      </c>
      <c r="CK82" s="13" t="s">
        <v>282</v>
      </c>
      <c r="CL82" s="13">
        <v>973</v>
      </c>
      <c r="CM82" s="12">
        <v>278</v>
      </c>
      <c r="CN82" s="13">
        <v>275</v>
      </c>
      <c r="CO82" s="13">
        <v>332</v>
      </c>
      <c r="CP82" s="13">
        <v>332</v>
      </c>
      <c r="CQ82" s="13" t="s">
        <v>281</v>
      </c>
      <c r="CR82" s="13">
        <v>915</v>
      </c>
      <c r="CS82" s="12">
        <v>240</v>
      </c>
      <c r="CT82" s="20">
        <v>325</v>
      </c>
      <c r="CU82" s="20">
        <v>484</v>
      </c>
      <c r="CV82" s="20">
        <v>484</v>
      </c>
      <c r="CW82" s="20" t="s">
        <v>281</v>
      </c>
      <c r="CX82" s="20">
        <v>1570</v>
      </c>
      <c r="CZ82" s="13">
        <v>333</v>
      </c>
      <c r="DA82" s="13">
        <v>503</v>
      </c>
      <c r="DB82" s="13">
        <v>503</v>
      </c>
      <c r="DC82" s="13" t="s">
        <v>281</v>
      </c>
      <c r="DD82" s="13">
        <v>1670</v>
      </c>
      <c r="DE82" s="12">
        <v>418</v>
      </c>
      <c r="DF82" s="13">
        <v>332</v>
      </c>
      <c r="DG82" s="13">
        <v>527</v>
      </c>
      <c r="DH82" s="13">
        <v>527</v>
      </c>
      <c r="DI82" s="13" t="s">
        <v>281</v>
      </c>
      <c r="DJ82" s="13">
        <v>1750</v>
      </c>
      <c r="DK82" s="12">
        <v>428</v>
      </c>
    </row>
    <row r="83" spans="1:115">
      <c r="A83" s="3" t="s">
        <v>217</v>
      </c>
      <c r="B83" s="13">
        <v>26</v>
      </c>
      <c r="C83" s="13">
        <v>369</v>
      </c>
      <c r="D83" s="13">
        <v>369</v>
      </c>
      <c r="E83" s="13" t="s">
        <v>283</v>
      </c>
      <c r="F83" s="13">
        <v>96</v>
      </c>
      <c r="G83" s="13">
        <v>40</v>
      </c>
      <c r="H83" s="13">
        <v>415</v>
      </c>
      <c r="I83" s="13">
        <v>415</v>
      </c>
      <c r="J83" s="13" t="s">
        <v>283</v>
      </c>
      <c r="K83" s="13">
        <v>166</v>
      </c>
      <c r="L83" s="13">
        <v>30</v>
      </c>
      <c r="M83" s="13">
        <v>433</v>
      </c>
      <c r="N83" s="13">
        <v>433</v>
      </c>
      <c r="O83" s="13" t="s">
        <v>283</v>
      </c>
      <c r="P83" s="13">
        <v>130</v>
      </c>
      <c r="Q83" s="13">
        <v>38</v>
      </c>
      <c r="R83" s="13">
        <v>395</v>
      </c>
      <c r="S83" s="13">
        <v>395</v>
      </c>
      <c r="T83" s="13" t="s">
        <v>283</v>
      </c>
      <c r="U83" s="13">
        <v>150</v>
      </c>
      <c r="V83" s="13">
        <v>44</v>
      </c>
      <c r="W83" s="13">
        <v>491</v>
      </c>
      <c r="X83" s="13">
        <v>491</v>
      </c>
      <c r="Y83" s="13" t="s">
        <v>283</v>
      </c>
      <c r="Z83" s="13">
        <v>216</v>
      </c>
      <c r="AA83" s="13">
        <v>42</v>
      </c>
      <c r="AB83" s="13">
        <v>509</v>
      </c>
      <c r="AC83" s="13">
        <v>509</v>
      </c>
      <c r="AD83" s="13" t="s">
        <v>283</v>
      </c>
      <c r="AE83" s="13">
        <v>214</v>
      </c>
      <c r="AF83" s="13">
        <v>47</v>
      </c>
      <c r="AG83" s="13">
        <v>494</v>
      </c>
      <c r="AH83" s="13">
        <v>494</v>
      </c>
      <c r="AI83" s="13" t="s">
        <v>283</v>
      </c>
      <c r="AJ83" s="13">
        <v>232</v>
      </c>
      <c r="AK83" s="13">
        <v>59</v>
      </c>
      <c r="AL83" s="13">
        <v>486</v>
      </c>
      <c r="AM83" s="13">
        <v>486</v>
      </c>
      <c r="AN83" s="13" t="s">
        <v>283</v>
      </c>
      <c r="AO83" s="13">
        <v>287</v>
      </c>
      <c r="AP83" s="13">
        <v>77</v>
      </c>
      <c r="AQ83" s="13">
        <v>500</v>
      </c>
      <c r="AR83" s="13">
        <v>500</v>
      </c>
      <c r="AS83" s="13" t="s">
        <v>283</v>
      </c>
      <c r="AT83" s="13">
        <v>385</v>
      </c>
      <c r="AU83" s="74">
        <v>84</v>
      </c>
      <c r="AV83" s="80">
        <v>383</v>
      </c>
      <c r="AW83" s="80">
        <v>383</v>
      </c>
      <c r="AX83" s="80" t="s">
        <v>283</v>
      </c>
      <c r="AY83" s="80">
        <v>322</v>
      </c>
      <c r="AZ83" s="12">
        <v>380</v>
      </c>
      <c r="BA83" s="12">
        <v>427</v>
      </c>
      <c r="BB83" s="12">
        <v>473</v>
      </c>
      <c r="BC83" s="12">
        <v>423</v>
      </c>
      <c r="BD83" s="12">
        <v>563</v>
      </c>
      <c r="BE83" s="12">
        <v>533</v>
      </c>
      <c r="BF83" s="12">
        <v>509</v>
      </c>
      <c r="BG83" s="12">
        <v>511</v>
      </c>
      <c r="BH83" s="12">
        <v>575</v>
      </c>
      <c r="BI83" s="81">
        <v>473</v>
      </c>
      <c r="BJ83" s="12"/>
      <c r="BK83" s="3"/>
      <c r="BL83" s="3" t="s">
        <v>423</v>
      </c>
      <c r="BM83" s="3" t="s">
        <v>18</v>
      </c>
      <c r="BN83" s="3"/>
      <c r="BO83" s="3"/>
      <c r="BP83" s="12">
        <v>39</v>
      </c>
      <c r="BQ83" s="12">
        <v>238</v>
      </c>
      <c r="BR83" s="12"/>
      <c r="BS83" s="12"/>
      <c r="BT83" s="12">
        <v>93</v>
      </c>
      <c r="BU83" s="12">
        <v>301</v>
      </c>
      <c r="BV83" s="13">
        <v>41</v>
      </c>
      <c r="BW83" s="13">
        <v>280</v>
      </c>
      <c r="BX83" s="13"/>
      <c r="BY83" s="13"/>
      <c r="BZ83" s="13">
        <v>115</v>
      </c>
      <c r="CA83" s="12">
        <v>342</v>
      </c>
      <c r="CB83" s="13">
        <v>45</v>
      </c>
      <c r="CC83" s="13">
        <v>273</v>
      </c>
      <c r="CD83" s="13" t="s">
        <v>282</v>
      </c>
      <c r="CE83" s="13" t="s">
        <v>282</v>
      </c>
      <c r="CF83" s="13">
        <v>123</v>
      </c>
      <c r="CG83" s="12">
        <v>352</v>
      </c>
      <c r="CH83" s="13">
        <v>46</v>
      </c>
      <c r="CI83" s="13">
        <v>202</v>
      </c>
      <c r="CJ83" s="13" t="s">
        <v>282</v>
      </c>
      <c r="CK83" s="13" t="s">
        <v>282</v>
      </c>
      <c r="CL83" s="13">
        <v>93</v>
      </c>
      <c r="CM83" s="12">
        <v>278</v>
      </c>
      <c r="CN83" s="13">
        <v>48</v>
      </c>
      <c r="CO83" s="13">
        <v>179</v>
      </c>
      <c r="CP83" s="13">
        <v>179</v>
      </c>
      <c r="CQ83" s="13" t="s">
        <v>283</v>
      </c>
      <c r="CR83" s="13">
        <v>86</v>
      </c>
      <c r="CS83" s="12">
        <v>240</v>
      </c>
      <c r="CT83" s="12">
        <v>37</v>
      </c>
      <c r="CU83" s="12">
        <v>251</v>
      </c>
      <c r="CV83" s="12">
        <v>251</v>
      </c>
      <c r="CW83" s="12" t="s">
        <v>283</v>
      </c>
      <c r="CX83" s="12">
        <v>93</v>
      </c>
      <c r="CZ83" s="13">
        <v>36</v>
      </c>
      <c r="DA83" s="13">
        <v>281</v>
      </c>
      <c r="DB83" s="13">
        <v>281</v>
      </c>
      <c r="DC83" s="13" t="s">
        <v>283</v>
      </c>
      <c r="DD83" s="13">
        <v>101</v>
      </c>
      <c r="DE83" s="12">
        <v>418</v>
      </c>
      <c r="DF83" s="13">
        <v>33</v>
      </c>
      <c r="DG83" s="13">
        <v>285</v>
      </c>
      <c r="DH83" s="13">
        <v>285</v>
      </c>
      <c r="DI83" s="13" t="s">
        <v>283</v>
      </c>
      <c r="DJ83" s="13">
        <v>94</v>
      </c>
      <c r="DK83" s="12">
        <v>428</v>
      </c>
    </row>
    <row r="84" spans="1:115">
      <c r="A84" s="3" t="s">
        <v>291</v>
      </c>
      <c r="B84" s="21" t="s">
        <v>283</v>
      </c>
      <c r="C84" s="21" t="s">
        <v>283</v>
      </c>
      <c r="D84" s="21" t="s">
        <v>283</v>
      </c>
      <c r="E84" s="21" t="s">
        <v>283</v>
      </c>
      <c r="F84" s="21" t="s">
        <v>283</v>
      </c>
      <c r="G84" s="21" t="s">
        <v>283</v>
      </c>
      <c r="H84" s="21" t="s">
        <v>283</v>
      </c>
      <c r="I84" s="21" t="s">
        <v>283</v>
      </c>
      <c r="J84" s="21" t="s">
        <v>283</v>
      </c>
      <c r="K84" s="21" t="s">
        <v>283</v>
      </c>
      <c r="L84" s="21" t="s">
        <v>283</v>
      </c>
      <c r="M84" s="21" t="s">
        <v>283</v>
      </c>
      <c r="N84" s="21" t="s">
        <v>283</v>
      </c>
      <c r="O84" s="21" t="s">
        <v>283</v>
      </c>
      <c r="P84" s="21" t="s">
        <v>283</v>
      </c>
      <c r="Q84" s="13" t="s">
        <v>281</v>
      </c>
      <c r="R84" s="13" t="s">
        <v>281</v>
      </c>
      <c r="S84" s="13" t="s">
        <v>281</v>
      </c>
      <c r="T84" s="13" t="s">
        <v>283</v>
      </c>
      <c r="U84" s="13" t="s">
        <v>281</v>
      </c>
      <c r="V84" s="13" t="s">
        <v>281</v>
      </c>
      <c r="W84" s="13" t="s">
        <v>281</v>
      </c>
      <c r="X84" s="13" t="s">
        <v>281</v>
      </c>
      <c r="Y84" s="13" t="s">
        <v>283</v>
      </c>
      <c r="Z84" s="13" t="s">
        <v>281</v>
      </c>
      <c r="AA84" s="13" t="s">
        <v>281</v>
      </c>
      <c r="AB84" s="13" t="s">
        <v>281</v>
      </c>
      <c r="AC84" s="13" t="s">
        <v>281</v>
      </c>
      <c r="AD84" s="13" t="s">
        <v>283</v>
      </c>
      <c r="AE84" s="13" t="s">
        <v>281</v>
      </c>
      <c r="AF84" s="13">
        <v>27</v>
      </c>
      <c r="AG84" s="13">
        <v>593</v>
      </c>
      <c r="AH84" s="13" t="s">
        <v>281</v>
      </c>
      <c r="AI84" s="13">
        <v>400</v>
      </c>
      <c r="AJ84" s="13">
        <v>160</v>
      </c>
      <c r="AK84" s="13">
        <v>41</v>
      </c>
      <c r="AL84" s="13">
        <v>612</v>
      </c>
      <c r="AM84" s="13" t="s">
        <v>281</v>
      </c>
      <c r="AN84" s="13">
        <v>500</v>
      </c>
      <c r="AO84" s="13">
        <v>251</v>
      </c>
      <c r="AP84" s="13">
        <v>67</v>
      </c>
      <c r="AQ84" s="13">
        <v>557</v>
      </c>
      <c r="AR84" s="13" t="s">
        <v>281</v>
      </c>
      <c r="AS84" s="13">
        <v>500</v>
      </c>
      <c r="AT84" s="13">
        <v>373</v>
      </c>
      <c r="AU84" s="74">
        <v>87</v>
      </c>
      <c r="AV84" s="80">
        <v>446</v>
      </c>
      <c r="AW84" s="80" t="s">
        <v>281</v>
      </c>
      <c r="AX84" s="80">
        <v>420</v>
      </c>
      <c r="AY84" s="80">
        <v>388</v>
      </c>
      <c r="AZ84" s="12">
        <v>380</v>
      </c>
      <c r="BA84" s="12">
        <v>427</v>
      </c>
      <c r="BB84" s="12">
        <v>473</v>
      </c>
      <c r="BC84" s="12">
        <v>423</v>
      </c>
      <c r="BD84" s="12">
        <v>563</v>
      </c>
      <c r="BE84" s="12">
        <v>533</v>
      </c>
      <c r="BF84" s="12">
        <v>509</v>
      </c>
      <c r="BG84" s="12">
        <v>511</v>
      </c>
      <c r="BH84" s="12">
        <v>575</v>
      </c>
      <c r="BI84" s="81">
        <v>473</v>
      </c>
      <c r="BJ84" s="12"/>
      <c r="BK84" s="3"/>
      <c r="BL84" s="3" t="s">
        <v>424</v>
      </c>
      <c r="BM84" s="3" t="s">
        <v>295</v>
      </c>
      <c r="BN84" s="3"/>
      <c r="BO84" s="3"/>
      <c r="BP84" s="20" t="s">
        <v>283</v>
      </c>
      <c r="BQ84" s="20" t="s">
        <v>283</v>
      </c>
      <c r="BR84" s="20" t="s">
        <v>282</v>
      </c>
      <c r="BS84" s="20" t="s">
        <v>282</v>
      </c>
      <c r="BT84" s="20" t="s">
        <v>283</v>
      </c>
      <c r="BU84" s="12">
        <v>301</v>
      </c>
      <c r="BV84" s="21" t="s">
        <v>283</v>
      </c>
      <c r="BW84" s="21" t="s">
        <v>283</v>
      </c>
      <c r="BX84" s="21" t="s">
        <v>282</v>
      </c>
      <c r="BY84" s="21" t="s">
        <v>282</v>
      </c>
      <c r="BZ84" s="21" t="s">
        <v>283</v>
      </c>
      <c r="CA84" s="12">
        <v>342</v>
      </c>
      <c r="CB84" s="21" t="s">
        <v>283</v>
      </c>
      <c r="CC84" s="21" t="s">
        <v>283</v>
      </c>
      <c r="CD84" s="21" t="s">
        <v>282</v>
      </c>
      <c r="CE84" s="21" t="s">
        <v>282</v>
      </c>
      <c r="CF84" s="21" t="s">
        <v>283</v>
      </c>
      <c r="CG84" s="12">
        <v>352</v>
      </c>
      <c r="CH84" s="21" t="s">
        <v>283</v>
      </c>
      <c r="CI84" s="21" t="s">
        <v>283</v>
      </c>
      <c r="CJ84" s="21" t="s">
        <v>282</v>
      </c>
      <c r="CK84" s="21" t="s">
        <v>282</v>
      </c>
      <c r="CL84" s="21" t="s">
        <v>283</v>
      </c>
      <c r="CM84" s="12">
        <v>278</v>
      </c>
      <c r="CN84" s="21" t="s">
        <v>283</v>
      </c>
      <c r="CO84" s="21" t="s">
        <v>283</v>
      </c>
      <c r="CP84" s="21" t="s">
        <v>283</v>
      </c>
      <c r="CQ84" s="21" t="s">
        <v>283</v>
      </c>
      <c r="CR84" s="21" t="s">
        <v>283</v>
      </c>
      <c r="CS84" s="12">
        <v>240</v>
      </c>
      <c r="CT84" s="20" t="s">
        <v>283</v>
      </c>
      <c r="CU84" s="20" t="s">
        <v>283</v>
      </c>
      <c r="CV84" s="20" t="s">
        <v>283</v>
      </c>
      <c r="CW84" s="20" t="s">
        <v>283</v>
      </c>
      <c r="CX84" s="20" t="s">
        <v>283</v>
      </c>
      <c r="CZ84" s="21" t="s">
        <v>283</v>
      </c>
      <c r="DA84" s="21" t="s">
        <v>283</v>
      </c>
      <c r="DB84" s="21" t="s">
        <v>283</v>
      </c>
      <c r="DC84" s="21" t="s">
        <v>283</v>
      </c>
      <c r="DD84" s="21" t="s">
        <v>283</v>
      </c>
      <c r="DE84" s="12">
        <v>418</v>
      </c>
      <c r="DF84" s="21" t="s">
        <v>283</v>
      </c>
      <c r="DG84" s="21" t="s">
        <v>283</v>
      </c>
      <c r="DH84" s="21" t="s">
        <v>283</v>
      </c>
      <c r="DI84" s="21" t="s">
        <v>283</v>
      </c>
      <c r="DJ84" s="21" t="s">
        <v>283</v>
      </c>
      <c r="DK84" s="12">
        <v>428</v>
      </c>
    </row>
    <row r="85" spans="1:115">
      <c r="A85" s="3" t="s">
        <v>292</v>
      </c>
      <c r="B85" s="13" t="s">
        <v>281</v>
      </c>
      <c r="C85" s="13" t="s">
        <v>281</v>
      </c>
      <c r="D85" s="13" t="s">
        <v>281</v>
      </c>
      <c r="E85" s="13" t="s">
        <v>281</v>
      </c>
      <c r="F85" s="13" t="s">
        <v>281</v>
      </c>
      <c r="G85" s="13" t="s">
        <v>281</v>
      </c>
      <c r="H85" s="13" t="s">
        <v>281</v>
      </c>
      <c r="I85" s="13" t="s">
        <v>281</v>
      </c>
      <c r="J85" s="13" t="s">
        <v>281</v>
      </c>
      <c r="K85" s="13" t="s">
        <v>281</v>
      </c>
      <c r="L85" s="13" t="s">
        <v>281</v>
      </c>
      <c r="M85" s="13" t="s">
        <v>281</v>
      </c>
      <c r="N85" s="13" t="s">
        <v>281</v>
      </c>
      <c r="O85" s="13" t="s">
        <v>281</v>
      </c>
      <c r="P85" s="13" t="s">
        <v>281</v>
      </c>
      <c r="Q85" s="13" t="s">
        <v>281</v>
      </c>
      <c r="R85" s="13" t="s">
        <v>281</v>
      </c>
      <c r="S85" s="13" t="s">
        <v>281</v>
      </c>
      <c r="T85" s="13" t="s">
        <v>281</v>
      </c>
      <c r="U85" s="13" t="s">
        <v>281</v>
      </c>
      <c r="V85" s="13" t="s">
        <v>281</v>
      </c>
      <c r="W85" s="13" t="s">
        <v>281</v>
      </c>
      <c r="X85" s="13" t="s">
        <v>281</v>
      </c>
      <c r="Y85" s="13" t="s">
        <v>281</v>
      </c>
      <c r="Z85" s="13" t="s">
        <v>281</v>
      </c>
      <c r="AA85" s="13" t="s">
        <v>281</v>
      </c>
      <c r="AB85" s="13" t="s">
        <v>281</v>
      </c>
      <c r="AC85" s="13" t="s">
        <v>281</v>
      </c>
      <c r="AD85" s="13" t="s">
        <v>281</v>
      </c>
      <c r="AE85" s="13" t="s">
        <v>281</v>
      </c>
      <c r="AF85" s="13" t="s">
        <v>281</v>
      </c>
      <c r="AG85" s="13" t="s">
        <v>281</v>
      </c>
      <c r="AH85" s="13" t="s">
        <v>281</v>
      </c>
      <c r="AI85" s="13" t="s">
        <v>281</v>
      </c>
      <c r="AJ85" s="13" t="s">
        <v>281</v>
      </c>
      <c r="AK85" s="13" t="s">
        <v>281</v>
      </c>
      <c r="AL85" s="13" t="s">
        <v>281</v>
      </c>
      <c r="AM85" s="13" t="s">
        <v>281</v>
      </c>
      <c r="AN85" s="13" t="s">
        <v>281</v>
      </c>
      <c r="AO85" s="13" t="s">
        <v>281</v>
      </c>
      <c r="AP85" s="13" t="s">
        <v>281</v>
      </c>
      <c r="AQ85" s="13" t="s">
        <v>281</v>
      </c>
      <c r="AR85" s="13" t="s">
        <v>281</v>
      </c>
      <c r="AS85" s="13" t="s">
        <v>281</v>
      </c>
      <c r="AT85" s="13" t="s">
        <v>281</v>
      </c>
      <c r="AU85" s="74" t="s">
        <v>281</v>
      </c>
      <c r="AV85" s="80" t="s">
        <v>281</v>
      </c>
      <c r="AW85" s="80" t="s">
        <v>281</v>
      </c>
      <c r="AX85" s="80" t="s">
        <v>281</v>
      </c>
      <c r="AY85" s="80" t="s">
        <v>281</v>
      </c>
      <c r="AZ85" s="12">
        <v>380</v>
      </c>
      <c r="BA85" s="12">
        <v>427</v>
      </c>
      <c r="BB85" s="12">
        <v>473</v>
      </c>
      <c r="BC85" s="12">
        <v>423</v>
      </c>
      <c r="BD85" s="12">
        <v>563</v>
      </c>
      <c r="BE85" s="12">
        <v>533</v>
      </c>
      <c r="BF85" s="12">
        <v>509</v>
      </c>
      <c r="BG85" s="12">
        <v>511</v>
      </c>
      <c r="BH85" s="12">
        <v>575</v>
      </c>
      <c r="BI85" s="81">
        <v>473</v>
      </c>
      <c r="BJ85" s="12"/>
      <c r="BK85" s="3"/>
      <c r="BL85" s="3" t="s">
        <v>425</v>
      </c>
      <c r="BM85" s="3" t="s">
        <v>296</v>
      </c>
      <c r="BN85" s="3"/>
      <c r="BO85" s="3"/>
      <c r="BP85" s="12">
        <v>3</v>
      </c>
      <c r="BQ85" s="12">
        <v>112</v>
      </c>
      <c r="BR85" s="12" t="s">
        <v>282</v>
      </c>
      <c r="BS85" s="12" t="s">
        <v>282</v>
      </c>
      <c r="BT85" s="12">
        <v>3</v>
      </c>
      <c r="BU85" s="12">
        <v>301</v>
      </c>
      <c r="BV85" s="13">
        <v>3</v>
      </c>
      <c r="BW85" s="13">
        <v>115</v>
      </c>
      <c r="BX85" s="13" t="s">
        <v>282</v>
      </c>
      <c r="BY85" s="13" t="s">
        <v>282</v>
      </c>
      <c r="BZ85" s="13">
        <v>4</v>
      </c>
      <c r="CA85" s="12">
        <v>342</v>
      </c>
      <c r="CB85" s="13" t="s">
        <v>281</v>
      </c>
      <c r="CC85" s="13" t="s">
        <v>281</v>
      </c>
      <c r="CD85" s="13" t="s">
        <v>282</v>
      </c>
      <c r="CE85" s="13" t="s">
        <v>282</v>
      </c>
      <c r="CF85" s="13" t="s">
        <v>281</v>
      </c>
      <c r="CG85" s="12">
        <v>352</v>
      </c>
      <c r="CH85" s="13" t="s">
        <v>281</v>
      </c>
      <c r="CI85" s="13" t="s">
        <v>281</v>
      </c>
      <c r="CJ85" s="13" t="s">
        <v>282</v>
      </c>
      <c r="CK85" s="13" t="s">
        <v>282</v>
      </c>
      <c r="CL85" s="13" t="s">
        <v>281</v>
      </c>
      <c r="CM85" s="12">
        <v>278</v>
      </c>
      <c r="CN85" s="13" t="s">
        <v>281</v>
      </c>
      <c r="CO85" s="13" t="s">
        <v>281</v>
      </c>
      <c r="CP85" s="13" t="s">
        <v>281</v>
      </c>
      <c r="CQ85" s="13" t="s">
        <v>281</v>
      </c>
      <c r="CR85" s="13" t="s">
        <v>281</v>
      </c>
      <c r="CS85" s="12">
        <v>240</v>
      </c>
      <c r="CT85" s="12" t="s">
        <v>281</v>
      </c>
      <c r="CU85" s="12" t="s">
        <v>281</v>
      </c>
      <c r="CV85" s="12" t="s">
        <v>281</v>
      </c>
      <c r="CW85" s="12" t="s">
        <v>281</v>
      </c>
      <c r="CX85" s="12" t="s">
        <v>281</v>
      </c>
      <c r="CZ85" s="13" t="s">
        <v>281</v>
      </c>
      <c r="DA85" s="13" t="s">
        <v>281</v>
      </c>
      <c r="DB85" s="13" t="s">
        <v>281</v>
      </c>
      <c r="DC85" s="13" t="s">
        <v>281</v>
      </c>
      <c r="DD85" s="13" t="s">
        <v>281</v>
      </c>
      <c r="DE85" s="12">
        <v>418</v>
      </c>
      <c r="DF85" s="13" t="s">
        <v>281</v>
      </c>
      <c r="DG85" s="13" t="s">
        <v>281</v>
      </c>
      <c r="DH85" s="13" t="s">
        <v>281</v>
      </c>
      <c r="DI85" s="13" t="s">
        <v>281</v>
      </c>
      <c r="DJ85" s="13" t="s">
        <v>281</v>
      </c>
      <c r="DK85" s="12">
        <v>428</v>
      </c>
    </row>
    <row r="86" spans="1:115">
      <c r="A86" s="3" t="s">
        <v>218</v>
      </c>
      <c r="B86" s="13" t="s">
        <v>283</v>
      </c>
      <c r="C86" s="13" t="s">
        <v>283</v>
      </c>
      <c r="D86" s="13" t="s">
        <v>283</v>
      </c>
      <c r="E86" s="13" t="s">
        <v>283</v>
      </c>
      <c r="F86" s="13" t="s">
        <v>283</v>
      </c>
      <c r="G86" s="13" t="s">
        <v>283</v>
      </c>
      <c r="H86" s="13" t="s">
        <v>283</v>
      </c>
      <c r="I86" s="13" t="s">
        <v>283</v>
      </c>
      <c r="J86" s="13" t="s">
        <v>283</v>
      </c>
      <c r="K86" s="13" t="s">
        <v>283</v>
      </c>
      <c r="L86" s="13" t="s">
        <v>281</v>
      </c>
      <c r="M86" s="13" t="s">
        <v>281</v>
      </c>
      <c r="N86" s="13" t="s">
        <v>281</v>
      </c>
      <c r="O86" s="13" t="s">
        <v>283</v>
      </c>
      <c r="P86" s="13" t="s">
        <v>281</v>
      </c>
      <c r="Q86" s="13" t="s">
        <v>281</v>
      </c>
      <c r="R86" s="13" t="s">
        <v>281</v>
      </c>
      <c r="S86" s="13" t="s">
        <v>281</v>
      </c>
      <c r="T86" s="13" t="s">
        <v>283</v>
      </c>
      <c r="U86" s="13" t="s">
        <v>281</v>
      </c>
      <c r="V86" s="13" t="s">
        <v>281</v>
      </c>
      <c r="W86" s="13" t="s">
        <v>281</v>
      </c>
      <c r="X86" s="13" t="s">
        <v>281</v>
      </c>
      <c r="Y86" s="13" t="s">
        <v>283</v>
      </c>
      <c r="Z86" s="13" t="s">
        <v>281</v>
      </c>
      <c r="AA86" s="13" t="s">
        <v>281</v>
      </c>
      <c r="AB86" s="13" t="s">
        <v>281</v>
      </c>
      <c r="AC86" s="13" t="s">
        <v>281</v>
      </c>
      <c r="AD86" s="13" t="s">
        <v>283</v>
      </c>
      <c r="AE86" s="13" t="s">
        <v>281</v>
      </c>
      <c r="AF86" s="13" t="s">
        <v>281</v>
      </c>
      <c r="AG86" s="13" t="s">
        <v>281</v>
      </c>
      <c r="AH86" s="13" t="s">
        <v>281</v>
      </c>
      <c r="AI86" s="13" t="s">
        <v>283</v>
      </c>
      <c r="AJ86" s="13" t="s">
        <v>281</v>
      </c>
      <c r="AK86" s="13" t="s">
        <v>281</v>
      </c>
      <c r="AL86" s="13" t="s">
        <v>281</v>
      </c>
      <c r="AM86" s="13" t="s">
        <v>281</v>
      </c>
      <c r="AN86" s="13" t="s">
        <v>283</v>
      </c>
      <c r="AO86" s="13" t="s">
        <v>281</v>
      </c>
      <c r="AP86" s="13" t="s">
        <v>281</v>
      </c>
      <c r="AQ86" s="13" t="s">
        <v>281</v>
      </c>
      <c r="AR86" s="13" t="s">
        <v>281</v>
      </c>
      <c r="AS86" s="13" t="s">
        <v>283</v>
      </c>
      <c r="AT86" s="13" t="s">
        <v>281</v>
      </c>
      <c r="AU86" s="74" t="s">
        <v>281</v>
      </c>
      <c r="AV86" s="80" t="s">
        <v>281</v>
      </c>
      <c r="AW86" s="80" t="s">
        <v>281</v>
      </c>
      <c r="AX86" s="80" t="s">
        <v>283</v>
      </c>
      <c r="AY86" s="80" t="s">
        <v>281</v>
      </c>
      <c r="AZ86" s="12">
        <v>380</v>
      </c>
      <c r="BA86" s="12">
        <v>427</v>
      </c>
      <c r="BB86" s="12">
        <v>473</v>
      </c>
      <c r="BC86" s="12">
        <v>423</v>
      </c>
      <c r="BD86" s="12">
        <v>563</v>
      </c>
      <c r="BE86" s="12">
        <v>533</v>
      </c>
      <c r="BF86" s="12">
        <v>509</v>
      </c>
      <c r="BG86" s="12">
        <v>511</v>
      </c>
      <c r="BH86" s="12">
        <v>575</v>
      </c>
      <c r="BI86" s="81">
        <v>473</v>
      </c>
      <c r="BJ86" s="12"/>
      <c r="BK86" s="3"/>
      <c r="BL86" s="3" t="s">
        <v>426</v>
      </c>
      <c r="BM86" s="3" t="s">
        <v>17</v>
      </c>
      <c r="BN86" s="3"/>
      <c r="BO86" s="3"/>
      <c r="BP86" s="12" t="s">
        <v>283</v>
      </c>
      <c r="BQ86" s="12" t="s">
        <v>283</v>
      </c>
      <c r="BR86" s="12" t="s">
        <v>282</v>
      </c>
      <c r="BS86" s="12" t="s">
        <v>282</v>
      </c>
      <c r="BT86" s="12" t="s">
        <v>283</v>
      </c>
      <c r="BU86" s="12">
        <v>301</v>
      </c>
      <c r="BV86" s="13" t="s">
        <v>283</v>
      </c>
      <c r="BW86" s="13" t="s">
        <v>283</v>
      </c>
      <c r="BX86" s="13" t="s">
        <v>282</v>
      </c>
      <c r="BY86" s="13" t="s">
        <v>282</v>
      </c>
      <c r="BZ86" s="13" t="s">
        <v>283</v>
      </c>
      <c r="CA86" s="12">
        <v>342</v>
      </c>
      <c r="CB86" s="13" t="s">
        <v>283</v>
      </c>
      <c r="CC86" s="13" t="s">
        <v>283</v>
      </c>
      <c r="CD86" s="13" t="s">
        <v>282</v>
      </c>
      <c r="CE86" s="13" t="s">
        <v>282</v>
      </c>
      <c r="CF86" s="13" t="s">
        <v>283</v>
      </c>
      <c r="CG86" s="12">
        <v>352</v>
      </c>
      <c r="CH86" s="13" t="s">
        <v>283</v>
      </c>
      <c r="CI86" s="13" t="s">
        <v>283</v>
      </c>
      <c r="CJ86" s="13" t="s">
        <v>282</v>
      </c>
      <c r="CK86" s="13" t="s">
        <v>282</v>
      </c>
      <c r="CL86" s="13" t="s">
        <v>283</v>
      </c>
      <c r="CM86" s="12">
        <v>278</v>
      </c>
      <c r="CN86" s="13" t="s">
        <v>283</v>
      </c>
      <c r="CO86" s="13" t="s">
        <v>283</v>
      </c>
      <c r="CP86" s="13" t="s">
        <v>283</v>
      </c>
      <c r="CQ86" s="13" t="s">
        <v>283</v>
      </c>
      <c r="CR86" s="13" t="s">
        <v>283</v>
      </c>
      <c r="CS86" s="12">
        <v>240</v>
      </c>
      <c r="CT86" s="12" t="s">
        <v>283</v>
      </c>
      <c r="CU86" s="12" t="s">
        <v>283</v>
      </c>
      <c r="CV86" s="12" t="s">
        <v>283</v>
      </c>
      <c r="CW86" s="12" t="s">
        <v>283</v>
      </c>
      <c r="CX86" s="12" t="s">
        <v>283</v>
      </c>
      <c r="CZ86" s="13" t="s">
        <v>283</v>
      </c>
      <c r="DA86" s="13" t="s">
        <v>283</v>
      </c>
      <c r="DB86" s="13" t="s">
        <v>283</v>
      </c>
      <c r="DC86" s="13" t="s">
        <v>283</v>
      </c>
      <c r="DD86" s="13" t="s">
        <v>283</v>
      </c>
      <c r="DE86" s="12">
        <v>418</v>
      </c>
      <c r="DF86" s="13" t="s">
        <v>283</v>
      </c>
      <c r="DG86" s="13" t="s">
        <v>283</v>
      </c>
      <c r="DH86" s="13" t="s">
        <v>283</v>
      </c>
      <c r="DI86" s="13" t="s">
        <v>283</v>
      </c>
      <c r="DJ86" s="13" t="s">
        <v>283</v>
      </c>
      <c r="DK86" s="12">
        <v>428</v>
      </c>
    </row>
    <row r="87" spans="1:115">
      <c r="A87" s="3" t="s">
        <v>219</v>
      </c>
      <c r="B87" s="13" t="s">
        <v>283</v>
      </c>
      <c r="C87" s="13" t="s">
        <v>283</v>
      </c>
      <c r="D87" s="13" t="s">
        <v>283</v>
      </c>
      <c r="E87" s="13" t="s">
        <v>283</v>
      </c>
      <c r="F87" s="13" t="s">
        <v>283</v>
      </c>
      <c r="G87" s="13" t="s">
        <v>283</v>
      </c>
      <c r="H87" s="13" t="s">
        <v>283</v>
      </c>
      <c r="I87" s="13" t="s">
        <v>283</v>
      </c>
      <c r="J87" s="13" t="s">
        <v>283</v>
      </c>
      <c r="K87" s="13" t="s">
        <v>283</v>
      </c>
      <c r="L87" s="13" t="s">
        <v>283</v>
      </c>
      <c r="M87" s="13" t="s">
        <v>283</v>
      </c>
      <c r="N87" s="13" t="s">
        <v>283</v>
      </c>
      <c r="O87" s="13" t="s">
        <v>283</v>
      </c>
      <c r="P87" s="13" t="s">
        <v>283</v>
      </c>
      <c r="Q87" s="13" t="s">
        <v>283</v>
      </c>
      <c r="R87" s="13" t="s">
        <v>283</v>
      </c>
      <c r="S87" s="13" t="s">
        <v>283</v>
      </c>
      <c r="T87" s="13" t="s">
        <v>283</v>
      </c>
      <c r="U87" s="13" t="s">
        <v>283</v>
      </c>
      <c r="V87" s="13" t="s">
        <v>283</v>
      </c>
      <c r="W87" s="13" t="s">
        <v>283</v>
      </c>
      <c r="X87" s="13" t="s">
        <v>283</v>
      </c>
      <c r="Y87" s="13" t="s">
        <v>283</v>
      </c>
      <c r="Z87" s="13" t="s">
        <v>283</v>
      </c>
      <c r="AA87" s="13" t="s">
        <v>283</v>
      </c>
      <c r="AB87" s="13" t="s">
        <v>283</v>
      </c>
      <c r="AC87" s="13" t="s">
        <v>283</v>
      </c>
      <c r="AD87" s="13" t="s">
        <v>283</v>
      </c>
      <c r="AE87" s="13" t="s">
        <v>283</v>
      </c>
      <c r="AF87" s="13" t="s">
        <v>283</v>
      </c>
      <c r="AG87" s="13" t="s">
        <v>283</v>
      </c>
      <c r="AH87" s="13" t="s">
        <v>283</v>
      </c>
      <c r="AI87" s="13" t="s">
        <v>283</v>
      </c>
      <c r="AJ87" s="13" t="s">
        <v>283</v>
      </c>
      <c r="AK87" s="13" t="s">
        <v>283</v>
      </c>
      <c r="AL87" s="13" t="s">
        <v>283</v>
      </c>
      <c r="AM87" s="13" t="s">
        <v>283</v>
      </c>
      <c r="AN87" s="13" t="s">
        <v>283</v>
      </c>
      <c r="AO87" s="13" t="s">
        <v>283</v>
      </c>
      <c r="AP87" s="13" t="s">
        <v>283</v>
      </c>
      <c r="AQ87" s="13" t="s">
        <v>283</v>
      </c>
      <c r="AR87" s="13" t="s">
        <v>283</v>
      </c>
      <c r="AS87" s="13" t="s">
        <v>283</v>
      </c>
      <c r="AT87" s="13" t="s">
        <v>283</v>
      </c>
      <c r="AU87" s="74" t="s">
        <v>283</v>
      </c>
      <c r="AV87" s="80" t="s">
        <v>283</v>
      </c>
      <c r="AW87" s="80" t="s">
        <v>283</v>
      </c>
      <c r="AX87" s="80" t="s">
        <v>283</v>
      </c>
      <c r="AY87" s="80" t="s">
        <v>283</v>
      </c>
      <c r="AZ87" s="12">
        <v>380</v>
      </c>
      <c r="BA87" s="12">
        <v>427</v>
      </c>
      <c r="BB87" s="12">
        <v>473</v>
      </c>
      <c r="BC87" s="12">
        <v>423</v>
      </c>
      <c r="BD87" s="12">
        <v>563</v>
      </c>
      <c r="BE87" s="12">
        <v>533</v>
      </c>
      <c r="BF87" s="12">
        <v>509</v>
      </c>
      <c r="BG87" s="12">
        <v>511</v>
      </c>
      <c r="BH87" s="12">
        <v>575</v>
      </c>
      <c r="BI87" s="81">
        <v>473</v>
      </c>
      <c r="BJ87" s="12"/>
      <c r="BK87" s="3"/>
      <c r="BL87" s="3" t="s">
        <v>427</v>
      </c>
      <c r="BM87" s="3" t="s">
        <v>16</v>
      </c>
      <c r="BN87" s="3"/>
      <c r="BO87" s="3"/>
      <c r="BP87" s="12" t="s">
        <v>283</v>
      </c>
      <c r="BQ87" s="12" t="s">
        <v>283</v>
      </c>
      <c r="BR87" s="12" t="s">
        <v>282</v>
      </c>
      <c r="BS87" s="12" t="s">
        <v>282</v>
      </c>
      <c r="BT87" s="12" t="s">
        <v>283</v>
      </c>
      <c r="BU87" s="12">
        <v>301</v>
      </c>
      <c r="BV87" s="13" t="s">
        <v>283</v>
      </c>
      <c r="BW87" s="13" t="s">
        <v>283</v>
      </c>
      <c r="BX87" s="13" t="s">
        <v>282</v>
      </c>
      <c r="BY87" s="13" t="s">
        <v>282</v>
      </c>
      <c r="BZ87" s="13" t="s">
        <v>283</v>
      </c>
      <c r="CA87" s="12">
        <v>342</v>
      </c>
      <c r="CB87" s="13" t="s">
        <v>283</v>
      </c>
      <c r="CC87" s="13" t="s">
        <v>283</v>
      </c>
      <c r="CD87" s="13" t="s">
        <v>282</v>
      </c>
      <c r="CE87" s="13" t="s">
        <v>282</v>
      </c>
      <c r="CF87" s="13" t="s">
        <v>283</v>
      </c>
      <c r="CG87" s="12">
        <v>352</v>
      </c>
      <c r="CH87" s="13" t="s">
        <v>283</v>
      </c>
      <c r="CI87" s="13" t="s">
        <v>283</v>
      </c>
      <c r="CJ87" s="13" t="s">
        <v>282</v>
      </c>
      <c r="CK87" s="13" t="s">
        <v>282</v>
      </c>
      <c r="CL87" s="13" t="s">
        <v>283</v>
      </c>
      <c r="CM87" s="12">
        <v>278</v>
      </c>
      <c r="CN87" s="13" t="s">
        <v>283</v>
      </c>
      <c r="CO87" s="13" t="s">
        <v>283</v>
      </c>
      <c r="CP87" s="13" t="s">
        <v>283</v>
      </c>
      <c r="CQ87" s="13" t="s">
        <v>283</v>
      </c>
      <c r="CR87" s="13" t="s">
        <v>283</v>
      </c>
      <c r="CS87" s="12">
        <v>240</v>
      </c>
      <c r="CT87" s="12" t="s">
        <v>283</v>
      </c>
      <c r="CU87" s="12" t="s">
        <v>283</v>
      </c>
      <c r="CV87" s="12" t="s">
        <v>283</v>
      </c>
      <c r="CW87" s="12" t="s">
        <v>283</v>
      </c>
      <c r="CX87" s="12" t="s">
        <v>283</v>
      </c>
      <c r="CZ87" s="13" t="s">
        <v>283</v>
      </c>
      <c r="DA87" s="13" t="s">
        <v>283</v>
      </c>
      <c r="DB87" s="13" t="s">
        <v>283</v>
      </c>
      <c r="DC87" s="13" t="s">
        <v>283</v>
      </c>
      <c r="DD87" s="13" t="s">
        <v>283</v>
      </c>
      <c r="DE87" s="12">
        <v>418</v>
      </c>
      <c r="DF87" s="13" t="s">
        <v>283</v>
      </c>
      <c r="DG87" s="13" t="s">
        <v>283</v>
      </c>
      <c r="DH87" s="13" t="s">
        <v>283</v>
      </c>
      <c r="DI87" s="13" t="s">
        <v>283</v>
      </c>
      <c r="DJ87" s="13" t="s">
        <v>283</v>
      </c>
      <c r="DK87" s="12">
        <v>428</v>
      </c>
    </row>
    <row r="88" spans="1:115">
      <c r="A88" s="3" t="s">
        <v>220</v>
      </c>
      <c r="B88" s="13" t="s">
        <v>283</v>
      </c>
      <c r="C88" s="13" t="s">
        <v>283</v>
      </c>
      <c r="D88" s="13" t="s">
        <v>283</v>
      </c>
      <c r="E88" s="13" t="s">
        <v>283</v>
      </c>
      <c r="F88" s="13" t="s">
        <v>283</v>
      </c>
      <c r="G88" s="13" t="s">
        <v>283</v>
      </c>
      <c r="H88" s="13" t="s">
        <v>283</v>
      </c>
      <c r="I88" s="13" t="s">
        <v>283</v>
      </c>
      <c r="J88" s="13" t="s">
        <v>283</v>
      </c>
      <c r="K88" s="13" t="s">
        <v>283</v>
      </c>
      <c r="L88" s="13" t="s">
        <v>283</v>
      </c>
      <c r="M88" s="13" t="s">
        <v>283</v>
      </c>
      <c r="N88" s="13" t="s">
        <v>283</v>
      </c>
      <c r="O88" s="13" t="s">
        <v>283</v>
      </c>
      <c r="P88" s="13" t="s">
        <v>283</v>
      </c>
      <c r="Q88" s="13" t="s">
        <v>283</v>
      </c>
      <c r="R88" s="13" t="s">
        <v>283</v>
      </c>
      <c r="S88" s="13" t="s">
        <v>283</v>
      </c>
      <c r="T88" s="13" t="s">
        <v>283</v>
      </c>
      <c r="U88" s="13" t="s">
        <v>283</v>
      </c>
      <c r="V88" s="13" t="s">
        <v>283</v>
      </c>
      <c r="W88" s="13" t="s">
        <v>283</v>
      </c>
      <c r="X88" s="13" t="s">
        <v>283</v>
      </c>
      <c r="Y88" s="13" t="s">
        <v>283</v>
      </c>
      <c r="Z88" s="13" t="s">
        <v>283</v>
      </c>
      <c r="AA88" s="13" t="s">
        <v>283</v>
      </c>
      <c r="AB88" s="13" t="s">
        <v>283</v>
      </c>
      <c r="AC88" s="13" t="s">
        <v>283</v>
      </c>
      <c r="AD88" s="13" t="s">
        <v>283</v>
      </c>
      <c r="AE88" s="13" t="s">
        <v>283</v>
      </c>
      <c r="AF88" s="13" t="s">
        <v>283</v>
      </c>
      <c r="AG88" s="13" t="s">
        <v>283</v>
      </c>
      <c r="AH88" s="13" t="s">
        <v>283</v>
      </c>
      <c r="AI88" s="13" t="s">
        <v>283</v>
      </c>
      <c r="AJ88" s="13" t="s">
        <v>283</v>
      </c>
      <c r="AK88" s="13" t="s">
        <v>283</v>
      </c>
      <c r="AL88" s="13" t="s">
        <v>283</v>
      </c>
      <c r="AM88" s="13" t="s">
        <v>283</v>
      </c>
      <c r="AN88" s="13" t="s">
        <v>283</v>
      </c>
      <c r="AO88" s="13" t="s">
        <v>283</v>
      </c>
      <c r="AP88" s="13" t="s">
        <v>283</v>
      </c>
      <c r="AQ88" s="13" t="s">
        <v>283</v>
      </c>
      <c r="AR88" s="13" t="s">
        <v>283</v>
      </c>
      <c r="AS88" s="13" t="s">
        <v>283</v>
      </c>
      <c r="AT88" s="13" t="s">
        <v>283</v>
      </c>
      <c r="AU88" s="74" t="s">
        <v>283</v>
      </c>
      <c r="AV88" s="80" t="s">
        <v>283</v>
      </c>
      <c r="AW88" s="80" t="s">
        <v>283</v>
      </c>
      <c r="AX88" s="80" t="s">
        <v>283</v>
      </c>
      <c r="AY88" s="80" t="s">
        <v>283</v>
      </c>
      <c r="AZ88" s="12">
        <v>380</v>
      </c>
      <c r="BA88" s="12">
        <v>427</v>
      </c>
      <c r="BB88" s="12">
        <v>473</v>
      </c>
      <c r="BC88" s="12">
        <v>423</v>
      </c>
      <c r="BD88" s="12">
        <v>563</v>
      </c>
      <c r="BE88" s="12">
        <v>533</v>
      </c>
      <c r="BF88" s="12">
        <v>509</v>
      </c>
      <c r="BG88" s="12">
        <v>511</v>
      </c>
      <c r="BH88" s="12">
        <v>575</v>
      </c>
      <c r="BI88" s="81">
        <v>473</v>
      </c>
      <c r="BJ88" s="12"/>
      <c r="BK88" s="3"/>
      <c r="BL88" s="3" t="s">
        <v>428</v>
      </c>
      <c r="BM88" s="3" t="s">
        <v>15</v>
      </c>
      <c r="BN88" s="3"/>
      <c r="BO88" s="3"/>
      <c r="BP88" s="12" t="s">
        <v>283</v>
      </c>
      <c r="BQ88" s="12" t="s">
        <v>283</v>
      </c>
      <c r="BR88" s="12" t="s">
        <v>282</v>
      </c>
      <c r="BS88" s="12" t="s">
        <v>282</v>
      </c>
      <c r="BT88" s="12" t="s">
        <v>283</v>
      </c>
      <c r="BU88" s="12">
        <v>301</v>
      </c>
      <c r="BV88" s="13" t="s">
        <v>283</v>
      </c>
      <c r="BW88" s="13" t="s">
        <v>283</v>
      </c>
      <c r="BX88" s="13" t="s">
        <v>282</v>
      </c>
      <c r="BY88" s="13" t="s">
        <v>282</v>
      </c>
      <c r="BZ88" s="13" t="s">
        <v>283</v>
      </c>
      <c r="CA88" s="12">
        <v>342</v>
      </c>
      <c r="CB88" s="13" t="s">
        <v>283</v>
      </c>
      <c r="CC88" s="13" t="s">
        <v>283</v>
      </c>
      <c r="CD88" s="13" t="s">
        <v>282</v>
      </c>
      <c r="CE88" s="13" t="s">
        <v>282</v>
      </c>
      <c r="CF88" s="13" t="s">
        <v>283</v>
      </c>
      <c r="CG88" s="12">
        <v>352</v>
      </c>
      <c r="CH88" s="13" t="s">
        <v>283</v>
      </c>
      <c r="CI88" s="13" t="s">
        <v>283</v>
      </c>
      <c r="CJ88" s="13" t="s">
        <v>282</v>
      </c>
      <c r="CK88" s="13" t="s">
        <v>282</v>
      </c>
      <c r="CL88" s="13" t="s">
        <v>283</v>
      </c>
      <c r="CM88" s="12">
        <v>278</v>
      </c>
      <c r="CN88" s="13" t="s">
        <v>283</v>
      </c>
      <c r="CO88" s="13" t="s">
        <v>283</v>
      </c>
      <c r="CP88" s="13" t="s">
        <v>283</v>
      </c>
      <c r="CQ88" s="13" t="s">
        <v>283</v>
      </c>
      <c r="CR88" s="13" t="s">
        <v>283</v>
      </c>
      <c r="CS88" s="12">
        <v>240</v>
      </c>
      <c r="CT88" s="12" t="s">
        <v>283</v>
      </c>
      <c r="CU88" s="12" t="s">
        <v>283</v>
      </c>
      <c r="CV88" s="12" t="s">
        <v>283</v>
      </c>
      <c r="CW88" s="12" t="s">
        <v>283</v>
      </c>
      <c r="CX88" s="12" t="s">
        <v>283</v>
      </c>
      <c r="CZ88" s="13" t="s">
        <v>283</v>
      </c>
      <c r="DA88" s="13" t="s">
        <v>283</v>
      </c>
      <c r="DB88" s="13" t="s">
        <v>283</v>
      </c>
      <c r="DC88" s="13" t="s">
        <v>283</v>
      </c>
      <c r="DD88" s="13" t="s">
        <v>283</v>
      </c>
      <c r="DE88" s="12">
        <v>418</v>
      </c>
      <c r="DF88" s="13" t="s">
        <v>283</v>
      </c>
      <c r="DG88" s="13" t="s">
        <v>283</v>
      </c>
      <c r="DH88" s="13" t="s">
        <v>283</v>
      </c>
      <c r="DI88" s="13" t="s">
        <v>283</v>
      </c>
      <c r="DJ88" s="13" t="s">
        <v>283</v>
      </c>
      <c r="DK88" s="12">
        <v>428</v>
      </c>
    </row>
    <row r="89" spans="1:115">
      <c r="A89" s="3" t="s">
        <v>221</v>
      </c>
      <c r="B89" s="13" t="s">
        <v>283</v>
      </c>
      <c r="C89" s="13" t="s">
        <v>283</v>
      </c>
      <c r="D89" s="13" t="s">
        <v>283</v>
      </c>
      <c r="E89" s="13" t="s">
        <v>283</v>
      </c>
      <c r="F89" s="13" t="s">
        <v>283</v>
      </c>
      <c r="G89" s="13" t="s">
        <v>283</v>
      </c>
      <c r="H89" s="13" t="s">
        <v>283</v>
      </c>
      <c r="I89" s="13" t="s">
        <v>283</v>
      </c>
      <c r="J89" s="13" t="s">
        <v>283</v>
      </c>
      <c r="K89" s="13" t="s">
        <v>283</v>
      </c>
      <c r="L89" s="13" t="s">
        <v>283</v>
      </c>
      <c r="M89" s="13" t="s">
        <v>283</v>
      </c>
      <c r="N89" s="13" t="s">
        <v>283</v>
      </c>
      <c r="O89" s="13" t="s">
        <v>283</v>
      </c>
      <c r="P89" s="13" t="s">
        <v>283</v>
      </c>
      <c r="Q89" s="13" t="s">
        <v>283</v>
      </c>
      <c r="R89" s="13" t="s">
        <v>283</v>
      </c>
      <c r="S89" s="13" t="s">
        <v>283</v>
      </c>
      <c r="T89" s="13" t="s">
        <v>283</v>
      </c>
      <c r="U89" s="13" t="s">
        <v>283</v>
      </c>
      <c r="V89" s="13" t="s">
        <v>281</v>
      </c>
      <c r="W89" s="13" t="s">
        <v>281</v>
      </c>
      <c r="X89" s="13" t="s">
        <v>281</v>
      </c>
      <c r="Y89" s="13" t="s">
        <v>283</v>
      </c>
      <c r="Z89" s="13" t="s">
        <v>281</v>
      </c>
      <c r="AA89" s="13" t="s">
        <v>281</v>
      </c>
      <c r="AB89" s="13" t="s">
        <v>281</v>
      </c>
      <c r="AC89" s="13" t="s">
        <v>281</v>
      </c>
      <c r="AD89" s="13" t="s">
        <v>283</v>
      </c>
      <c r="AE89" s="13" t="s">
        <v>281</v>
      </c>
      <c r="AF89" s="13" t="s">
        <v>281</v>
      </c>
      <c r="AG89" s="13" t="s">
        <v>281</v>
      </c>
      <c r="AH89" s="13" t="s">
        <v>281</v>
      </c>
      <c r="AI89" s="13" t="s">
        <v>283</v>
      </c>
      <c r="AJ89" s="13" t="s">
        <v>281</v>
      </c>
      <c r="AK89" s="13" t="s">
        <v>281</v>
      </c>
      <c r="AL89" s="13" t="s">
        <v>281</v>
      </c>
      <c r="AM89" s="13" t="s">
        <v>281</v>
      </c>
      <c r="AN89" s="13" t="s">
        <v>283</v>
      </c>
      <c r="AO89" s="13" t="s">
        <v>281</v>
      </c>
      <c r="AP89" s="13" t="s">
        <v>281</v>
      </c>
      <c r="AQ89" s="13" t="s">
        <v>281</v>
      </c>
      <c r="AR89" s="13" t="s">
        <v>281</v>
      </c>
      <c r="AS89" s="13" t="s">
        <v>283</v>
      </c>
      <c r="AT89" s="13" t="s">
        <v>281</v>
      </c>
      <c r="AU89" s="74" t="s">
        <v>281</v>
      </c>
      <c r="AV89" s="80" t="s">
        <v>281</v>
      </c>
      <c r="AW89" s="80" t="s">
        <v>281</v>
      </c>
      <c r="AX89" s="80" t="s">
        <v>283</v>
      </c>
      <c r="AY89" s="80" t="s">
        <v>281</v>
      </c>
      <c r="AZ89" s="12">
        <v>380</v>
      </c>
      <c r="BA89" s="12">
        <v>427</v>
      </c>
      <c r="BB89" s="12">
        <v>473</v>
      </c>
      <c r="BC89" s="12">
        <v>423</v>
      </c>
      <c r="BD89" s="12">
        <v>563</v>
      </c>
      <c r="BE89" s="12">
        <v>533</v>
      </c>
      <c r="BF89" s="12">
        <v>509</v>
      </c>
      <c r="BG89" s="12">
        <v>511</v>
      </c>
      <c r="BH89" s="12">
        <v>575</v>
      </c>
      <c r="BI89" s="81">
        <v>473</v>
      </c>
      <c r="BJ89" s="12"/>
      <c r="BK89" s="3"/>
      <c r="BL89" s="3" t="s">
        <v>429</v>
      </c>
      <c r="BM89" s="3" t="s">
        <v>14</v>
      </c>
      <c r="BN89" s="3"/>
      <c r="BO89" s="3"/>
      <c r="BP89" s="12" t="s">
        <v>283</v>
      </c>
      <c r="BQ89" s="12" t="s">
        <v>283</v>
      </c>
      <c r="BR89" s="12" t="s">
        <v>282</v>
      </c>
      <c r="BS89" s="12" t="s">
        <v>282</v>
      </c>
      <c r="BT89" s="12" t="s">
        <v>283</v>
      </c>
      <c r="BU89" s="12">
        <v>301</v>
      </c>
      <c r="BV89" s="13" t="s">
        <v>283</v>
      </c>
      <c r="BW89" s="13" t="s">
        <v>283</v>
      </c>
      <c r="BX89" s="13" t="s">
        <v>282</v>
      </c>
      <c r="BY89" s="13" t="s">
        <v>282</v>
      </c>
      <c r="BZ89" s="13" t="s">
        <v>283</v>
      </c>
      <c r="CA89" s="12">
        <v>342</v>
      </c>
      <c r="CB89" s="13" t="s">
        <v>283</v>
      </c>
      <c r="CC89" s="13" t="s">
        <v>283</v>
      </c>
      <c r="CD89" s="13" t="s">
        <v>282</v>
      </c>
      <c r="CE89" s="13" t="s">
        <v>282</v>
      </c>
      <c r="CF89" s="13" t="s">
        <v>283</v>
      </c>
      <c r="CG89" s="12">
        <v>352</v>
      </c>
      <c r="CH89" s="13" t="s">
        <v>283</v>
      </c>
      <c r="CI89" s="13" t="s">
        <v>283</v>
      </c>
      <c r="CJ89" s="13" t="s">
        <v>282</v>
      </c>
      <c r="CK89" s="13" t="s">
        <v>282</v>
      </c>
      <c r="CL89" s="13" t="s">
        <v>283</v>
      </c>
      <c r="CM89" s="12">
        <v>278</v>
      </c>
      <c r="CN89" s="13" t="s">
        <v>283</v>
      </c>
      <c r="CO89" s="13" t="s">
        <v>283</v>
      </c>
      <c r="CP89" s="13" t="s">
        <v>283</v>
      </c>
      <c r="CQ89" s="13" t="s">
        <v>283</v>
      </c>
      <c r="CR89" s="13" t="s">
        <v>283</v>
      </c>
      <c r="CS89" s="12">
        <v>240</v>
      </c>
      <c r="CT89" s="12" t="s">
        <v>283</v>
      </c>
      <c r="CU89" s="12" t="s">
        <v>283</v>
      </c>
      <c r="CV89" s="12" t="s">
        <v>283</v>
      </c>
      <c r="CW89" s="12" t="s">
        <v>283</v>
      </c>
      <c r="CX89" s="12" t="s">
        <v>283</v>
      </c>
      <c r="CZ89" s="13" t="s">
        <v>283</v>
      </c>
      <c r="DA89" s="13" t="s">
        <v>283</v>
      </c>
      <c r="DB89" s="13" t="s">
        <v>283</v>
      </c>
      <c r="DC89" s="13" t="s">
        <v>283</v>
      </c>
      <c r="DD89" s="13" t="s">
        <v>283</v>
      </c>
      <c r="DE89" s="12">
        <v>418</v>
      </c>
      <c r="DF89" s="13" t="s">
        <v>283</v>
      </c>
      <c r="DG89" s="13" t="s">
        <v>283</v>
      </c>
      <c r="DH89" s="13" t="s">
        <v>283</v>
      </c>
      <c r="DI89" s="13" t="s">
        <v>283</v>
      </c>
      <c r="DJ89" s="13" t="s">
        <v>283</v>
      </c>
      <c r="DK89" s="12">
        <v>428</v>
      </c>
    </row>
    <row r="90" spans="1:115">
      <c r="A90" s="3" t="s">
        <v>222</v>
      </c>
      <c r="B90" s="13" t="s">
        <v>283</v>
      </c>
      <c r="C90" s="13" t="s">
        <v>283</v>
      </c>
      <c r="D90" s="13" t="s">
        <v>283</v>
      </c>
      <c r="E90" s="13" t="s">
        <v>283</v>
      </c>
      <c r="F90" s="13" t="s">
        <v>283</v>
      </c>
      <c r="G90" s="13" t="s">
        <v>283</v>
      </c>
      <c r="H90" s="13" t="s">
        <v>283</v>
      </c>
      <c r="I90" s="13" t="s">
        <v>283</v>
      </c>
      <c r="J90" s="13" t="s">
        <v>283</v>
      </c>
      <c r="K90" s="13" t="s">
        <v>283</v>
      </c>
      <c r="L90" s="13" t="s">
        <v>283</v>
      </c>
      <c r="M90" s="13" t="s">
        <v>283</v>
      </c>
      <c r="N90" s="13" t="s">
        <v>283</v>
      </c>
      <c r="O90" s="13" t="s">
        <v>283</v>
      </c>
      <c r="P90" s="13" t="s">
        <v>283</v>
      </c>
      <c r="Q90" s="13" t="s">
        <v>283</v>
      </c>
      <c r="R90" s="13" t="s">
        <v>283</v>
      </c>
      <c r="S90" s="13" t="s">
        <v>283</v>
      </c>
      <c r="T90" s="13" t="s">
        <v>283</v>
      </c>
      <c r="U90" s="13" t="s">
        <v>283</v>
      </c>
      <c r="V90" s="13" t="s">
        <v>283</v>
      </c>
      <c r="W90" s="13" t="s">
        <v>283</v>
      </c>
      <c r="X90" s="13" t="s">
        <v>283</v>
      </c>
      <c r="Y90" s="13" t="s">
        <v>283</v>
      </c>
      <c r="Z90" s="13" t="s">
        <v>283</v>
      </c>
      <c r="AA90" s="13" t="s">
        <v>283</v>
      </c>
      <c r="AB90" s="13" t="s">
        <v>283</v>
      </c>
      <c r="AC90" s="13" t="s">
        <v>283</v>
      </c>
      <c r="AD90" s="13" t="s">
        <v>283</v>
      </c>
      <c r="AE90" s="13" t="s">
        <v>283</v>
      </c>
      <c r="AF90" s="13" t="s">
        <v>283</v>
      </c>
      <c r="AG90" s="13" t="s">
        <v>283</v>
      </c>
      <c r="AH90" s="13" t="s">
        <v>283</v>
      </c>
      <c r="AI90" s="13" t="s">
        <v>283</v>
      </c>
      <c r="AJ90" s="13" t="s">
        <v>283</v>
      </c>
      <c r="AK90" s="13" t="s">
        <v>283</v>
      </c>
      <c r="AL90" s="13" t="s">
        <v>283</v>
      </c>
      <c r="AM90" s="13" t="s">
        <v>283</v>
      </c>
      <c r="AN90" s="13" t="s">
        <v>283</v>
      </c>
      <c r="AO90" s="13" t="s">
        <v>283</v>
      </c>
      <c r="AP90" s="13" t="s">
        <v>283</v>
      </c>
      <c r="AQ90" s="13" t="s">
        <v>283</v>
      </c>
      <c r="AR90" s="13" t="s">
        <v>283</v>
      </c>
      <c r="AS90" s="13" t="s">
        <v>283</v>
      </c>
      <c r="AT90" s="13" t="s">
        <v>283</v>
      </c>
      <c r="AU90" s="74" t="s">
        <v>283</v>
      </c>
      <c r="AV90" s="80" t="s">
        <v>283</v>
      </c>
      <c r="AW90" s="80" t="s">
        <v>283</v>
      </c>
      <c r="AX90" s="80" t="s">
        <v>283</v>
      </c>
      <c r="AY90" s="80" t="s">
        <v>283</v>
      </c>
      <c r="AZ90" s="12">
        <v>380</v>
      </c>
      <c r="BA90" s="12">
        <v>427</v>
      </c>
      <c r="BB90" s="12">
        <v>473</v>
      </c>
      <c r="BC90" s="12">
        <v>423</v>
      </c>
      <c r="BD90" s="12">
        <v>563</v>
      </c>
      <c r="BE90" s="12">
        <v>533</v>
      </c>
      <c r="BF90" s="12">
        <v>509</v>
      </c>
      <c r="BG90" s="12">
        <v>511</v>
      </c>
      <c r="BH90" s="12">
        <v>575</v>
      </c>
      <c r="BI90" s="81">
        <v>473</v>
      </c>
      <c r="BJ90" s="12"/>
      <c r="BK90" s="3"/>
      <c r="BL90" s="3" t="s">
        <v>430</v>
      </c>
      <c r="BM90" s="3" t="s">
        <v>13</v>
      </c>
      <c r="BN90" s="3"/>
      <c r="BO90" s="3"/>
      <c r="BP90" s="12" t="s">
        <v>283</v>
      </c>
      <c r="BQ90" s="12" t="s">
        <v>283</v>
      </c>
      <c r="BR90" s="12" t="s">
        <v>282</v>
      </c>
      <c r="BS90" s="12" t="s">
        <v>282</v>
      </c>
      <c r="BT90" s="12" t="s">
        <v>283</v>
      </c>
      <c r="BU90" s="12">
        <v>301</v>
      </c>
      <c r="BV90" s="13" t="s">
        <v>283</v>
      </c>
      <c r="BW90" s="13" t="s">
        <v>283</v>
      </c>
      <c r="BX90" s="13" t="s">
        <v>282</v>
      </c>
      <c r="BY90" s="13" t="s">
        <v>282</v>
      </c>
      <c r="BZ90" s="13" t="s">
        <v>283</v>
      </c>
      <c r="CA90" s="12">
        <v>342</v>
      </c>
      <c r="CB90" s="13" t="s">
        <v>283</v>
      </c>
      <c r="CC90" s="13" t="s">
        <v>283</v>
      </c>
      <c r="CD90" s="13" t="s">
        <v>282</v>
      </c>
      <c r="CE90" s="13" t="s">
        <v>282</v>
      </c>
      <c r="CF90" s="13" t="s">
        <v>283</v>
      </c>
      <c r="CG90" s="12">
        <v>352</v>
      </c>
      <c r="CH90" s="13" t="s">
        <v>283</v>
      </c>
      <c r="CI90" s="13" t="s">
        <v>283</v>
      </c>
      <c r="CJ90" s="13" t="s">
        <v>282</v>
      </c>
      <c r="CK90" s="13" t="s">
        <v>282</v>
      </c>
      <c r="CL90" s="13" t="s">
        <v>283</v>
      </c>
      <c r="CM90" s="12">
        <v>278</v>
      </c>
      <c r="CN90" s="13" t="s">
        <v>283</v>
      </c>
      <c r="CO90" s="13" t="s">
        <v>283</v>
      </c>
      <c r="CP90" s="13" t="s">
        <v>283</v>
      </c>
      <c r="CQ90" s="13" t="s">
        <v>283</v>
      </c>
      <c r="CR90" s="13" t="s">
        <v>283</v>
      </c>
      <c r="CS90" s="12">
        <v>240</v>
      </c>
      <c r="CT90" s="12" t="s">
        <v>283</v>
      </c>
      <c r="CU90" s="12" t="s">
        <v>283</v>
      </c>
      <c r="CV90" s="12" t="s">
        <v>283</v>
      </c>
      <c r="CW90" s="12" t="s">
        <v>283</v>
      </c>
      <c r="CX90" s="12" t="s">
        <v>283</v>
      </c>
      <c r="CZ90" s="13" t="s">
        <v>283</v>
      </c>
      <c r="DA90" s="13" t="s">
        <v>283</v>
      </c>
      <c r="DB90" s="13" t="s">
        <v>283</v>
      </c>
      <c r="DC90" s="13" t="s">
        <v>283</v>
      </c>
      <c r="DD90" s="13" t="s">
        <v>283</v>
      </c>
      <c r="DE90" s="12">
        <v>418</v>
      </c>
      <c r="DF90" s="13" t="s">
        <v>283</v>
      </c>
      <c r="DG90" s="13" t="s">
        <v>283</v>
      </c>
      <c r="DH90" s="13" t="s">
        <v>283</v>
      </c>
      <c r="DI90" s="13" t="s">
        <v>283</v>
      </c>
      <c r="DJ90" s="13" t="s">
        <v>283</v>
      </c>
      <c r="DK90" s="12">
        <v>428</v>
      </c>
    </row>
    <row r="91" spans="1:115">
      <c r="A91" s="3" t="s">
        <v>223</v>
      </c>
      <c r="B91" s="13" t="s">
        <v>283</v>
      </c>
      <c r="C91" s="13" t="s">
        <v>283</v>
      </c>
      <c r="D91" s="13" t="s">
        <v>283</v>
      </c>
      <c r="E91" s="13" t="s">
        <v>283</v>
      </c>
      <c r="F91" s="13" t="s">
        <v>283</v>
      </c>
      <c r="G91" s="13" t="s">
        <v>283</v>
      </c>
      <c r="H91" s="13" t="s">
        <v>283</v>
      </c>
      <c r="I91" s="13" t="s">
        <v>283</v>
      </c>
      <c r="J91" s="13" t="s">
        <v>283</v>
      </c>
      <c r="K91" s="13" t="s">
        <v>283</v>
      </c>
      <c r="L91" s="13" t="s">
        <v>283</v>
      </c>
      <c r="M91" s="13" t="s">
        <v>283</v>
      </c>
      <c r="N91" s="13" t="s">
        <v>283</v>
      </c>
      <c r="O91" s="13" t="s">
        <v>283</v>
      </c>
      <c r="P91" s="13" t="s">
        <v>283</v>
      </c>
      <c r="Q91" s="13" t="s">
        <v>283</v>
      </c>
      <c r="R91" s="13" t="s">
        <v>283</v>
      </c>
      <c r="S91" s="13" t="s">
        <v>283</v>
      </c>
      <c r="T91" s="13" t="s">
        <v>283</v>
      </c>
      <c r="U91" s="13" t="s">
        <v>283</v>
      </c>
      <c r="V91" s="13" t="s">
        <v>283</v>
      </c>
      <c r="W91" s="13" t="s">
        <v>283</v>
      </c>
      <c r="X91" s="13" t="s">
        <v>283</v>
      </c>
      <c r="Y91" s="13" t="s">
        <v>283</v>
      </c>
      <c r="Z91" s="13" t="s">
        <v>283</v>
      </c>
      <c r="AA91" s="13" t="s">
        <v>283</v>
      </c>
      <c r="AB91" s="13" t="s">
        <v>283</v>
      </c>
      <c r="AC91" s="13" t="s">
        <v>283</v>
      </c>
      <c r="AD91" s="13" t="s">
        <v>283</v>
      </c>
      <c r="AE91" s="13" t="s">
        <v>283</v>
      </c>
      <c r="AF91" s="13" t="s">
        <v>283</v>
      </c>
      <c r="AG91" s="13" t="s">
        <v>283</v>
      </c>
      <c r="AH91" s="13" t="s">
        <v>283</v>
      </c>
      <c r="AI91" s="13" t="s">
        <v>283</v>
      </c>
      <c r="AJ91" s="13" t="s">
        <v>283</v>
      </c>
      <c r="AK91" s="13" t="s">
        <v>283</v>
      </c>
      <c r="AL91" s="13" t="s">
        <v>283</v>
      </c>
      <c r="AM91" s="13" t="s">
        <v>283</v>
      </c>
      <c r="AN91" s="13" t="s">
        <v>283</v>
      </c>
      <c r="AO91" s="13" t="s">
        <v>283</v>
      </c>
      <c r="AP91" s="13" t="s">
        <v>283</v>
      </c>
      <c r="AQ91" s="13" t="s">
        <v>283</v>
      </c>
      <c r="AR91" s="13" t="s">
        <v>283</v>
      </c>
      <c r="AS91" s="13" t="s">
        <v>283</v>
      </c>
      <c r="AT91" s="13" t="s">
        <v>283</v>
      </c>
      <c r="AU91" s="74" t="s">
        <v>283</v>
      </c>
      <c r="AV91" s="80" t="s">
        <v>283</v>
      </c>
      <c r="AW91" s="80" t="s">
        <v>283</v>
      </c>
      <c r="AX91" s="80" t="s">
        <v>283</v>
      </c>
      <c r="AY91" s="80" t="s">
        <v>283</v>
      </c>
      <c r="AZ91" s="12">
        <v>380</v>
      </c>
      <c r="BA91" s="12">
        <v>427</v>
      </c>
      <c r="BB91" s="12">
        <v>473</v>
      </c>
      <c r="BC91" s="12">
        <v>423</v>
      </c>
      <c r="BD91" s="12">
        <v>563</v>
      </c>
      <c r="BE91" s="12">
        <v>533</v>
      </c>
      <c r="BF91" s="12">
        <v>509</v>
      </c>
      <c r="BG91" s="12">
        <v>511</v>
      </c>
      <c r="BH91" s="12">
        <v>575</v>
      </c>
      <c r="BI91" s="81">
        <v>473</v>
      </c>
      <c r="BJ91" s="12"/>
      <c r="BK91" s="3"/>
      <c r="BL91" s="3" t="s">
        <v>431</v>
      </c>
      <c r="BM91" s="3" t="s">
        <v>12</v>
      </c>
      <c r="BN91" s="3"/>
      <c r="BO91" s="3"/>
      <c r="BP91" s="12" t="s">
        <v>283</v>
      </c>
      <c r="BQ91" s="12" t="s">
        <v>283</v>
      </c>
      <c r="BR91" s="12" t="s">
        <v>282</v>
      </c>
      <c r="BS91" s="12" t="s">
        <v>282</v>
      </c>
      <c r="BT91" s="12" t="s">
        <v>283</v>
      </c>
      <c r="BU91" s="12">
        <v>301</v>
      </c>
      <c r="BV91" s="13" t="s">
        <v>283</v>
      </c>
      <c r="BW91" s="13" t="s">
        <v>283</v>
      </c>
      <c r="BX91" s="13" t="s">
        <v>282</v>
      </c>
      <c r="BY91" s="13" t="s">
        <v>282</v>
      </c>
      <c r="BZ91" s="13" t="s">
        <v>283</v>
      </c>
      <c r="CA91" s="12">
        <v>342</v>
      </c>
      <c r="CB91" s="13" t="s">
        <v>283</v>
      </c>
      <c r="CC91" s="13" t="s">
        <v>283</v>
      </c>
      <c r="CD91" s="13" t="s">
        <v>282</v>
      </c>
      <c r="CE91" s="13" t="s">
        <v>282</v>
      </c>
      <c r="CF91" s="13" t="s">
        <v>283</v>
      </c>
      <c r="CG91" s="12">
        <v>352</v>
      </c>
      <c r="CH91" s="13" t="s">
        <v>283</v>
      </c>
      <c r="CI91" s="13" t="s">
        <v>283</v>
      </c>
      <c r="CJ91" s="13" t="s">
        <v>282</v>
      </c>
      <c r="CK91" s="13" t="s">
        <v>282</v>
      </c>
      <c r="CL91" s="13" t="s">
        <v>283</v>
      </c>
      <c r="CM91" s="12">
        <v>278</v>
      </c>
      <c r="CN91" s="13" t="s">
        <v>283</v>
      </c>
      <c r="CO91" s="13" t="s">
        <v>283</v>
      </c>
      <c r="CP91" s="13" t="s">
        <v>283</v>
      </c>
      <c r="CQ91" s="13" t="s">
        <v>283</v>
      </c>
      <c r="CR91" s="13" t="s">
        <v>283</v>
      </c>
      <c r="CS91" s="12">
        <v>240</v>
      </c>
      <c r="CT91" s="12" t="s">
        <v>283</v>
      </c>
      <c r="CU91" s="12" t="s">
        <v>283</v>
      </c>
      <c r="CV91" s="12" t="s">
        <v>283</v>
      </c>
      <c r="CW91" s="12" t="s">
        <v>283</v>
      </c>
      <c r="CX91" s="12" t="s">
        <v>283</v>
      </c>
      <c r="CZ91" s="13" t="s">
        <v>283</v>
      </c>
      <c r="DA91" s="13" t="s">
        <v>283</v>
      </c>
      <c r="DB91" s="13" t="s">
        <v>283</v>
      </c>
      <c r="DC91" s="13" t="s">
        <v>283</v>
      </c>
      <c r="DD91" s="13" t="s">
        <v>283</v>
      </c>
      <c r="DE91" s="12">
        <v>418</v>
      </c>
      <c r="DF91" s="13" t="s">
        <v>283</v>
      </c>
      <c r="DG91" s="13" t="s">
        <v>283</v>
      </c>
      <c r="DH91" s="13" t="s">
        <v>283</v>
      </c>
      <c r="DI91" s="13" t="s">
        <v>283</v>
      </c>
      <c r="DJ91" s="13" t="s">
        <v>283</v>
      </c>
      <c r="DK91" s="12">
        <v>428</v>
      </c>
    </row>
    <row r="92" spans="1:115">
      <c r="A92" s="3" t="s">
        <v>224</v>
      </c>
      <c r="B92" s="13">
        <v>212</v>
      </c>
      <c r="C92" s="13">
        <v>458</v>
      </c>
      <c r="D92" s="13" t="s">
        <v>281</v>
      </c>
      <c r="E92" s="13" t="s">
        <v>281</v>
      </c>
      <c r="F92" s="13">
        <v>971</v>
      </c>
      <c r="G92" s="13">
        <v>215</v>
      </c>
      <c r="H92" s="13">
        <v>466</v>
      </c>
      <c r="I92" s="13">
        <v>466</v>
      </c>
      <c r="J92" s="13" t="s">
        <v>281</v>
      </c>
      <c r="K92" s="13">
        <v>1000</v>
      </c>
      <c r="L92" s="13">
        <v>217</v>
      </c>
      <c r="M92" s="13">
        <v>539</v>
      </c>
      <c r="N92" s="13">
        <v>539</v>
      </c>
      <c r="O92" s="13" t="s">
        <v>283</v>
      </c>
      <c r="P92" s="13">
        <v>1170</v>
      </c>
      <c r="Q92" s="13">
        <v>203</v>
      </c>
      <c r="R92" s="13">
        <v>514</v>
      </c>
      <c r="S92" s="13">
        <v>514</v>
      </c>
      <c r="T92" s="13" t="s">
        <v>283</v>
      </c>
      <c r="U92" s="13">
        <v>1040</v>
      </c>
      <c r="V92" s="13">
        <v>196</v>
      </c>
      <c r="W92" s="13">
        <v>650</v>
      </c>
      <c r="X92" s="13">
        <v>650</v>
      </c>
      <c r="Y92" s="13" t="s">
        <v>283</v>
      </c>
      <c r="Z92" s="13">
        <v>1270</v>
      </c>
      <c r="AA92" s="13">
        <v>194</v>
      </c>
      <c r="AB92" s="13">
        <v>634</v>
      </c>
      <c r="AC92" s="13">
        <v>634</v>
      </c>
      <c r="AD92" s="13" t="s">
        <v>283</v>
      </c>
      <c r="AE92" s="13">
        <v>1230</v>
      </c>
      <c r="AF92" s="13">
        <v>181</v>
      </c>
      <c r="AG92" s="13">
        <v>557</v>
      </c>
      <c r="AH92" s="13">
        <v>557</v>
      </c>
      <c r="AI92" s="13" t="s">
        <v>283</v>
      </c>
      <c r="AJ92" s="13">
        <v>1010</v>
      </c>
      <c r="AK92" s="13">
        <v>194</v>
      </c>
      <c r="AL92" s="13">
        <v>598</v>
      </c>
      <c r="AM92" s="13">
        <v>598</v>
      </c>
      <c r="AN92" s="13" t="s">
        <v>283</v>
      </c>
      <c r="AO92" s="13">
        <v>1160</v>
      </c>
      <c r="AP92" s="13">
        <v>176</v>
      </c>
      <c r="AQ92" s="13">
        <v>636</v>
      </c>
      <c r="AR92" s="13">
        <v>636</v>
      </c>
      <c r="AS92" s="13" t="s">
        <v>283</v>
      </c>
      <c r="AT92" s="13">
        <v>1120</v>
      </c>
      <c r="AU92" s="74">
        <v>175</v>
      </c>
      <c r="AV92" s="80">
        <v>550</v>
      </c>
      <c r="AW92" s="80">
        <v>550</v>
      </c>
      <c r="AX92" s="80" t="s">
        <v>283</v>
      </c>
      <c r="AY92" s="80">
        <v>963</v>
      </c>
      <c r="AZ92" s="12">
        <v>380</v>
      </c>
      <c r="BA92" s="12">
        <v>427</v>
      </c>
      <c r="BB92" s="12">
        <v>473</v>
      </c>
      <c r="BC92" s="12">
        <v>423</v>
      </c>
      <c r="BD92" s="12">
        <v>563</v>
      </c>
      <c r="BE92" s="12">
        <v>533</v>
      </c>
      <c r="BF92" s="12">
        <v>509</v>
      </c>
      <c r="BG92" s="12">
        <v>511</v>
      </c>
      <c r="BH92" s="12">
        <v>575</v>
      </c>
      <c r="BI92" s="81">
        <v>473</v>
      </c>
      <c r="BJ92" s="12"/>
      <c r="BK92" s="3"/>
      <c r="BL92" s="3" t="s">
        <v>432</v>
      </c>
      <c r="BM92" s="3" t="s">
        <v>11</v>
      </c>
      <c r="BN92" s="3"/>
      <c r="BO92" s="3"/>
      <c r="BP92" s="12">
        <v>184</v>
      </c>
      <c r="BQ92" s="12">
        <v>232</v>
      </c>
      <c r="BR92" s="12" t="s">
        <v>282</v>
      </c>
      <c r="BS92" s="12" t="s">
        <v>282</v>
      </c>
      <c r="BT92" s="12">
        <v>427</v>
      </c>
      <c r="BU92" s="12">
        <v>301</v>
      </c>
      <c r="BV92" s="13">
        <v>190</v>
      </c>
      <c r="BW92" s="13">
        <v>344</v>
      </c>
      <c r="BX92" s="13" t="s">
        <v>282</v>
      </c>
      <c r="BY92" s="13" t="s">
        <v>282</v>
      </c>
      <c r="BZ92" s="13">
        <v>652</v>
      </c>
      <c r="CA92" s="12">
        <v>342</v>
      </c>
      <c r="CB92" s="13">
        <v>195</v>
      </c>
      <c r="CC92" s="13">
        <v>359</v>
      </c>
      <c r="CD92" s="13" t="s">
        <v>282</v>
      </c>
      <c r="CE92" s="13" t="s">
        <v>282</v>
      </c>
      <c r="CF92" s="13">
        <v>701</v>
      </c>
      <c r="CG92" s="12">
        <v>352</v>
      </c>
      <c r="CH92" s="13">
        <v>194</v>
      </c>
      <c r="CI92" s="13">
        <v>328</v>
      </c>
      <c r="CJ92" s="13" t="s">
        <v>282</v>
      </c>
      <c r="CK92" s="13" t="s">
        <v>282</v>
      </c>
      <c r="CL92" s="13">
        <v>634</v>
      </c>
      <c r="CM92" s="12">
        <v>278</v>
      </c>
      <c r="CN92" s="13">
        <v>187</v>
      </c>
      <c r="CO92" s="13">
        <v>257</v>
      </c>
      <c r="CP92" s="13">
        <v>257</v>
      </c>
      <c r="CQ92" s="13" t="s">
        <v>281</v>
      </c>
      <c r="CR92" s="13">
        <v>480</v>
      </c>
      <c r="CS92" s="12">
        <v>240</v>
      </c>
      <c r="CT92" s="12">
        <v>192</v>
      </c>
      <c r="CU92" s="12">
        <v>485</v>
      </c>
      <c r="CV92" s="12">
        <v>485</v>
      </c>
      <c r="CW92" s="12" t="s">
        <v>281</v>
      </c>
      <c r="CX92" s="12">
        <v>932</v>
      </c>
      <c r="CZ92" s="13">
        <v>208</v>
      </c>
      <c r="DA92" s="13">
        <v>507</v>
      </c>
      <c r="DB92" s="13">
        <v>507</v>
      </c>
      <c r="DC92" s="13" t="s">
        <v>281</v>
      </c>
      <c r="DD92" s="13">
        <v>1060</v>
      </c>
      <c r="DE92" s="12">
        <v>418</v>
      </c>
      <c r="DF92" s="13">
        <v>213</v>
      </c>
      <c r="DG92" s="13">
        <v>532</v>
      </c>
      <c r="DH92" s="13">
        <v>532</v>
      </c>
      <c r="DI92" s="13" t="s">
        <v>281</v>
      </c>
      <c r="DJ92" s="13">
        <v>1130</v>
      </c>
      <c r="DK92" s="12">
        <v>428</v>
      </c>
    </row>
    <row r="93" spans="1:115">
      <c r="A93" s="3" t="s">
        <v>225</v>
      </c>
      <c r="B93" s="13" t="s">
        <v>283</v>
      </c>
      <c r="C93" s="13" t="s">
        <v>283</v>
      </c>
      <c r="D93" s="13" t="s">
        <v>283</v>
      </c>
      <c r="E93" s="13" t="s">
        <v>283</v>
      </c>
      <c r="F93" s="13" t="s">
        <v>283</v>
      </c>
      <c r="G93" s="13" t="s">
        <v>283</v>
      </c>
      <c r="H93" s="13" t="s">
        <v>283</v>
      </c>
      <c r="I93" s="13" t="s">
        <v>283</v>
      </c>
      <c r="J93" s="13" t="s">
        <v>283</v>
      </c>
      <c r="K93" s="13" t="s">
        <v>283</v>
      </c>
      <c r="L93" s="13" t="s">
        <v>283</v>
      </c>
      <c r="M93" s="13" t="s">
        <v>283</v>
      </c>
      <c r="N93" s="13" t="s">
        <v>283</v>
      </c>
      <c r="O93" s="13" t="s">
        <v>283</v>
      </c>
      <c r="P93" s="13" t="s">
        <v>283</v>
      </c>
      <c r="Q93" s="13" t="s">
        <v>283</v>
      </c>
      <c r="R93" s="13" t="s">
        <v>283</v>
      </c>
      <c r="S93" s="13" t="s">
        <v>283</v>
      </c>
      <c r="T93" s="13" t="s">
        <v>283</v>
      </c>
      <c r="U93" s="13" t="s">
        <v>283</v>
      </c>
      <c r="V93" s="13" t="s">
        <v>283</v>
      </c>
      <c r="W93" s="13" t="s">
        <v>283</v>
      </c>
      <c r="X93" s="13" t="s">
        <v>283</v>
      </c>
      <c r="Y93" s="13" t="s">
        <v>283</v>
      </c>
      <c r="Z93" s="13" t="s">
        <v>283</v>
      </c>
      <c r="AA93" s="13" t="s">
        <v>283</v>
      </c>
      <c r="AB93" s="13" t="s">
        <v>283</v>
      </c>
      <c r="AC93" s="13" t="s">
        <v>283</v>
      </c>
      <c r="AD93" s="13" t="s">
        <v>283</v>
      </c>
      <c r="AE93" s="13" t="s">
        <v>283</v>
      </c>
      <c r="AF93" s="13" t="s">
        <v>283</v>
      </c>
      <c r="AG93" s="13" t="s">
        <v>283</v>
      </c>
      <c r="AH93" s="13" t="s">
        <v>283</v>
      </c>
      <c r="AI93" s="13" t="s">
        <v>283</v>
      </c>
      <c r="AJ93" s="13" t="s">
        <v>283</v>
      </c>
      <c r="AK93" s="13" t="s">
        <v>283</v>
      </c>
      <c r="AL93" s="13" t="s">
        <v>283</v>
      </c>
      <c r="AM93" s="13" t="s">
        <v>283</v>
      </c>
      <c r="AN93" s="13" t="s">
        <v>283</v>
      </c>
      <c r="AO93" s="13" t="s">
        <v>283</v>
      </c>
      <c r="AP93" s="13" t="s">
        <v>283</v>
      </c>
      <c r="AQ93" s="13" t="s">
        <v>283</v>
      </c>
      <c r="AR93" s="13" t="s">
        <v>283</v>
      </c>
      <c r="AS93" s="13" t="s">
        <v>283</v>
      </c>
      <c r="AT93" s="13" t="s">
        <v>283</v>
      </c>
      <c r="AU93" s="74" t="s">
        <v>283</v>
      </c>
      <c r="AV93" s="80" t="s">
        <v>283</v>
      </c>
      <c r="AW93" s="80" t="s">
        <v>283</v>
      </c>
      <c r="AX93" s="80" t="s">
        <v>283</v>
      </c>
      <c r="AY93" s="80" t="s">
        <v>283</v>
      </c>
      <c r="AZ93" s="12">
        <v>380</v>
      </c>
      <c r="BA93" s="12">
        <v>427</v>
      </c>
      <c r="BB93" s="12">
        <v>473</v>
      </c>
      <c r="BC93" s="12">
        <v>423</v>
      </c>
      <c r="BD93" s="12">
        <v>563</v>
      </c>
      <c r="BE93" s="12">
        <v>533</v>
      </c>
      <c r="BF93" s="12">
        <v>509</v>
      </c>
      <c r="BG93" s="12">
        <v>511</v>
      </c>
      <c r="BH93" s="12">
        <v>575</v>
      </c>
      <c r="BI93" s="81">
        <v>473</v>
      </c>
      <c r="BJ93" s="12"/>
      <c r="BK93" s="3"/>
      <c r="BL93" s="3" t="s">
        <v>433</v>
      </c>
      <c r="BM93" s="3" t="s">
        <v>10</v>
      </c>
      <c r="BN93" s="3"/>
      <c r="BO93" s="3"/>
      <c r="BP93" s="12" t="s">
        <v>283</v>
      </c>
      <c r="BQ93" s="12" t="s">
        <v>283</v>
      </c>
      <c r="BR93" s="12" t="s">
        <v>282</v>
      </c>
      <c r="BS93" s="12" t="s">
        <v>282</v>
      </c>
      <c r="BT93" s="12" t="s">
        <v>283</v>
      </c>
      <c r="BU93" s="12">
        <v>301</v>
      </c>
      <c r="BV93" s="13">
        <v>0</v>
      </c>
      <c r="BW93" s="13">
        <v>220</v>
      </c>
      <c r="BX93" s="13" t="s">
        <v>282</v>
      </c>
      <c r="BY93" s="13" t="s">
        <v>282</v>
      </c>
      <c r="BZ93" s="13">
        <v>1</v>
      </c>
      <c r="CA93" s="12">
        <v>342</v>
      </c>
      <c r="CB93" s="13" t="s">
        <v>283</v>
      </c>
      <c r="CC93" s="13" t="s">
        <v>283</v>
      </c>
      <c r="CD93" s="13" t="s">
        <v>282</v>
      </c>
      <c r="CE93" s="13" t="s">
        <v>282</v>
      </c>
      <c r="CF93" s="13" t="s">
        <v>283</v>
      </c>
      <c r="CG93" s="12">
        <v>352</v>
      </c>
      <c r="CH93" s="13" t="s">
        <v>283</v>
      </c>
      <c r="CI93" s="13" t="s">
        <v>283</v>
      </c>
      <c r="CJ93" s="13" t="s">
        <v>282</v>
      </c>
      <c r="CK93" s="13" t="s">
        <v>282</v>
      </c>
      <c r="CL93" s="13" t="s">
        <v>283</v>
      </c>
      <c r="CM93" s="12">
        <v>278</v>
      </c>
      <c r="CN93" s="13" t="s">
        <v>283</v>
      </c>
      <c r="CO93" s="13" t="s">
        <v>283</v>
      </c>
      <c r="CP93" s="13" t="s">
        <v>283</v>
      </c>
      <c r="CQ93" s="13" t="s">
        <v>283</v>
      </c>
      <c r="CR93" s="13" t="s">
        <v>283</v>
      </c>
      <c r="CS93" s="12">
        <v>240</v>
      </c>
      <c r="CT93" s="12" t="s">
        <v>283</v>
      </c>
      <c r="CU93" s="12" t="s">
        <v>283</v>
      </c>
      <c r="CV93" s="12" t="s">
        <v>283</v>
      </c>
      <c r="CW93" s="12" t="s">
        <v>283</v>
      </c>
      <c r="CX93" s="12" t="s">
        <v>283</v>
      </c>
      <c r="CZ93" s="13" t="s">
        <v>283</v>
      </c>
      <c r="DA93" s="13" t="s">
        <v>283</v>
      </c>
      <c r="DB93" s="13" t="s">
        <v>283</v>
      </c>
      <c r="DC93" s="13" t="s">
        <v>283</v>
      </c>
      <c r="DD93" s="13" t="s">
        <v>283</v>
      </c>
      <c r="DE93" s="12">
        <v>418</v>
      </c>
      <c r="DF93" s="13" t="s">
        <v>283</v>
      </c>
      <c r="DG93" s="13" t="s">
        <v>283</v>
      </c>
      <c r="DH93" s="13" t="s">
        <v>283</v>
      </c>
      <c r="DI93" s="13" t="s">
        <v>283</v>
      </c>
      <c r="DJ93" s="13" t="s">
        <v>283</v>
      </c>
      <c r="DK93" s="12">
        <v>428</v>
      </c>
    </row>
    <row r="94" spans="1:115">
      <c r="A94" s="3" t="s">
        <v>226</v>
      </c>
      <c r="B94" s="13" t="s">
        <v>281</v>
      </c>
      <c r="C94" s="13" t="s">
        <v>281</v>
      </c>
      <c r="D94" s="13" t="s">
        <v>281</v>
      </c>
      <c r="E94" s="13" t="s">
        <v>281</v>
      </c>
      <c r="F94" s="13" t="s">
        <v>281</v>
      </c>
      <c r="G94" s="13" t="s">
        <v>281</v>
      </c>
      <c r="H94" s="13" t="s">
        <v>281</v>
      </c>
      <c r="I94" s="13" t="s">
        <v>281</v>
      </c>
      <c r="J94" s="13" t="s">
        <v>281</v>
      </c>
      <c r="K94" s="13" t="s">
        <v>281</v>
      </c>
      <c r="L94" s="13" t="s">
        <v>281</v>
      </c>
      <c r="M94" s="13" t="s">
        <v>281</v>
      </c>
      <c r="N94" s="13" t="s">
        <v>281</v>
      </c>
      <c r="O94" s="13" t="s">
        <v>283</v>
      </c>
      <c r="P94" s="13" t="s">
        <v>281</v>
      </c>
      <c r="Q94" s="13" t="s">
        <v>281</v>
      </c>
      <c r="R94" s="13" t="s">
        <v>281</v>
      </c>
      <c r="S94" s="13" t="s">
        <v>281</v>
      </c>
      <c r="T94" s="13" t="s">
        <v>283</v>
      </c>
      <c r="U94" s="13" t="s">
        <v>281</v>
      </c>
      <c r="V94" s="13" t="s">
        <v>281</v>
      </c>
      <c r="W94" s="13" t="s">
        <v>281</v>
      </c>
      <c r="X94" s="13" t="s">
        <v>281</v>
      </c>
      <c r="Y94" s="13" t="s">
        <v>283</v>
      </c>
      <c r="Z94" s="13" t="s">
        <v>281</v>
      </c>
      <c r="AA94" s="13" t="s">
        <v>281</v>
      </c>
      <c r="AB94" s="13" t="s">
        <v>281</v>
      </c>
      <c r="AC94" s="13" t="s">
        <v>281</v>
      </c>
      <c r="AD94" s="13" t="s">
        <v>283</v>
      </c>
      <c r="AE94" s="13" t="s">
        <v>281</v>
      </c>
      <c r="AF94" s="13" t="s">
        <v>281</v>
      </c>
      <c r="AG94" s="13" t="s">
        <v>281</v>
      </c>
      <c r="AH94" s="13" t="s">
        <v>281</v>
      </c>
      <c r="AI94" s="13" t="s">
        <v>283</v>
      </c>
      <c r="AJ94" s="13" t="s">
        <v>281</v>
      </c>
      <c r="AK94" s="13" t="s">
        <v>283</v>
      </c>
      <c r="AL94" s="13" t="s">
        <v>283</v>
      </c>
      <c r="AM94" s="13" t="s">
        <v>283</v>
      </c>
      <c r="AN94" s="13" t="s">
        <v>283</v>
      </c>
      <c r="AO94" s="13" t="s">
        <v>283</v>
      </c>
      <c r="AP94" s="13" t="s">
        <v>283</v>
      </c>
      <c r="AQ94" s="13" t="s">
        <v>283</v>
      </c>
      <c r="AR94" s="13" t="s">
        <v>283</v>
      </c>
      <c r="AS94" s="13" t="s">
        <v>283</v>
      </c>
      <c r="AT94" s="13" t="s">
        <v>283</v>
      </c>
      <c r="AU94" s="74" t="s">
        <v>283</v>
      </c>
      <c r="AV94" s="80" t="s">
        <v>283</v>
      </c>
      <c r="AW94" s="80" t="s">
        <v>283</v>
      </c>
      <c r="AX94" s="80" t="s">
        <v>283</v>
      </c>
      <c r="AY94" s="80" t="s">
        <v>283</v>
      </c>
      <c r="AZ94" s="12">
        <v>380</v>
      </c>
      <c r="BA94" s="12">
        <v>427</v>
      </c>
      <c r="BB94" s="12">
        <v>473</v>
      </c>
      <c r="BC94" s="12">
        <v>423</v>
      </c>
      <c r="BD94" s="12">
        <v>563</v>
      </c>
      <c r="BE94" s="12">
        <v>533</v>
      </c>
      <c r="BF94" s="12">
        <v>509</v>
      </c>
      <c r="BG94" s="12">
        <v>511</v>
      </c>
      <c r="BH94" s="12">
        <v>575</v>
      </c>
      <c r="BI94" s="81">
        <v>473</v>
      </c>
      <c r="BJ94" s="12"/>
      <c r="BK94" s="3"/>
      <c r="BL94" s="3" t="s">
        <v>434</v>
      </c>
      <c r="BM94" s="3" t="s">
        <v>9</v>
      </c>
      <c r="BN94" s="3"/>
      <c r="BO94" s="3"/>
      <c r="BP94" s="12">
        <v>35</v>
      </c>
      <c r="BQ94" s="12">
        <v>155</v>
      </c>
      <c r="BR94" s="12" t="s">
        <v>282</v>
      </c>
      <c r="BS94" s="12" t="s">
        <v>282</v>
      </c>
      <c r="BT94" s="12">
        <v>54</v>
      </c>
      <c r="BU94" s="12">
        <v>301</v>
      </c>
      <c r="BV94" s="13">
        <v>36</v>
      </c>
      <c r="BW94" s="13">
        <v>159</v>
      </c>
      <c r="BX94" s="13" t="s">
        <v>282</v>
      </c>
      <c r="BY94" s="13" t="s">
        <v>282</v>
      </c>
      <c r="BZ94" s="13">
        <v>57</v>
      </c>
      <c r="CA94" s="12">
        <v>342</v>
      </c>
      <c r="CB94" s="13">
        <v>32</v>
      </c>
      <c r="CC94" s="13">
        <v>154</v>
      </c>
      <c r="CD94" s="13" t="s">
        <v>282</v>
      </c>
      <c r="CE94" s="13" t="s">
        <v>282</v>
      </c>
      <c r="CF94" s="13">
        <v>50</v>
      </c>
      <c r="CG94" s="12">
        <v>352</v>
      </c>
      <c r="CH94" s="13">
        <v>32</v>
      </c>
      <c r="CI94" s="13">
        <v>152</v>
      </c>
      <c r="CJ94" s="13" t="s">
        <v>282</v>
      </c>
      <c r="CK94" s="13" t="s">
        <v>282</v>
      </c>
      <c r="CL94" s="13">
        <v>48</v>
      </c>
      <c r="CM94" s="12">
        <v>278</v>
      </c>
      <c r="CN94" s="13">
        <v>29</v>
      </c>
      <c r="CO94" s="13">
        <v>119</v>
      </c>
      <c r="CP94" s="13">
        <v>119</v>
      </c>
      <c r="CQ94" s="13">
        <v>120</v>
      </c>
      <c r="CR94" s="13">
        <v>34</v>
      </c>
      <c r="CS94" s="12">
        <v>240</v>
      </c>
      <c r="CT94" s="12">
        <v>25</v>
      </c>
      <c r="CU94" s="12">
        <v>92</v>
      </c>
      <c r="CV94" s="12">
        <v>92</v>
      </c>
      <c r="CW94" s="12" t="s">
        <v>283</v>
      </c>
      <c r="CX94" s="12">
        <v>23</v>
      </c>
      <c r="CZ94" s="13">
        <v>21</v>
      </c>
      <c r="DA94" s="13">
        <v>76</v>
      </c>
      <c r="DB94" s="13">
        <v>71</v>
      </c>
      <c r="DC94" s="13" t="s">
        <v>281</v>
      </c>
      <c r="DD94" s="13">
        <v>16</v>
      </c>
      <c r="DE94" s="12">
        <v>418</v>
      </c>
      <c r="DF94" s="13">
        <v>24</v>
      </c>
      <c r="DG94" s="13">
        <v>113</v>
      </c>
      <c r="DH94" s="13">
        <v>109</v>
      </c>
      <c r="DI94" s="13" t="s">
        <v>281</v>
      </c>
      <c r="DJ94" s="13">
        <v>27</v>
      </c>
      <c r="DK94" s="12">
        <v>428</v>
      </c>
    </row>
    <row r="95" spans="1:115">
      <c r="A95" s="3" t="s">
        <v>227</v>
      </c>
      <c r="B95" s="13" t="s">
        <v>283</v>
      </c>
      <c r="C95" s="13" t="s">
        <v>283</v>
      </c>
      <c r="D95" s="13" t="s">
        <v>283</v>
      </c>
      <c r="E95" s="13" t="s">
        <v>283</v>
      </c>
      <c r="F95" s="13" t="s">
        <v>283</v>
      </c>
      <c r="G95" s="13" t="s">
        <v>283</v>
      </c>
      <c r="H95" s="13" t="s">
        <v>283</v>
      </c>
      <c r="I95" s="13" t="s">
        <v>283</v>
      </c>
      <c r="J95" s="13" t="s">
        <v>283</v>
      </c>
      <c r="K95" s="13" t="s">
        <v>283</v>
      </c>
      <c r="L95" s="13" t="s">
        <v>283</v>
      </c>
      <c r="M95" s="13" t="s">
        <v>283</v>
      </c>
      <c r="N95" s="13" t="s">
        <v>283</v>
      </c>
      <c r="O95" s="13" t="s">
        <v>283</v>
      </c>
      <c r="P95" s="13" t="s">
        <v>283</v>
      </c>
      <c r="Q95" s="13" t="s">
        <v>283</v>
      </c>
      <c r="R95" s="13" t="s">
        <v>283</v>
      </c>
      <c r="S95" s="13" t="s">
        <v>283</v>
      </c>
      <c r="T95" s="13" t="s">
        <v>283</v>
      </c>
      <c r="U95" s="13" t="s">
        <v>283</v>
      </c>
      <c r="V95" s="13" t="s">
        <v>283</v>
      </c>
      <c r="W95" s="13" t="s">
        <v>283</v>
      </c>
      <c r="X95" s="13" t="s">
        <v>283</v>
      </c>
      <c r="Y95" s="13" t="s">
        <v>283</v>
      </c>
      <c r="Z95" s="13" t="s">
        <v>283</v>
      </c>
      <c r="AA95" s="13" t="s">
        <v>283</v>
      </c>
      <c r="AB95" s="13" t="s">
        <v>283</v>
      </c>
      <c r="AC95" s="13" t="s">
        <v>283</v>
      </c>
      <c r="AD95" s="13" t="s">
        <v>283</v>
      </c>
      <c r="AE95" s="13" t="s">
        <v>283</v>
      </c>
      <c r="AF95" s="13" t="s">
        <v>283</v>
      </c>
      <c r="AG95" s="13" t="s">
        <v>283</v>
      </c>
      <c r="AH95" s="13" t="s">
        <v>283</v>
      </c>
      <c r="AI95" s="13" t="s">
        <v>283</v>
      </c>
      <c r="AJ95" s="13" t="s">
        <v>283</v>
      </c>
      <c r="AK95" s="13" t="s">
        <v>283</v>
      </c>
      <c r="AL95" s="13" t="s">
        <v>283</v>
      </c>
      <c r="AM95" s="13" t="s">
        <v>283</v>
      </c>
      <c r="AN95" s="13" t="s">
        <v>283</v>
      </c>
      <c r="AO95" s="13" t="s">
        <v>283</v>
      </c>
      <c r="AP95" s="13" t="s">
        <v>283</v>
      </c>
      <c r="AQ95" s="13" t="s">
        <v>283</v>
      </c>
      <c r="AR95" s="13" t="s">
        <v>283</v>
      </c>
      <c r="AS95" s="13" t="s">
        <v>283</v>
      </c>
      <c r="AT95" s="13" t="s">
        <v>283</v>
      </c>
      <c r="AU95" s="74" t="s">
        <v>283</v>
      </c>
      <c r="AV95" s="80" t="s">
        <v>283</v>
      </c>
      <c r="AW95" s="80" t="s">
        <v>283</v>
      </c>
      <c r="AX95" s="80" t="s">
        <v>283</v>
      </c>
      <c r="AY95" s="80" t="s">
        <v>283</v>
      </c>
      <c r="AZ95" s="12">
        <v>380</v>
      </c>
      <c r="BA95" s="12">
        <v>427</v>
      </c>
      <c r="BB95" s="12">
        <v>473</v>
      </c>
      <c r="BC95" s="12">
        <v>423</v>
      </c>
      <c r="BD95" s="12">
        <v>563</v>
      </c>
      <c r="BE95" s="12">
        <v>533</v>
      </c>
      <c r="BF95" s="12">
        <v>509</v>
      </c>
      <c r="BG95" s="12">
        <v>511</v>
      </c>
      <c r="BH95" s="12">
        <v>575</v>
      </c>
      <c r="BI95" s="81">
        <v>473</v>
      </c>
      <c r="BJ95" s="12"/>
      <c r="BK95" s="3"/>
      <c r="BL95" s="3" t="s">
        <v>435</v>
      </c>
      <c r="BM95" s="3" t="s">
        <v>8</v>
      </c>
      <c r="BN95" s="3"/>
      <c r="BO95" s="3"/>
      <c r="BP95" s="12" t="s">
        <v>283</v>
      </c>
      <c r="BQ95" s="12" t="s">
        <v>283</v>
      </c>
      <c r="BR95" s="12" t="s">
        <v>282</v>
      </c>
      <c r="BS95" s="12" t="s">
        <v>282</v>
      </c>
      <c r="BT95" s="12" t="s">
        <v>283</v>
      </c>
      <c r="BU95" s="12">
        <v>301</v>
      </c>
      <c r="BV95" s="13" t="s">
        <v>283</v>
      </c>
      <c r="BW95" s="13" t="s">
        <v>283</v>
      </c>
      <c r="BX95" s="13" t="s">
        <v>282</v>
      </c>
      <c r="BY95" s="13" t="s">
        <v>282</v>
      </c>
      <c r="BZ95" s="13" t="s">
        <v>283</v>
      </c>
      <c r="CA95" s="12">
        <v>342</v>
      </c>
      <c r="CB95" s="13" t="s">
        <v>283</v>
      </c>
      <c r="CC95" s="13" t="s">
        <v>283</v>
      </c>
      <c r="CD95" s="13" t="s">
        <v>282</v>
      </c>
      <c r="CE95" s="13" t="s">
        <v>282</v>
      </c>
      <c r="CF95" s="13" t="s">
        <v>283</v>
      </c>
      <c r="CG95" s="12">
        <v>352</v>
      </c>
      <c r="CH95" s="13" t="s">
        <v>283</v>
      </c>
      <c r="CI95" s="13" t="s">
        <v>283</v>
      </c>
      <c r="CJ95" s="13" t="s">
        <v>282</v>
      </c>
      <c r="CK95" s="13" t="s">
        <v>282</v>
      </c>
      <c r="CL95" s="13" t="s">
        <v>283</v>
      </c>
      <c r="CM95" s="12">
        <v>278</v>
      </c>
      <c r="CN95" s="13" t="s">
        <v>283</v>
      </c>
      <c r="CO95" s="13" t="s">
        <v>283</v>
      </c>
      <c r="CP95" s="13" t="s">
        <v>283</v>
      </c>
      <c r="CQ95" s="13" t="s">
        <v>283</v>
      </c>
      <c r="CR95" s="13" t="s">
        <v>283</v>
      </c>
      <c r="CS95" s="12">
        <v>240</v>
      </c>
      <c r="CT95" s="12" t="s">
        <v>283</v>
      </c>
      <c r="CU95" s="12" t="s">
        <v>283</v>
      </c>
      <c r="CV95" s="12" t="s">
        <v>283</v>
      </c>
      <c r="CW95" s="12" t="s">
        <v>283</v>
      </c>
      <c r="CX95" s="12" t="s">
        <v>283</v>
      </c>
      <c r="CZ95" s="13" t="s">
        <v>283</v>
      </c>
      <c r="DA95" s="13" t="s">
        <v>283</v>
      </c>
      <c r="DB95" s="13" t="s">
        <v>283</v>
      </c>
      <c r="DC95" s="13" t="s">
        <v>283</v>
      </c>
      <c r="DD95" s="13" t="s">
        <v>283</v>
      </c>
      <c r="DE95" s="12">
        <v>418</v>
      </c>
      <c r="DF95" s="13" t="s">
        <v>283</v>
      </c>
      <c r="DG95" s="13" t="s">
        <v>283</v>
      </c>
      <c r="DH95" s="13" t="s">
        <v>283</v>
      </c>
      <c r="DI95" s="13" t="s">
        <v>283</v>
      </c>
      <c r="DJ95" s="13" t="s">
        <v>283</v>
      </c>
      <c r="DK95" s="12">
        <v>428</v>
      </c>
    </row>
    <row r="96" spans="1:115">
      <c r="A96" s="3" t="s">
        <v>228</v>
      </c>
      <c r="B96" s="13" t="s">
        <v>283</v>
      </c>
      <c r="C96" s="13" t="s">
        <v>283</v>
      </c>
      <c r="D96" s="13" t="s">
        <v>283</v>
      </c>
      <c r="E96" s="13" t="s">
        <v>283</v>
      </c>
      <c r="F96" s="13" t="s">
        <v>283</v>
      </c>
      <c r="G96" s="13" t="s">
        <v>283</v>
      </c>
      <c r="H96" s="13" t="s">
        <v>283</v>
      </c>
      <c r="I96" s="13" t="s">
        <v>283</v>
      </c>
      <c r="J96" s="13" t="s">
        <v>283</v>
      </c>
      <c r="K96" s="13" t="s">
        <v>283</v>
      </c>
      <c r="L96" s="13" t="s">
        <v>283</v>
      </c>
      <c r="M96" s="13" t="s">
        <v>283</v>
      </c>
      <c r="N96" s="13" t="s">
        <v>283</v>
      </c>
      <c r="O96" s="13" t="s">
        <v>283</v>
      </c>
      <c r="P96" s="13" t="s">
        <v>283</v>
      </c>
      <c r="Q96" s="13" t="s">
        <v>281</v>
      </c>
      <c r="R96" s="13" t="s">
        <v>281</v>
      </c>
      <c r="S96" s="13" t="s">
        <v>281</v>
      </c>
      <c r="T96" s="13" t="s">
        <v>283</v>
      </c>
      <c r="U96" s="13" t="s">
        <v>281</v>
      </c>
      <c r="V96" s="13" t="s">
        <v>281</v>
      </c>
      <c r="W96" s="13" t="s">
        <v>281</v>
      </c>
      <c r="X96" s="13" t="s">
        <v>281</v>
      </c>
      <c r="Y96" s="13" t="s">
        <v>283</v>
      </c>
      <c r="Z96" s="13" t="s">
        <v>281</v>
      </c>
      <c r="AA96" s="13" t="s">
        <v>281</v>
      </c>
      <c r="AB96" s="13" t="s">
        <v>281</v>
      </c>
      <c r="AC96" s="13" t="s">
        <v>281</v>
      </c>
      <c r="AD96" s="13" t="s">
        <v>283</v>
      </c>
      <c r="AE96" s="13" t="s">
        <v>281</v>
      </c>
      <c r="AF96" s="13" t="s">
        <v>281</v>
      </c>
      <c r="AG96" s="13" t="s">
        <v>281</v>
      </c>
      <c r="AH96" s="13" t="s">
        <v>281</v>
      </c>
      <c r="AI96" s="13" t="s">
        <v>283</v>
      </c>
      <c r="AJ96" s="13" t="s">
        <v>281</v>
      </c>
      <c r="AK96" s="13" t="s">
        <v>281</v>
      </c>
      <c r="AL96" s="13" t="s">
        <v>281</v>
      </c>
      <c r="AM96" s="13" t="s">
        <v>281</v>
      </c>
      <c r="AN96" s="13" t="s">
        <v>283</v>
      </c>
      <c r="AO96" s="13" t="s">
        <v>281</v>
      </c>
      <c r="AP96" s="13" t="s">
        <v>283</v>
      </c>
      <c r="AQ96" s="13" t="s">
        <v>283</v>
      </c>
      <c r="AR96" s="13" t="s">
        <v>283</v>
      </c>
      <c r="AS96" s="13" t="s">
        <v>283</v>
      </c>
      <c r="AT96" s="13" t="s">
        <v>283</v>
      </c>
      <c r="AU96" s="74" t="s">
        <v>283</v>
      </c>
      <c r="AV96" s="80" t="s">
        <v>283</v>
      </c>
      <c r="AW96" s="80" t="s">
        <v>283</v>
      </c>
      <c r="AX96" s="80" t="s">
        <v>283</v>
      </c>
      <c r="AY96" s="80" t="s">
        <v>283</v>
      </c>
      <c r="AZ96" s="12">
        <v>380</v>
      </c>
      <c r="BA96" s="12">
        <v>427</v>
      </c>
      <c r="BB96" s="12">
        <v>473</v>
      </c>
      <c r="BC96" s="12">
        <v>423</v>
      </c>
      <c r="BD96" s="12">
        <v>563</v>
      </c>
      <c r="BE96" s="12">
        <v>533</v>
      </c>
      <c r="BF96" s="12">
        <v>509</v>
      </c>
      <c r="BG96" s="12">
        <v>511</v>
      </c>
      <c r="BH96" s="12">
        <v>575</v>
      </c>
      <c r="BI96" s="81">
        <v>473</v>
      </c>
      <c r="BJ96" s="12"/>
      <c r="BK96" s="3"/>
      <c r="BL96" s="3" t="s">
        <v>436</v>
      </c>
      <c r="BM96" s="3" t="s">
        <v>7</v>
      </c>
      <c r="BN96" s="3"/>
      <c r="BO96" s="3"/>
      <c r="BP96" s="12" t="s">
        <v>283</v>
      </c>
      <c r="BQ96" s="12" t="s">
        <v>283</v>
      </c>
      <c r="BR96" s="12" t="s">
        <v>282</v>
      </c>
      <c r="BS96" s="12" t="s">
        <v>282</v>
      </c>
      <c r="BT96" s="12" t="s">
        <v>283</v>
      </c>
      <c r="BU96" s="12">
        <v>301</v>
      </c>
      <c r="BV96" s="13" t="s">
        <v>283</v>
      </c>
      <c r="BW96" s="13" t="s">
        <v>283</v>
      </c>
      <c r="BX96" s="13" t="s">
        <v>282</v>
      </c>
      <c r="BY96" s="13" t="s">
        <v>282</v>
      </c>
      <c r="BZ96" s="13" t="s">
        <v>283</v>
      </c>
      <c r="CA96" s="12">
        <v>342</v>
      </c>
      <c r="CB96" s="13" t="s">
        <v>283</v>
      </c>
      <c r="CC96" s="13" t="s">
        <v>283</v>
      </c>
      <c r="CD96" s="13" t="s">
        <v>282</v>
      </c>
      <c r="CE96" s="13" t="s">
        <v>282</v>
      </c>
      <c r="CF96" s="13" t="s">
        <v>283</v>
      </c>
      <c r="CG96" s="12">
        <v>352</v>
      </c>
      <c r="CH96" s="13" t="s">
        <v>283</v>
      </c>
      <c r="CI96" s="13" t="s">
        <v>283</v>
      </c>
      <c r="CJ96" s="13" t="s">
        <v>282</v>
      </c>
      <c r="CK96" s="13" t="s">
        <v>282</v>
      </c>
      <c r="CL96" s="13" t="s">
        <v>283</v>
      </c>
      <c r="CM96" s="12">
        <v>278</v>
      </c>
      <c r="CN96" s="13" t="s">
        <v>283</v>
      </c>
      <c r="CO96" s="13" t="s">
        <v>283</v>
      </c>
      <c r="CP96" s="13" t="s">
        <v>283</v>
      </c>
      <c r="CQ96" s="13" t="s">
        <v>283</v>
      </c>
      <c r="CR96" s="13" t="s">
        <v>283</v>
      </c>
      <c r="CS96" s="12">
        <v>240</v>
      </c>
      <c r="CT96" s="12" t="s">
        <v>283</v>
      </c>
      <c r="CU96" s="12" t="s">
        <v>283</v>
      </c>
      <c r="CV96" s="12" t="s">
        <v>283</v>
      </c>
      <c r="CW96" s="12" t="s">
        <v>283</v>
      </c>
      <c r="CX96" s="12" t="s">
        <v>283</v>
      </c>
      <c r="CZ96" s="13" t="s">
        <v>283</v>
      </c>
      <c r="DA96" s="13" t="s">
        <v>283</v>
      </c>
      <c r="DB96" s="13" t="s">
        <v>283</v>
      </c>
      <c r="DC96" s="13" t="s">
        <v>283</v>
      </c>
      <c r="DD96" s="13" t="s">
        <v>283</v>
      </c>
      <c r="DE96" s="12">
        <v>418</v>
      </c>
      <c r="DF96" s="13" t="s">
        <v>283</v>
      </c>
      <c r="DG96" s="13" t="s">
        <v>283</v>
      </c>
      <c r="DH96" s="13" t="s">
        <v>283</v>
      </c>
      <c r="DI96" s="13" t="s">
        <v>283</v>
      </c>
      <c r="DJ96" s="13" t="s">
        <v>283</v>
      </c>
      <c r="DK96" s="12">
        <v>428</v>
      </c>
    </row>
    <row r="97" spans="1:115">
      <c r="A97" s="3" t="s">
        <v>229</v>
      </c>
      <c r="B97" s="13" t="s">
        <v>281</v>
      </c>
      <c r="C97" s="13" t="s">
        <v>281</v>
      </c>
      <c r="D97" s="13" t="s">
        <v>283</v>
      </c>
      <c r="E97" s="13" t="s">
        <v>281</v>
      </c>
      <c r="F97" s="13" t="s">
        <v>281</v>
      </c>
      <c r="G97" s="13" t="s">
        <v>281</v>
      </c>
      <c r="H97" s="13" t="s">
        <v>281</v>
      </c>
      <c r="I97" s="13" t="s">
        <v>283</v>
      </c>
      <c r="J97" s="13" t="s">
        <v>281</v>
      </c>
      <c r="K97" s="13" t="s">
        <v>281</v>
      </c>
      <c r="L97" s="13" t="s">
        <v>281</v>
      </c>
      <c r="M97" s="13" t="s">
        <v>281</v>
      </c>
      <c r="N97" s="13" t="s">
        <v>283</v>
      </c>
      <c r="O97" s="13" t="s">
        <v>281</v>
      </c>
      <c r="P97" s="13" t="s">
        <v>281</v>
      </c>
      <c r="Q97" s="13" t="s">
        <v>281</v>
      </c>
      <c r="R97" s="13" t="s">
        <v>281</v>
      </c>
      <c r="S97" s="13" t="s">
        <v>283</v>
      </c>
      <c r="T97" s="13" t="s">
        <v>281</v>
      </c>
      <c r="U97" s="13" t="s">
        <v>281</v>
      </c>
      <c r="V97" s="13" t="s">
        <v>281</v>
      </c>
      <c r="W97" s="13" t="s">
        <v>281</v>
      </c>
      <c r="X97" s="13" t="s">
        <v>283</v>
      </c>
      <c r="Y97" s="13" t="s">
        <v>281</v>
      </c>
      <c r="Z97" s="13" t="s">
        <v>281</v>
      </c>
      <c r="AA97" s="13" t="s">
        <v>281</v>
      </c>
      <c r="AB97" s="13" t="s">
        <v>281</v>
      </c>
      <c r="AC97" s="13" t="s">
        <v>283</v>
      </c>
      <c r="AD97" s="13" t="s">
        <v>281</v>
      </c>
      <c r="AE97" s="13" t="s">
        <v>281</v>
      </c>
      <c r="AF97" s="13" t="s">
        <v>281</v>
      </c>
      <c r="AG97" s="13" t="s">
        <v>281</v>
      </c>
      <c r="AH97" s="13" t="s">
        <v>283</v>
      </c>
      <c r="AI97" s="13" t="s">
        <v>281</v>
      </c>
      <c r="AJ97" s="13" t="s">
        <v>281</v>
      </c>
      <c r="AK97" s="13" t="s">
        <v>281</v>
      </c>
      <c r="AL97" s="13" t="s">
        <v>281</v>
      </c>
      <c r="AM97" s="13" t="s">
        <v>283</v>
      </c>
      <c r="AN97" s="13" t="s">
        <v>281</v>
      </c>
      <c r="AO97" s="13" t="s">
        <v>281</v>
      </c>
      <c r="AP97" s="13" t="s">
        <v>281</v>
      </c>
      <c r="AQ97" s="13" t="s">
        <v>281</v>
      </c>
      <c r="AR97" s="13" t="s">
        <v>283</v>
      </c>
      <c r="AS97" s="13" t="s">
        <v>281</v>
      </c>
      <c r="AT97" s="13" t="s">
        <v>281</v>
      </c>
      <c r="AU97" s="74" t="s">
        <v>281</v>
      </c>
      <c r="AV97" s="80" t="s">
        <v>281</v>
      </c>
      <c r="AW97" s="80" t="s">
        <v>283</v>
      </c>
      <c r="AX97" s="80" t="s">
        <v>281</v>
      </c>
      <c r="AY97" s="80" t="s">
        <v>281</v>
      </c>
      <c r="AZ97" s="12">
        <v>380</v>
      </c>
      <c r="BA97" s="12">
        <v>427</v>
      </c>
      <c r="BB97" s="12">
        <v>473</v>
      </c>
      <c r="BC97" s="12">
        <v>423</v>
      </c>
      <c r="BD97" s="12">
        <v>563</v>
      </c>
      <c r="BE97" s="12">
        <v>533</v>
      </c>
      <c r="BF97" s="12">
        <v>509</v>
      </c>
      <c r="BG97" s="12">
        <v>511</v>
      </c>
      <c r="BH97" s="12">
        <v>575</v>
      </c>
      <c r="BI97" s="81">
        <v>473</v>
      </c>
      <c r="BJ97" s="12"/>
      <c r="BK97" s="3"/>
      <c r="BL97" s="3" t="s">
        <v>437</v>
      </c>
      <c r="BM97" s="3" t="s">
        <v>6</v>
      </c>
      <c r="BN97" s="3"/>
      <c r="BO97" s="3"/>
      <c r="BP97" s="12" t="s">
        <v>281</v>
      </c>
      <c r="BQ97" s="12" t="s">
        <v>281</v>
      </c>
      <c r="BR97" s="12" t="s">
        <v>282</v>
      </c>
      <c r="BS97" s="12" t="s">
        <v>282</v>
      </c>
      <c r="BT97" s="12" t="s">
        <v>281</v>
      </c>
      <c r="BU97" s="12">
        <v>301</v>
      </c>
      <c r="BV97" s="13">
        <v>7</v>
      </c>
      <c r="BW97" s="13">
        <v>280</v>
      </c>
      <c r="BX97" s="13" t="s">
        <v>282</v>
      </c>
      <c r="BY97" s="13" t="s">
        <v>282</v>
      </c>
      <c r="BZ97" s="13">
        <v>19</v>
      </c>
      <c r="CA97" s="12">
        <v>342</v>
      </c>
      <c r="CB97" s="13">
        <v>4</v>
      </c>
      <c r="CC97" s="13">
        <v>211</v>
      </c>
      <c r="CD97" s="13" t="s">
        <v>282</v>
      </c>
      <c r="CE97" s="13" t="s">
        <v>282</v>
      </c>
      <c r="CF97" s="13">
        <v>8</v>
      </c>
      <c r="CG97" s="12">
        <v>352</v>
      </c>
      <c r="CH97" s="13">
        <v>9</v>
      </c>
      <c r="CI97" s="13">
        <v>205</v>
      </c>
      <c r="CJ97" s="13" t="s">
        <v>282</v>
      </c>
      <c r="CK97" s="13" t="s">
        <v>282</v>
      </c>
      <c r="CL97" s="13">
        <v>18</v>
      </c>
      <c r="CM97" s="12">
        <v>278</v>
      </c>
      <c r="CN97" s="13">
        <v>7</v>
      </c>
      <c r="CO97" s="13">
        <v>164</v>
      </c>
      <c r="CP97" s="13">
        <v>120</v>
      </c>
      <c r="CQ97" s="13">
        <v>164</v>
      </c>
      <c r="CR97" s="13">
        <v>11</v>
      </c>
      <c r="CS97" s="12">
        <v>240</v>
      </c>
      <c r="CT97" s="12" t="s">
        <v>281</v>
      </c>
      <c r="CU97" s="12" t="s">
        <v>281</v>
      </c>
      <c r="CV97" s="12" t="s">
        <v>283</v>
      </c>
      <c r="CW97" s="12" t="s">
        <v>281</v>
      </c>
      <c r="CX97" s="12" t="s">
        <v>281</v>
      </c>
      <c r="CZ97" s="13" t="s">
        <v>281</v>
      </c>
      <c r="DA97" s="13" t="s">
        <v>281</v>
      </c>
      <c r="DB97" s="13" t="s">
        <v>283</v>
      </c>
      <c r="DC97" s="13" t="s">
        <v>281</v>
      </c>
      <c r="DD97" s="13" t="s">
        <v>281</v>
      </c>
      <c r="DE97" s="12">
        <v>418</v>
      </c>
      <c r="DF97" s="13" t="s">
        <v>281</v>
      </c>
      <c r="DG97" s="13" t="s">
        <v>281</v>
      </c>
      <c r="DH97" s="13" t="s">
        <v>283</v>
      </c>
      <c r="DI97" s="13" t="s">
        <v>281</v>
      </c>
      <c r="DJ97" s="13" t="s">
        <v>281</v>
      </c>
      <c r="DK97" s="12">
        <v>428</v>
      </c>
    </row>
    <row r="98" spans="1:115">
      <c r="A98" s="3" t="s">
        <v>230</v>
      </c>
      <c r="B98" s="13">
        <v>193</v>
      </c>
      <c r="C98" s="13">
        <v>335</v>
      </c>
      <c r="D98" s="13">
        <v>335</v>
      </c>
      <c r="E98" s="13" t="s">
        <v>283</v>
      </c>
      <c r="F98" s="13">
        <v>646</v>
      </c>
      <c r="G98" s="13">
        <v>179</v>
      </c>
      <c r="H98" s="13">
        <v>361</v>
      </c>
      <c r="I98" s="13">
        <v>361</v>
      </c>
      <c r="J98" s="13" t="s">
        <v>283</v>
      </c>
      <c r="K98" s="13">
        <v>646</v>
      </c>
      <c r="L98" s="13">
        <v>193</v>
      </c>
      <c r="M98" s="13">
        <v>418</v>
      </c>
      <c r="N98" s="13">
        <v>418</v>
      </c>
      <c r="O98" s="13" t="s">
        <v>283</v>
      </c>
      <c r="P98" s="13">
        <v>807</v>
      </c>
      <c r="Q98" s="13">
        <v>161</v>
      </c>
      <c r="R98" s="13">
        <v>371</v>
      </c>
      <c r="S98" s="13">
        <v>371</v>
      </c>
      <c r="T98" s="13" t="s">
        <v>283</v>
      </c>
      <c r="U98" s="13">
        <v>597</v>
      </c>
      <c r="V98" s="13">
        <v>179</v>
      </c>
      <c r="W98" s="13">
        <v>560</v>
      </c>
      <c r="X98" s="13">
        <v>560</v>
      </c>
      <c r="Y98" s="13" t="s">
        <v>283</v>
      </c>
      <c r="Z98" s="13">
        <v>1000</v>
      </c>
      <c r="AA98" s="13">
        <v>160</v>
      </c>
      <c r="AB98" s="13">
        <v>469</v>
      </c>
      <c r="AC98" s="13">
        <v>469</v>
      </c>
      <c r="AD98" s="13" t="s">
        <v>283</v>
      </c>
      <c r="AE98" s="13">
        <v>750</v>
      </c>
      <c r="AF98" s="13">
        <v>178</v>
      </c>
      <c r="AG98" s="13">
        <v>447</v>
      </c>
      <c r="AH98" s="13">
        <v>447</v>
      </c>
      <c r="AI98" s="13" t="s">
        <v>283</v>
      </c>
      <c r="AJ98" s="13">
        <v>796</v>
      </c>
      <c r="AK98" s="13">
        <v>159</v>
      </c>
      <c r="AL98" s="13">
        <v>460</v>
      </c>
      <c r="AM98" s="13">
        <v>460</v>
      </c>
      <c r="AN98" s="13" t="s">
        <v>283</v>
      </c>
      <c r="AO98" s="13">
        <v>731</v>
      </c>
      <c r="AP98" s="13">
        <v>168</v>
      </c>
      <c r="AQ98" s="13">
        <v>551</v>
      </c>
      <c r="AR98" s="13">
        <v>551</v>
      </c>
      <c r="AS98" s="13" t="s">
        <v>283</v>
      </c>
      <c r="AT98" s="13">
        <v>926</v>
      </c>
      <c r="AU98" s="74">
        <v>164</v>
      </c>
      <c r="AV98" s="80">
        <v>453</v>
      </c>
      <c r="AW98" s="80">
        <v>453</v>
      </c>
      <c r="AX98" s="80" t="s">
        <v>283</v>
      </c>
      <c r="AY98" s="80">
        <v>743</v>
      </c>
      <c r="AZ98" s="12">
        <v>380</v>
      </c>
      <c r="BA98" s="12">
        <v>427</v>
      </c>
      <c r="BB98" s="12">
        <v>473</v>
      </c>
      <c r="BC98" s="12">
        <v>423</v>
      </c>
      <c r="BD98" s="12">
        <v>563</v>
      </c>
      <c r="BE98" s="12">
        <v>533</v>
      </c>
      <c r="BF98" s="12">
        <v>509</v>
      </c>
      <c r="BG98" s="12">
        <v>511</v>
      </c>
      <c r="BH98" s="12">
        <v>575</v>
      </c>
      <c r="BI98" s="81">
        <v>473</v>
      </c>
      <c r="BJ98" s="12"/>
      <c r="BK98" s="3"/>
      <c r="BL98" s="3" t="s">
        <v>438</v>
      </c>
      <c r="BM98" s="3" t="s">
        <v>5</v>
      </c>
      <c r="BN98" s="3"/>
      <c r="BO98" s="3"/>
      <c r="BP98" s="12">
        <v>173</v>
      </c>
      <c r="BQ98" s="12">
        <v>294</v>
      </c>
      <c r="BR98" s="12" t="s">
        <v>282</v>
      </c>
      <c r="BS98" s="12" t="s">
        <v>282</v>
      </c>
      <c r="BT98" s="12">
        <v>509</v>
      </c>
      <c r="BU98" s="12">
        <v>301</v>
      </c>
      <c r="BV98" s="13">
        <v>202</v>
      </c>
      <c r="BW98" s="13">
        <v>303</v>
      </c>
      <c r="BX98" s="13" t="s">
        <v>282</v>
      </c>
      <c r="BY98" s="13" t="s">
        <v>282</v>
      </c>
      <c r="BZ98" s="13">
        <v>612</v>
      </c>
      <c r="CA98" s="12">
        <v>342</v>
      </c>
      <c r="CB98" s="13">
        <v>193</v>
      </c>
      <c r="CC98" s="13">
        <v>318</v>
      </c>
      <c r="CD98" s="13" t="s">
        <v>282</v>
      </c>
      <c r="CE98" s="13" t="s">
        <v>282</v>
      </c>
      <c r="CF98" s="13">
        <v>614</v>
      </c>
      <c r="CG98" s="12">
        <v>352</v>
      </c>
      <c r="CH98" s="13">
        <v>196</v>
      </c>
      <c r="CI98" s="13">
        <v>244</v>
      </c>
      <c r="CJ98" s="13" t="s">
        <v>282</v>
      </c>
      <c r="CK98" s="13" t="s">
        <v>282</v>
      </c>
      <c r="CL98" s="13">
        <v>478</v>
      </c>
      <c r="CM98" s="12">
        <v>278</v>
      </c>
      <c r="CN98" s="13">
        <v>188</v>
      </c>
      <c r="CO98" s="13">
        <v>193</v>
      </c>
      <c r="CP98" s="13">
        <v>193</v>
      </c>
      <c r="CQ98" s="13">
        <v>212</v>
      </c>
      <c r="CR98" s="13">
        <v>363</v>
      </c>
      <c r="CS98" s="12">
        <v>240</v>
      </c>
      <c r="CT98" s="12">
        <v>179</v>
      </c>
      <c r="CU98" s="12">
        <v>377</v>
      </c>
      <c r="CV98" s="12">
        <v>377</v>
      </c>
      <c r="CW98" s="12">
        <v>340</v>
      </c>
      <c r="CX98" s="12">
        <v>675</v>
      </c>
      <c r="CZ98" s="13">
        <v>199</v>
      </c>
      <c r="DA98" s="13">
        <v>392</v>
      </c>
      <c r="DB98" s="13">
        <v>392</v>
      </c>
      <c r="DC98" s="13" t="s">
        <v>283</v>
      </c>
      <c r="DD98" s="13">
        <v>780</v>
      </c>
      <c r="DE98" s="12">
        <v>418</v>
      </c>
      <c r="DF98" s="13">
        <v>192</v>
      </c>
      <c r="DG98" s="13">
        <v>398</v>
      </c>
      <c r="DH98" s="13">
        <v>398</v>
      </c>
      <c r="DI98" s="13" t="s">
        <v>283</v>
      </c>
      <c r="DJ98" s="13">
        <v>764</v>
      </c>
      <c r="DK98" s="12">
        <v>428</v>
      </c>
    </row>
    <row r="99" spans="1:115">
      <c r="A99" s="3" t="s">
        <v>231</v>
      </c>
      <c r="B99" s="13" t="s">
        <v>283</v>
      </c>
      <c r="C99" s="13" t="s">
        <v>283</v>
      </c>
      <c r="D99" s="13" t="s">
        <v>283</v>
      </c>
      <c r="E99" s="13" t="s">
        <v>283</v>
      </c>
      <c r="F99" s="13" t="s">
        <v>283</v>
      </c>
      <c r="G99" s="13" t="s">
        <v>283</v>
      </c>
      <c r="H99" s="13" t="s">
        <v>283</v>
      </c>
      <c r="I99" s="13" t="s">
        <v>283</v>
      </c>
      <c r="J99" s="13" t="s">
        <v>283</v>
      </c>
      <c r="K99" s="13" t="s">
        <v>283</v>
      </c>
      <c r="L99" s="13" t="s">
        <v>283</v>
      </c>
      <c r="M99" s="13" t="s">
        <v>283</v>
      </c>
      <c r="N99" s="13" t="s">
        <v>283</v>
      </c>
      <c r="O99" s="13" t="s">
        <v>283</v>
      </c>
      <c r="P99" s="13" t="s">
        <v>283</v>
      </c>
      <c r="Q99" s="13" t="s">
        <v>283</v>
      </c>
      <c r="R99" s="13" t="s">
        <v>283</v>
      </c>
      <c r="S99" s="13" t="s">
        <v>283</v>
      </c>
      <c r="T99" s="13" t="s">
        <v>283</v>
      </c>
      <c r="U99" s="13" t="s">
        <v>283</v>
      </c>
      <c r="V99" s="13" t="s">
        <v>283</v>
      </c>
      <c r="W99" s="13" t="s">
        <v>283</v>
      </c>
      <c r="X99" s="13" t="s">
        <v>283</v>
      </c>
      <c r="Y99" s="13" t="s">
        <v>283</v>
      </c>
      <c r="Z99" s="13" t="s">
        <v>283</v>
      </c>
      <c r="AA99" s="13" t="s">
        <v>283</v>
      </c>
      <c r="AB99" s="13" t="s">
        <v>283</v>
      </c>
      <c r="AC99" s="13" t="s">
        <v>283</v>
      </c>
      <c r="AD99" s="13" t="s">
        <v>283</v>
      </c>
      <c r="AE99" s="13" t="s">
        <v>283</v>
      </c>
      <c r="AF99" s="13" t="s">
        <v>283</v>
      </c>
      <c r="AG99" s="13" t="s">
        <v>283</v>
      </c>
      <c r="AH99" s="13" t="s">
        <v>283</v>
      </c>
      <c r="AI99" s="13" t="s">
        <v>283</v>
      </c>
      <c r="AJ99" s="13" t="s">
        <v>283</v>
      </c>
      <c r="AK99" s="13" t="s">
        <v>283</v>
      </c>
      <c r="AL99" s="13" t="s">
        <v>283</v>
      </c>
      <c r="AM99" s="13" t="s">
        <v>283</v>
      </c>
      <c r="AN99" s="13" t="s">
        <v>283</v>
      </c>
      <c r="AO99" s="13" t="s">
        <v>283</v>
      </c>
      <c r="AP99" s="13" t="s">
        <v>283</v>
      </c>
      <c r="AQ99" s="13" t="s">
        <v>283</v>
      </c>
      <c r="AR99" s="13" t="s">
        <v>283</v>
      </c>
      <c r="AS99" s="13" t="s">
        <v>283</v>
      </c>
      <c r="AT99" s="13" t="s">
        <v>283</v>
      </c>
      <c r="AU99" s="74" t="s">
        <v>283</v>
      </c>
      <c r="AV99" s="80" t="s">
        <v>283</v>
      </c>
      <c r="AW99" s="80" t="s">
        <v>283</v>
      </c>
      <c r="AX99" s="80" t="s">
        <v>283</v>
      </c>
      <c r="AY99" s="80" t="s">
        <v>283</v>
      </c>
      <c r="AZ99" s="12">
        <v>380</v>
      </c>
      <c r="BA99" s="12">
        <v>427</v>
      </c>
      <c r="BB99" s="12">
        <v>473</v>
      </c>
      <c r="BC99" s="12">
        <v>423</v>
      </c>
      <c r="BD99" s="12">
        <v>563</v>
      </c>
      <c r="BE99" s="12">
        <v>533</v>
      </c>
      <c r="BF99" s="12">
        <v>509</v>
      </c>
      <c r="BG99" s="12">
        <v>511</v>
      </c>
      <c r="BH99" s="12">
        <v>575</v>
      </c>
      <c r="BI99" s="81">
        <v>473</v>
      </c>
      <c r="BJ99" s="12"/>
      <c r="BK99" s="3"/>
      <c r="BL99" s="3" t="s">
        <v>439</v>
      </c>
      <c r="BM99" s="3" t="s">
        <v>4</v>
      </c>
      <c r="BN99" s="3"/>
      <c r="BO99" s="3"/>
      <c r="BP99" s="12">
        <v>0</v>
      </c>
      <c r="BQ99" s="12">
        <v>160</v>
      </c>
      <c r="BR99" s="12" t="s">
        <v>282</v>
      </c>
      <c r="BS99" s="12" t="s">
        <v>282</v>
      </c>
      <c r="BT99" s="12">
        <v>0</v>
      </c>
      <c r="BU99" s="12">
        <v>301</v>
      </c>
      <c r="BV99" s="13" t="s">
        <v>281</v>
      </c>
      <c r="BW99" s="13" t="s">
        <v>281</v>
      </c>
      <c r="BX99" s="13" t="s">
        <v>282</v>
      </c>
      <c r="BY99" s="13" t="s">
        <v>282</v>
      </c>
      <c r="BZ99" s="13" t="s">
        <v>281</v>
      </c>
      <c r="CA99" s="12">
        <v>342</v>
      </c>
      <c r="CB99" s="13" t="s">
        <v>281</v>
      </c>
      <c r="CC99" s="13" t="s">
        <v>281</v>
      </c>
      <c r="CD99" s="13" t="s">
        <v>282</v>
      </c>
      <c r="CE99" s="13" t="s">
        <v>282</v>
      </c>
      <c r="CF99" s="13" t="s">
        <v>281</v>
      </c>
      <c r="CG99" s="12">
        <v>352</v>
      </c>
      <c r="CH99" s="13" t="s">
        <v>281</v>
      </c>
      <c r="CI99" s="13" t="s">
        <v>281</v>
      </c>
      <c r="CJ99" s="13" t="s">
        <v>282</v>
      </c>
      <c r="CK99" s="13" t="s">
        <v>282</v>
      </c>
      <c r="CL99" s="13" t="s">
        <v>281</v>
      </c>
      <c r="CM99" s="12">
        <v>278</v>
      </c>
      <c r="CN99" s="13" t="s">
        <v>283</v>
      </c>
      <c r="CO99" s="13" t="s">
        <v>283</v>
      </c>
      <c r="CP99" s="13" t="s">
        <v>283</v>
      </c>
      <c r="CQ99" s="13" t="s">
        <v>283</v>
      </c>
      <c r="CR99" s="13" t="s">
        <v>283</v>
      </c>
      <c r="CS99" s="12">
        <v>240</v>
      </c>
      <c r="CT99" s="12" t="s">
        <v>283</v>
      </c>
      <c r="CU99" s="12" t="s">
        <v>283</v>
      </c>
      <c r="CV99" s="12" t="s">
        <v>283</v>
      </c>
      <c r="CW99" s="12" t="s">
        <v>283</v>
      </c>
      <c r="CX99" s="12" t="s">
        <v>283</v>
      </c>
      <c r="CZ99" s="13" t="s">
        <v>283</v>
      </c>
      <c r="DA99" s="13" t="s">
        <v>283</v>
      </c>
      <c r="DB99" s="13" t="s">
        <v>283</v>
      </c>
      <c r="DC99" s="13" t="s">
        <v>283</v>
      </c>
      <c r="DD99" s="13" t="s">
        <v>283</v>
      </c>
      <c r="DE99" s="12">
        <v>418</v>
      </c>
      <c r="DF99" s="13" t="s">
        <v>283</v>
      </c>
      <c r="DG99" s="13" t="s">
        <v>283</v>
      </c>
      <c r="DH99" s="13" t="s">
        <v>283</v>
      </c>
      <c r="DI99" s="13" t="s">
        <v>283</v>
      </c>
      <c r="DJ99" s="13" t="s">
        <v>283</v>
      </c>
      <c r="DK99" s="12">
        <v>428</v>
      </c>
    </row>
    <row r="100" spans="1:115">
      <c r="A100" s="3" t="s">
        <v>232</v>
      </c>
      <c r="B100" s="13" t="s">
        <v>283</v>
      </c>
      <c r="C100" s="13" t="s">
        <v>283</v>
      </c>
      <c r="D100" s="13" t="s">
        <v>283</v>
      </c>
      <c r="E100" s="13" t="s">
        <v>283</v>
      </c>
      <c r="F100" s="13" t="s">
        <v>283</v>
      </c>
      <c r="G100" s="13" t="s">
        <v>283</v>
      </c>
      <c r="H100" s="13" t="s">
        <v>283</v>
      </c>
      <c r="I100" s="13" t="s">
        <v>283</v>
      </c>
      <c r="J100" s="13" t="s">
        <v>283</v>
      </c>
      <c r="K100" s="13" t="s">
        <v>283</v>
      </c>
      <c r="L100" s="13" t="s">
        <v>283</v>
      </c>
      <c r="M100" s="13" t="s">
        <v>283</v>
      </c>
      <c r="N100" s="13" t="s">
        <v>283</v>
      </c>
      <c r="O100" s="13" t="s">
        <v>283</v>
      </c>
      <c r="P100" s="13" t="s">
        <v>283</v>
      </c>
      <c r="Q100" s="13" t="s">
        <v>283</v>
      </c>
      <c r="R100" s="13" t="s">
        <v>283</v>
      </c>
      <c r="S100" s="13" t="s">
        <v>283</v>
      </c>
      <c r="T100" s="13" t="s">
        <v>283</v>
      </c>
      <c r="U100" s="13" t="s">
        <v>283</v>
      </c>
      <c r="V100" s="13" t="s">
        <v>283</v>
      </c>
      <c r="W100" s="13" t="s">
        <v>283</v>
      </c>
      <c r="X100" s="13" t="s">
        <v>283</v>
      </c>
      <c r="Y100" s="13" t="s">
        <v>283</v>
      </c>
      <c r="Z100" s="13" t="s">
        <v>283</v>
      </c>
      <c r="AA100" s="13" t="s">
        <v>283</v>
      </c>
      <c r="AB100" s="13" t="s">
        <v>283</v>
      </c>
      <c r="AC100" s="13" t="s">
        <v>283</v>
      </c>
      <c r="AD100" s="13" t="s">
        <v>283</v>
      </c>
      <c r="AE100" s="13" t="s">
        <v>283</v>
      </c>
      <c r="AF100" s="13" t="s">
        <v>283</v>
      </c>
      <c r="AG100" s="13" t="s">
        <v>283</v>
      </c>
      <c r="AH100" s="13" t="s">
        <v>283</v>
      </c>
      <c r="AI100" s="13" t="s">
        <v>283</v>
      </c>
      <c r="AJ100" s="13" t="s">
        <v>283</v>
      </c>
      <c r="AK100" s="13" t="s">
        <v>283</v>
      </c>
      <c r="AL100" s="13" t="s">
        <v>283</v>
      </c>
      <c r="AM100" s="13" t="s">
        <v>283</v>
      </c>
      <c r="AN100" s="13" t="s">
        <v>283</v>
      </c>
      <c r="AO100" s="13" t="s">
        <v>283</v>
      </c>
      <c r="AP100" s="13" t="s">
        <v>283</v>
      </c>
      <c r="AQ100" s="13" t="s">
        <v>283</v>
      </c>
      <c r="AR100" s="13" t="s">
        <v>283</v>
      </c>
      <c r="AS100" s="13" t="s">
        <v>283</v>
      </c>
      <c r="AT100" s="13" t="s">
        <v>283</v>
      </c>
      <c r="AU100" s="74" t="s">
        <v>283</v>
      </c>
      <c r="AV100" s="80" t="s">
        <v>283</v>
      </c>
      <c r="AW100" s="80" t="s">
        <v>283</v>
      </c>
      <c r="AX100" s="80" t="s">
        <v>283</v>
      </c>
      <c r="AY100" s="80" t="s">
        <v>283</v>
      </c>
      <c r="AZ100" s="12">
        <v>380</v>
      </c>
      <c r="BA100" s="12">
        <v>427</v>
      </c>
      <c r="BB100" s="12">
        <v>473</v>
      </c>
      <c r="BC100" s="12">
        <v>423</v>
      </c>
      <c r="BD100" s="12">
        <v>563</v>
      </c>
      <c r="BE100" s="12">
        <v>533</v>
      </c>
      <c r="BF100" s="12">
        <v>509</v>
      </c>
      <c r="BG100" s="12">
        <v>511</v>
      </c>
      <c r="BH100" s="12">
        <v>575</v>
      </c>
      <c r="BI100" s="81">
        <v>473</v>
      </c>
      <c r="BJ100" s="12"/>
      <c r="BK100" s="3"/>
      <c r="BL100" s="3" t="s">
        <v>440</v>
      </c>
      <c r="BM100" s="3" t="s">
        <v>3</v>
      </c>
      <c r="BN100" s="3"/>
      <c r="BO100" s="3"/>
      <c r="BP100" s="12">
        <v>0</v>
      </c>
      <c r="BQ100" s="12">
        <v>175</v>
      </c>
      <c r="BR100" s="12" t="s">
        <v>282</v>
      </c>
      <c r="BS100" s="12" t="s">
        <v>282</v>
      </c>
      <c r="BT100" s="12">
        <v>0</v>
      </c>
      <c r="BU100" s="12">
        <v>301</v>
      </c>
      <c r="BV100" s="13" t="s">
        <v>281</v>
      </c>
      <c r="BW100" s="13" t="s">
        <v>281</v>
      </c>
      <c r="BX100" s="13" t="s">
        <v>282</v>
      </c>
      <c r="BY100" s="13" t="s">
        <v>282</v>
      </c>
      <c r="BZ100" s="13" t="s">
        <v>281</v>
      </c>
      <c r="CA100" s="12">
        <v>342</v>
      </c>
      <c r="CB100" s="13" t="s">
        <v>281</v>
      </c>
      <c r="CC100" s="13" t="s">
        <v>281</v>
      </c>
      <c r="CD100" s="13" t="s">
        <v>282</v>
      </c>
      <c r="CE100" s="13" t="s">
        <v>282</v>
      </c>
      <c r="CF100" s="13" t="s">
        <v>281</v>
      </c>
      <c r="CG100" s="12">
        <v>352</v>
      </c>
      <c r="CH100" s="13" t="s">
        <v>281</v>
      </c>
      <c r="CI100" s="13" t="s">
        <v>281</v>
      </c>
      <c r="CJ100" s="13" t="s">
        <v>282</v>
      </c>
      <c r="CK100" s="13" t="s">
        <v>282</v>
      </c>
      <c r="CL100" s="13" t="s">
        <v>281</v>
      </c>
      <c r="CM100" s="12">
        <v>278</v>
      </c>
      <c r="CN100" s="13" t="s">
        <v>281</v>
      </c>
      <c r="CO100" s="13" t="s">
        <v>281</v>
      </c>
      <c r="CP100" s="13" t="s">
        <v>283</v>
      </c>
      <c r="CQ100" s="13" t="s">
        <v>281</v>
      </c>
      <c r="CR100" s="13" t="s">
        <v>281</v>
      </c>
      <c r="CS100" s="12">
        <v>240</v>
      </c>
      <c r="CT100" s="12" t="s">
        <v>283</v>
      </c>
      <c r="CU100" s="12" t="s">
        <v>283</v>
      </c>
      <c r="CV100" s="12" t="s">
        <v>283</v>
      </c>
      <c r="CW100" s="12" t="s">
        <v>283</v>
      </c>
      <c r="CX100" s="12" t="s">
        <v>283</v>
      </c>
      <c r="CZ100" s="13" t="s">
        <v>283</v>
      </c>
      <c r="DA100" s="13" t="s">
        <v>283</v>
      </c>
      <c r="DB100" s="13" t="s">
        <v>283</v>
      </c>
      <c r="DC100" s="13" t="s">
        <v>283</v>
      </c>
      <c r="DD100" s="13" t="s">
        <v>283</v>
      </c>
      <c r="DE100" s="12">
        <v>418</v>
      </c>
      <c r="DF100" s="13" t="s">
        <v>283</v>
      </c>
      <c r="DG100" s="13" t="s">
        <v>283</v>
      </c>
      <c r="DH100" s="13" t="s">
        <v>283</v>
      </c>
      <c r="DI100" s="13" t="s">
        <v>283</v>
      </c>
      <c r="DJ100" s="13" t="s">
        <v>283</v>
      </c>
      <c r="DK100" s="12">
        <v>428</v>
      </c>
    </row>
    <row r="101" spans="1:115">
      <c r="A101" s="3" t="s">
        <v>233</v>
      </c>
      <c r="B101" s="13" t="s">
        <v>283</v>
      </c>
      <c r="C101" s="13" t="s">
        <v>283</v>
      </c>
      <c r="D101" s="13" t="s">
        <v>283</v>
      </c>
      <c r="E101" s="13" t="s">
        <v>283</v>
      </c>
      <c r="F101" s="13" t="s">
        <v>283</v>
      </c>
      <c r="G101" s="13" t="s">
        <v>283</v>
      </c>
      <c r="H101" s="13" t="s">
        <v>283</v>
      </c>
      <c r="I101" s="13" t="s">
        <v>283</v>
      </c>
      <c r="J101" s="13" t="s">
        <v>283</v>
      </c>
      <c r="K101" s="13" t="s">
        <v>283</v>
      </c>
      <c r="L101" s="13" t="s">
        <v>283</v>
      </c>
      <c r="M101" s="13" t="s">
        <v>283</v>
      </c>
      <c r="N101" s="13" t="s">
        <v>283</v>
      </c>
      <c r="O101" s="13" t="s">
        <v>283</v>
      </c>
      <c r="P101" s="13" t="s">
        <v>283</v>
      </c>
      <c r="Q101" s="13" t="s">
        <v>283</v>
      </c>
      <c r="R101" s="13" t="s">
        <v>283</v>
      </c>
      <c r="S101" s="13" t="s">
        <v>283</v>
      </c>
      <c r="T101" s="13" t="s">
        <v>283</v>
      </c>
      <c r="U101" s="13" t="s">
        <v>283</v>
      </c>
      <c r="V101" s="13" t="s">
        <v>283</v>
      </c>
      <c r="W101" s="13" t="s">
        <v>283</v>
      </c>
      <c r="X101" s="13" t="s">
        <v>283</v>
      </c>
      <c r="Y101" s="13" t="s">
        <v>283</v>
      </c>
      <c r="Z101" s="13" t="s">
        <v>283</v>
      </c>
      <c r="AA101" s="13" t="s">
        <v>283</v>
      </c>
      <c r="AB101" s="13" t="s">
        <v>283</v>
      </c>
      <c r="AC101" s="13" t="s">
        <v>283</v>
      </c>
      <c r="AD101" s="13" t="s">
        <v>283</v>
      </c>
      <c r="AE101" s="13" t="s">
        <v>283</v>
      </c>
      <c r="AF101" s="13" t="s">
        <v>283</v>
      </c>
      <c r="AG101" s="13" t="s">
        <v>283</v>
      </c>
      <c r="AH101" s="13" t="s">
        <v>283</v>
      </c>
      <c r="AI101" s="13" t="s">
        <v>283</v>
      </c>
      <c r="AJ101" s="13" t="s">
        <v>283</v>
      </c>
      <c r="AK101" s="13" t="s">
        <v>283</v>
      </c>
      <c r="AL101" s="13" t="s">
        <v>283</v>
      </c>
      <c r="AM101" s="13" t="s">
        <v>283</v>
      </c>
      <c r="AN101" s="13" t="s">
        <v>283</v>
      </c>
      <c r="AO101" s="13" t="s">
        <v>283</v>
      </c>
      <c r="AP101" s="13" t="s">
        <v>283</v>
      </c>
      <c r="AQ101" s="13" t="s">
        <v>283</v>
      </c>
      <c r="AR101" s="13" t="s">
        <v>283</v>
      </c>
      <c r="AS101" s="13" t="s">
        <v>283</v>
      </c>
      <c r="AT101" s="13" t="s">
        <v>283</v>
      </c>
      <c r="AU101" s="74" t="s">
        <v>283</v>
      </c>
      <c r="AV101" s="80" t="s">
        <v>283</v>
      </c>
      <c r="AW101" s="80" t="s">
        <v>283</v>
      </c>
      <c r="AX101" s="80" t="s">
        <v>283</v>
      </c>
      <c r="AY101" s="80" t="s">
        <v>283</v>
      </c>
      <c r="AZ101" s="12">
        <v>380</v>
      </c>
      <c r="BA101" s="12">
        <v>427</v>
      </c>
      <c r="BB101" s="12">
        <v>473</v>
      </c>
      <c r="BC101" s="12">
        <v>423</v>
      </c>
      <c r="BD101" s="12">
        <v>563</v>
      </c>
      <c r="BE101" s="12">
        <v>533</v>
      </c>
      <c r="BF101" s="12">
        <v>509</v>
      </c>
      <c r="BG101" s="12">
        <v>511</v>
      </c>
      <c r="BH101" s="12">
        <v>575</v>
      </c>
      <c r="BI101" s="81">
        <v>473</v>
      </c>
      <c r="BJ101" s="12"/>
      <c r="BK101" s="3"/>
      <c r="BL101" s="3" t="s">
        <v>441</v>
      </c>
      <c r="BM101" s="3" t="s">
        <v>2</v>
      </c>
      <c r="BN101" s="3"/>
      <c r="BO101" s="3"/>
      <c r="BP101" s="12" t="s">
        <v>283</v>
      </c>
      <c r="BQ101" s="12" t="s">
        <v>283</v>
      </c>
      <c r="BR101" s="12" t="s">
        <v>282</v>
      </c>
      <c r="BS101" s="12" t="s">
        <v>282</v>
      </c>
      <c r="BT101" s="12" t="s">
        <v>283</v>
      </c>
      <c r="BU101" s="12">
        <v>301</v>
      </c>
      <c r="BV101" s="13" t="s">
        <v>283</v>
      </c>
      <c r="BW101" s="13" t="s">
        <v>283</v>
      </c>
      <c r="BX101" s="13" t="s">
        <v>282</v>
      </c>
      <c r="BY101" s="13" t="s">
        <v>282</v>
      </c>
      <c r="BZ101" s="13" t="s">
        <v>283</v>
      </c>
      <c r="CA101" s="12">
        <v>342</v>
      </c>
      <c r="CB101" s="13" t="s">
        <v>283</v>
      </c>
      <c r="CC101" s="13" t="s">
        <v>283</v>
      </c>
      <c r="CD101" s="13" t="s">
        <v>282</v>
      </c>
      <c r="CE101" s="13" t="s">
        <v>282</v>
      </c>
      <c r="CF101" s="13" t="s">
        <v>283</v>
      </c>
      <c r="CG101" s="12">
        <v>352</v>
      </c>
      <c r="CH101" s="13" t="s">
        <v>283</v>
      </c>
      <c r="CI101" s="13" t="s">
        <v>283</v>
      </c>
      <c r="CJ101" s="13" t="s">
        <v>282</v>
      </c>
      <c r="CK101" s="13" t="s">
        <v>282</v>
      </c>
      <c r="CL101" s="13" t="s">
        <v>283</v>
      </c>
      <c r="CM101" s="12">
        <v>278</v>
      </c>
      <c r="CN101" s="13" t="s">
        <v>283</v>
      </c>
      <c r="CO101" s="13" t="s">
        <v>283</v>
      </c>
      <c r="CP101" s="13" t="s">
        <v>283</v>
      </c>
      <c r="CQ101" s="13" t="s">
        <v>283</v>
      </c>
      <c r="CR101" s="13" t="s">
        <v>283</v>
      </c>
      <c r="CS101" s="12">
        <v>240</v>
      </c>
      <c r="CT101" s="12" t="s">
        <v>283</v>
      </c>
      <c r="CU101" s="12" t="s">
        <v>283</v>
      </c>
      <c r="CV101" s="12" t="s">
        <v>283</v>
      </c>
      <c r="CW101" s="12" t="s">
        <v>283</v>
      </c>
      <c r="CX101" s="12" t="s">
        <v>283</v>
      </c>
      <c r="CZ101" s="13" t="s">
        <v>283</v>
      </c>
      <c r="DA101" s="13" t="s">
        <v>283</v>
      </c>
      <c r="DB101" s="13" t="s">
        <v>283</v>
      </c>
      <c r="DC101" s="13" t="s">
        <v>283</v>
      </c>
      <c r="DD101" s="13" t="s">
        <v>283</v>
      </c>
      <c r="DE101" s="12">
        <v>418</v>
      </c>
      <c r="DF101" s="13" t="s">
        <v>283</v>
      </c>
      <c r="DG101" s="13" t="s">
        <v>283</v>
      </c>
      <c r="DH101" s="13" t="s">
        <v>283</v>
      </c>
      <c r="DI101" s="13" t="s">
        <v>283</v>
      </c>
      <c r="DJ101" s="13" t="s">
        <v>283</v>
      </c>
      <c r="DK101" s="12">
        <v>428</v>
      </c>
    </row>
    <row r="102" spans="1:115">
      <c r="A102" s="3" t="s">
        <v>234</v>
      </c>
      <c r="B102" s="13">
        <v>904</v>
      </c>
      <c r="C102" s="13">
        <v>263</v>
      </c>
      <c r="D102" s="13">
        <v>263</v>
      </c>
      <c r="E102" s="13">
        <v>240</v>
      </c>
      <c r="F102" s="13">
        <v>2380</v>
      </c>
      <c r="G102" s="13">
        <v>931</v>
      </c>
      <c r="H102" s="13">
        <v>221</v>
      </c>
      <c r="I102" s="13">
        <v>221</v>
      </c>
      <c r="J102" s="13">
        <v>231</v>
      </c>
      <c r="K102" s="13">
        <v>2060</v>
      </c>
      <c r="L102" s="13">
        <v>867</v>
      </c>
      <c r="M102" s="13">
        <v>272</v>
      </c>
      <c r="N102" s="13">
        <v>272</v>
      </c>
      <c r="O102" s="13">
        <v>290</v>
      </c>
      <c r="P102" s="13">
        <v>2360</v>
      </c>
      <c r="Q102" s="14">
        <v>874</v>
      </c>
      <c r="R102" s="14">
        <v>298</v>
      </c>
      <c r="S102" s="14">
        <v>298</v>
      </c>
      <c r="T102" s="14">
        <v>313</v>
      </c>
      <c r="U102" s="14">
        <v>2610</v>
      </c>
      <c r="V102" s="14">
        <v>920</v>
      </c>
      <c r="W102" s="14">
        <v>356</v>
      </c>
      <c r="X102" s="14">
        <v>355</v>
      </c>
      <c r="Y102" s="14">
        <v>367</v>
      </c>
      <c r="Z102" s="14">
        <v>3270</v>
      </c>
      <c r="AA102" s="14">
        <v>985</v>
      </c>
      <c r="AB102" s="14">
        <v>354</v>
      </c>
      <c r="AC102" s="14">
        <v>354</v>
      </c>
      <c r="AD102" s="14">
        <v>360</v>
      </c>
      <c r="AE102" s="14">
        <v>3490</v>
      </c>
      <c r="AF102" s="14">
        <v>952</v>
      </c>
      <c r="AG102" s="14">
        <v>319</v>
      </c>
      <c r="AH102" s="14">
        <v>318</v>
      </c>
      <c r="AI102" s="14">
        <v>360</v>
      </c>
      <c r="AJ102" s="14">
        <v>3030</v>
      </c>
      <c r="AK102" s="14">
        <v>949</v>
      </c>
      <c r="AL102" s="14">
        <v>353</v>
      </c>
      <c r="AM102" s="14">
        <v>353</v>
      </c>
      <c r="AN102" s="14">
        <v>367</v>
      </c>
      <c r="AO102" s="14">
        <v>3350</v>
      </c>
      <c r="AP102" s="14">
        <v>953</v>
      </c>
      <c r="AQ102" s="14">
        <v>394</v>
      </c>
      <c r="AR102" s="14">
        <v>394</v>
      </c>
      <c r="AS102" s="14">
        <v>400</v>
      </c>
      <c r="AT102" s="14">
        <v>3760</v>
      </c>
      <c r="AU102" s="80">
        <v>985</v>
      </c>
      <c r="AV102" s="80">
        <v>290</v>
      </c>
      <c r="AW102" s="80">
        <v>290</v>
      </c>
      <c r="AX102" s="80">
        <v>300</v>
      </c>
      <c r="AY102" s="80">
        <v>2860</v>
      </c>
      <c r="AZ102" s="12">
        <v>267</v>
      </c>
      <c r="BA102" s="12">
        <v>246</v>
      </c>
      <c r="BB102" s="12">
        <v>296</v>
      </c>
      <c r="BC102" s="12">
        <v>305</v>
      </c>
      <c r="BD102" s="12">
        <v>364</v>
      </c>
      <c r="BE102" s="12">
        <v>352</v>
      </c>
      <c r="BF102" s="12">
        <v>327</v>
      </c>
      <c r="BG102" s="12">
        <v>345</v>
      </c>
      <c r="BH102" s="12">
        <v>360</v>
      </c>
      <c r="BI102" s="92">
        <v>249</v>
      </c>
      <c r="BJ102" s="12"/>
      <c r="BK102" s="3"/>
      <c r="BL102" s="3" t="s">
        <v>360</v>
      </c>
      <c r="BM102" s="3" t="s">
        <v>122</v>
      </c>
      <c r="BN102" s="3"/>
      <c r="BO102" s="3"/>
      <c r="BP102" s="12">
        <v>831</v>
      </c>
      <c r="BQ102" s="12">
        <v>230</v>
      </c>
      <c r="BR102" s="12" t="s">
        <v>282</v>
      </c>
      <c r="BS102" s="12" t="s">
        <v>282</v>
      </c>
      <c r="BT102" s="12">
        <v>1910</v>
      </c>
      <c r="BU102" s="12">
        <v>260</v>
      </c>
      <c r="BV102" s="13">
        <v>832</v>
      </c>
      <c r="BW102" s="13">
        <v>269</v>
      </c>
      <c r="BX102" s="13" t="s">
        <v>282</v>
      </c>
      <c r="BY102" s="13" t="s">
        <v>282</v>
      </c>
      <c r="BZ102" s="13">
        <v>2240</v>
      </c>
      <c r="CA102" s="12">
        <v>282</v>
      </c>
      <c r="CB102" s="13">
        <v>879</v>
      </c>
      <c r="CC102" s="13">
        <v>269</v>
      </c>
      <c r="CD102" s="13" t="s">
        <v>282</v>
      </c>
      <c r="CE102" s="13" t="s">
        <v>282</v>
      </c>
      <c r="CF102" s="13">
        <v>2360</v>
      </c>
      <c r="CG102" s="12">
        <v>286</v>
      </c>
      <c r="CH102" s="13">
        <v>921</v>
      </c>
      <c r="CI102" s="13">
        <v>193</v>
      </c>
      <c r="CJ102" s="13" t="s">
        <v>282</v>
      </c>
      <c r="CK102" s="13" t="s">
        <v>282</v>
      </c>
      <c r="CL102" s="13">
        <v>1770</v>
      </c>
      <c r="CM102" s="12">
        <v>239</v>
      </c>
      <c r="CN102" s="13">
        <v>895</v>
      </c>
      <c r="CO102" s="13">
        <v>183</v>
      </c>
      <c r="CP102" s="13">
        <v>183</v>
      </c>
      <c r="CQ102" s="13">
        <v>173</v>
      </c>
      <c r="CR102" s="13">
        <v>1640</v>
      </c>
      <c r="CS102" s="12">
        <v>188</v>
      </c>
      <c r="CT102" s="12">
        <v>864</v>
      </c>
      <c r="CU102" s="12">
        <v>196</v>
      </c>
      <c r="CV102" s="12">
        <v>196</v>
      </c>
      <c r="CW102" s="12">
        <v>200</v>
      </c>
      <c r="CX102" s="12">
        <v>1690</v>
      </c>
      <c r="CZ102" s="13">
        <v>834</v>
      </c>
      <c r="DA102" s="13">
        <v>258</v>
      </c>
      <c r="DB102" s="13">
        <v>258</v>
      </c>
      <c r="DC102" s="13">
        <v>320</v>
      </c>
      <c r="DD102" s="13">
        <v>2150</v>
      </c>
      <c r="DE102" s="12">
        <v>285</v>
      </c>
      <c r="DF102" s="13">
        <v>891</v>
      </c>
      <c r="DG102" s="13">
        <v>333</v>
      </c>
      <c r="DH102" s="13">
        <v>333</v>
      </c>
      <c r="DI102" s="13">
        <v>340</v>
      </c>
      <c r="DJ102" s="13">
        <v>2970</v>
      </c>
      <c r="DK102" s="12">
        <v>345</v>
      </c>
    </row>
    <row r="103" spans="1:115">
      <c r="A103" s="3" t="s">
        <v>235</v>
      </c>
      <c r="B103" s="13">
        <v>405</v>
      </c>
      <c r="C103" s="13">
        <v>228</v>
      </c>
      <c r="D103" s="13">
        <v>228</v>
      </c>
      <c r="E103" s="13" t="s">
        <v>283</v>
      </c>
      <c r="F103" s="13">
        <v>923</v>
      </c>
      <c r="G103" s="13">
        <v>417</v>
      </c>
      <c r="H103" s="13">
        <v>218</v>
      </c>
      <c r="I103" s="13">
        <v>218</v>
      </c>
      <c r="J103" s="13" t="s">
        <v>283</v>
      </c>
      <c r="K103" s="13">
        <v>909</v>
      </c>
      <c r="L103" s="13">
        <v>413</v>
      </c>
      <c r="M103" s="13">
        <v>233</v>
      </c>
      <c r="N103" s="13">
        <v>233</v>
      </c>
      <c r="O103" s="13" t="s">
        <v>281</v>
      </c>
      <c r="P103" s="13">
        <v>963</v>
      </c>
      <c r="Q103" s="14">
        <v>397</v>
      </c>
      <c r="R103" s="14">
        <v>255</v>
      </c>
      <c r="S103" s="14">
        <v>255</v>
      </c>
      <c r="T103" s="14" t="s">
        <v>281</v>
      </c>
      <c r="U103" s="14">
        <v>1010</v>
      </c>
      <c r="V103" s="14">
        <v>411</v>
      </c>
      <c r="W103" s="14">
        <v>311</v>
      </c>
      <c r="X103" s="14">
        <v>311</v>
      </c>
      <c r="Y103" s="14">
        <v>300</v>
      </c>
      <c r="Z103" s="14">
        <v>1280</v>
      </c>
      <c r="AA103" s="14">
        <v>418</v>
      </c>
      <c r="AB103" s="14">
        <v>353</v>
      </c>
      <c r="AC103" s="14">
        <v>353</v>
      </c>
      <c r="AD103" s="14">
        <v>367</v>
      </c>
      <c r="AE103" s="14">
        <v>1470</v>
      </c>
      <c r="AF103" s="14">
        <v>464</v>
      </c>
      <c r="AG103" s="14">
        <v>287</v>
      </c>
      <c r="AH103" s="14">
        <v>286</v>
      </c>
      <c r="AI103" s="14">
        <v>333</v>
      </c>
      <c r="AJ103" s="14">
        <v>1330</v>
      </c>
      <c r="AK103" s="14">
        <v>464</v>
      </c>
      <c r="AL103" s="14">
        <v>312</v>
      </c>
      <c r="AM103" s="14">
        <v>312</v>
      </c>
      <c r="AN103" s="14">
        <v>311</v>
      </c>
      <c r="AO103" s="14">
        <v>1450</v>
      </c>
      <c r="AP103" s="14">
        <v>470</v>
      </c>
      <c r="AQ103" s="14">
        <v>339</v>
      </c>
      <c r="AR103" s="14">
        <v>339</v>
      </c>
      <c r="AS103" s="14">
        <v>333</v>
      </c>
      <c r="AT103" s="14">
        <v>1590</v>
      </c>
      <c r="AU103" s="80">
        <v>470</v>
      </c>
      <c r="AV103" s="80">
        <v>250</v>
      </c>
      <c r="AW103" s="80">
        <v>250</v>
      </c>
      <c r="AX103" s="80">
        <v>233</v>
      </c>
      <c r="AY103" s="80">
        <v>1180</v>
      </c>
      <c r="AZ103" s="12">
        <v>267</v>
      </c>
      <c r="BA103" s="12">
        <v>246</v>
      </c>
      <c r="BB103" s="12">
        <v>296</v>
      </c>
      <c r="BC103" s="12">
        <v>305</v>
      </c>
      <c r="BD103" s="12">
        <v>364</v>
      </c>
      <c r="BE103" s="12">
        <v>352</v>
      </c>
      <c r="BF103" s="12">
        <v>327</v>
      </c>
      <c r="BG103" s="12">
        <v>345</v>
      </c>
      <c r="BH103" s="12">
        <v>360</v>
      </c>
      <c r="BI103" s="81">
        <v>249</v>
      </c>
      <c r="BJ103" s="12"/>
      <c r="BK103" s="3"/>
      <c r="BL103" s="3" t="s">
        <v>361</v>
      </c>
      <c r="BM103" s="3" t="s">
        <v>120</v>
      </c>
      <c r="BN103" s="3"/>
      <c r="BO103" s="3"/>
      <c r="BP103" s="12">
        <v>376</v>
      </c>
      <c r="BQ103" s="12">
        <v>269</v>
      </c>
      <c r="BR103" s="12" t="s">
        <v>282</v>
      </c>
      <c r="BS103" s="12" t="s">
        <v>282</v>
      </c>
      <c r="BT103" s="12">
        <v>1010</v>
      </c>
      <c r="BU103" s="12">
        <v>260</v>
      </c>
      <c r="BV103" s="13">
        <v>340</v>
      </c>
      <c r="BW103" s="13">
        <v>280</v>
      </c>
      <c r="BX103" s="13" t="s">
        <v>282</v>
      </c>
      <c r="BY103" s="13" t="s">
        <v>282</v>
      </c>
      <c r="BZ103" s="13">
        <v>952</v>
      </c>
      <c r="CA103" s="12">
        <v>282</v>
      </c>
      <c r="CB103" s="13">
        <v>351</v>
      </c>
      <c r="CC103" s="13">
        <v>303</v>
      </c>
      <c r="CD103" s="13" t="s">
        <v>282</v>
      </c>
      <c r="CE103" s="13" t="s">
        <v>282</v>
      </c>
      <c r="CF103" s="13">
        <v>1060</v>
      </c>
      <c r="CG103" s="12">
        <v>286</v>
      </c>
      <c r="CH103" s="13">
        <v>366</v>
      </c>
      <c r="CI103" s="13">
        <v>252</v>
      </c>
      <c r="CJ103" s="13" t="s">
        <v>282</v>
      </c>
      <c r="CK103" s="13" t="s">
        <v>282</v>
      </c>
      <c r="CL103" s="13">
        <v>920</v>
      </c>
      <c r="CM103" s="12">
        <v>239</v>
      </c>
      <c r="CN103" s="13">
        <v>392</v>
      </c>
      <c r="CO103" s="13">
        <v>188</v>
      </c>
      <c r="CP103" s="13">
        <v>188</v>
      </c>
      <c r="CQ103" s="13" t="s">
        <v>283</v>
      </c>
      <c r="CR103" s="13">
        <v>736</v>
      </c>
      <c r="CS103" s="12">
        <v>188</v>
      </c>
      <c r="CT103" s="12">
        <v>399</v>
      </c>
      <c r="CU103" s="12">
        <v>274</v>
      </c>
      <c r="CV103" s="12">
        <v>274</v>
      </c>
      <c r="CW103" s="12" t="s">
        <v>283</v>
      </c>
      <c r="CX103" s="12">
        <v>1090</v>
      </c>
      <c r="CZ103" s="13">
        <v>387</v>
      </c>
      <c r="DA103" s="13">
        <v>205</v>
      </c>
      <c r="DB103" s="13">
        <v>205</v>
      </c>
      <c r="DC103" s="13">
        <v>260</v>
      </c>
      <c r="DD103" s="13">
        <v>793</v>
      </c>
      <c r="DE103" s="12">
        <v>285</v>
      </c>
      <c r="DF103" s="13">
        <v>397</v>
      </c>
      <c r="DG103" s="13">
        <v>306</v>
      </c>
      <c r="DH103" s="13">
        <v>306</v>
      </c>
      <c r="DI103" s="13">
        <v>320</v>
      </c>
      <c r="DJ103" s="13">
        <v>1220</v>
      </c>
      <c r="DK103" s="12">
        <v>345</v>
      </c>
    </row>
    <row r="104" spans="1:115">
      <c r="A104" s="3" t="s">
        <v>236</v>
      </c>
      <c r="B104" s="14">
        <v>208</v>
      </c>
      <c r="C104" s="14">
        <v>309</v>
      </c>
      <c r="D104" s="14">
        <v>310</v>
      </c>
      <c r="E104" s="14" t="s">
        <v>281</v>
      </c>
      <c r="F104" s="14">
        <v>643</v>
      </c>
      <c r="G104" s="14">
        <v>234</v>
      </c>
      <c r="H104" s="14">
        <v>212</v>
      </c>
      <c r="I104" s="14">
        <v>212</v>
      </c>
      <c r="J104" s="14" t="s">
        <v>281</v>
      </c>
      <c r="K104" s="14">
        <v>496</v>
      </c>
      <c r="L104" s="14">
        <v>240</v>
      </c>
      <c r="M104" s="14">
        <v>295</v>
      </c>
      <c r="N104" s="14">
        <v>296</v>
      </c>
      <c r="O104" s="14" t="s">
        <v>281</v>
      </c>
      <c r="P104" s="14">
        <v>709</v>
      </c>
      <c r="Q104" s="14">
        <v>233</v>
      </c>
      <c r="R104" s="14">
        <v>277</v>
      </c>
      <c r="S104" s="14">
        <v>277</v>
      </c>
      <c r="T104" s="14" t="s">
        <v>283</v>
      </c>
      <c r="U104" s="14">
        <v>645</v>
      </c>
      <c r="V104" s="14">
        <v>244</v>
      </c>
      <c r="W104" s="14">
        <v>308</v>
      </c>
      <c r="X104" s="14">
        <v>308</v>
      </c>
      <c r="Y104" s="14" t="s">
        <v>281</v>
      </c>
      <c r="Z104" s="14">
        <v>752</v>
      </c>
      <c r="AA104" s="14">
        <v>216</v>
      </c>
      <c r="AB104" s="14">
        <v>335</v>
      </c>
      <c r="AC104" s="14">
        <v>334</v>
      </c>
      <c r="AD104" s="14" t="s">
        <v>281</v>
      </c>
      <c r="AE104" s="14">
        <v>723</v>
      </c>
      <c r="AF104" s="14">
        <v>289</v>
      </c>
      <c r="AG104" s="14">
        <v>368</v>
      </c>
      <c r="AH104" s="14">
        <v>368</v>
      </c>
      <c r="AI104" s="14" t="s">
        <v>283</v>
      </c>
      <c r="AJ104" s="14">
        <v>1060</v>
      </c>
      <c r="AK104" s="14">
        <v>309</v>
      </c>
      <c r="AL104" s="14">
        <v>354</v>
      </c>
      <c r="AM104" s="14">
        <v>354</v>
      </c>
      <c r="AN104" s="14" t="s">
        <v>283</v>
      </c>
      <c r="AO104" s="14">
        <v>1090</v>
      </c>
      <c r="AP104" s="14">
        <v>344</v>
      </c>
      <c r="AQ104" s="14">
        <v>384</v>
      </c>
      <c r="AR104" s="14">
        <v>384</v>
      </c>
      <c r="AS104" s="14" t="s">
        <v>283</v>
      </c>
      <c r="AT104" s="14">
        <v>1320</v>
      </c>
      <c r="AU104" s="80">
        <v>353</v>
      </c>
      <c r="AV104" s="80">
        <v>304</v>
      </c>
      <c r="AW104" s="80">
        <v>304</v>
      </c>
      <c r="AX104" s="80" t="s">
        <v>283</v>
      </c>
      <c r="AY104" s="80">
        <v>1070</v>
      </c>
      <c r="AZ104" s="12">
        <v>267</v>
      </c>
      <c r="BA104" s="12">
        <v>246</v>
      </c>
      <c r="BB104" s="12">
        <v>296</v>
      </c>
      <c r="BC104" s="12">
        <v>305</v>
      </c>
      <c r="BD104" s="12">
        <v>364</v>
      </c>
      <c r="BE104" s="12">
        <v>352</v>
      </c>
      <c r="BF104" s="12">
        <v>327</v>
      </c>
      <c r="BG104" s="12">
        <v>345</v>
      </c>
      <c r="BH104" s="12">
        <v>360</v>
      </c>
      <c r="BI104" s="81">
        <v>249</v>
      </c>
      <c r="BJ104" s="12"/>
      <c r="BK104" s="3"/>
      <c r="BL104" s="3" t="s">
        <v>362</v>
      </c>
      <c r="BM104" s="3" t="s">
        <v>118</v>
      </c>
      <c r="BN104" s="3"/>
      <c r="BO104" s="3"/>
      <c r="BP104" s="12">
        <v>120</v>
      </c>
      <c r="BQ104" s="12">
        <v>314</v>
      </c>
      <c r="BR104" s="12" t="s">
        <v>282</v>
      </c>
      <c r="BS104" s="12" t="s">
        <v>282</v>
      </c>
      <c r="BT104" s="12">
        <v>377</v>
      </c>
      <c r="BU104" s="12">
        <v>260</v>
      </c>
      <c r="BV104" s="13">
        <v>129</v>
      </c>
      <c r="BW104" s="13">
        <v>349</v>
      </c>
      <c r="BX104" s="13" t="s">
        <v>282</v>
      </c>
      <c r="BY104" s="13" t="s">
        <v>282</v>
      </c>
      <c r="BZ104" s="13">
        <v>450</v>
      </c>
      <c r="CA104" s="12">
        <v>282</v>
      </c>
      <c r="CB104" s="13">
        <v>132</v>
      </c>
      <c r="CC104" s="13">
        <v>290</v>
      </c>
      <c r="CD104" s="13" t="s">
        <v>282</v>
      </c>
      <c r="CE104" s="13" t="s">
        <v>282</v>
      </c>
      <c r="CF104" s="13">
        <v>383</v>
      </c>
      <c r="CG104" s="12">
        <v>286</v>
      </c>
      <c r="CH104" s="14">
        <v>135</v>
      </c>
      <c r="CI104" s="14">
        <v>304</v>
      </c>
      <c r="CJ104" s="14" t="s">
        <v>282</v>
      </c>
      <c r="CK104" s="14" t="s">
        <v>282</v>
      </c>
      <c r="CL104" s="14">
        <v>410</v>
      </c>
      <c r="CM104" s="12">
        <v>239</v>
      </c>
      <c r="CN104" s="13">
        <v>149</v>
      </c>
      <c r="CO104" s="13">
        <v>274</v>
      </c>
      <c r="CP104" s="13">
        <v>274</v>
      </c>
      <c r="CQ104" s="13" t="s">
        <v>283</v>
      </c>
      <c r="CR104" s="13">
        <v>408</v>
      </c>
      <c r="CS104" s="12">
        <v>188</v>
      </c>
      <c r="CT104" s="12">
        <v>149</v>
      </c>
      <c r="CU104" s="12">
        <v>251</v>
      </c>
      <c r="CV104" s="12">
        <v>251</v>
      </c>
      <c r="CW104" s="12" t="s">
        <v>283</v>
      </c>
      <c r="CX104" s="12">
        <v>374</v>
      </c>
      <c r="CZ104" s="13">
        <v>152</v>
      </c>
      <c r="DA104" s="13">
        <v>354</v>
      </c>
      <c r="DB104" s="13">
        <v>354</v>
      </c>
      <c r="DC104" s="13" t="s">
        <v>283</v>
      </c>
      <c r="DD104" s="13">
        <v>538</v>
      </c>
      <c r="DE104" s="12">
        <v>285</v>
      </c>
      <c r="DF104" s="14">
        <v>161</v>
      </c>
      <c r="DG104" s="14">
        <v>344</v>
      </c>
      <c r="DH104" s="14">
        <v>345</v>
      </c>
      <c r="DI104" s="14" t="s">
        <v>281</v>
      </c>
      <c r="DJ104" s="14">
        <v>554</v>
      </c>
      <c r="DK104" s="12">
        <v>345</v>
      </c>
    </row>
    <row r="105" spans="1:115">
      <c r="A105" s="3" t="s">
        <v>237</v>
      </c>
      <c r="B105" s="14">
        <v>1580</v>
      </c>
      <c r="C105" s="14">
        <v>346</v>
      </c>
      <c r="D105" s="14">
        <v>346</v>
      </c>
      <c r="E105" s="14">
        <v>345</v>
      </c>
      <c r="F105" s="14">
        <v>5460</v>
      </c>
      <c r="G105" s="14">
        <v>1600</v>
      </c>
      <c r="H105" s="14">
        <v>274</v>
      </c>
      <c r="I105" s="14">
        <v>274</v>
      </c>
      <c r="J105" s="14">
        <v>274</v>
      </c>
      <c r="K105" s="14">
        <v>4390</v>
      </c>
      <c r="L105" s="14">
        <v>1590</v>
      </c>
      <c r="M105" s="14">
        <v>376</v>
      </c>
      <c r="N105" s="14">
        <v>376</v>
      </c>
      <c r="O105" s="14">
        <v>387</v>
      </c>
      <c r="P105" s="14">
        <v>5990</v>
      </c>
      <c r="Q105" s="14">
        <v>1540</v>
      </c>
      <c r="R105" s="14">
        <v>371</v>
      </c>
      <c r="S105" s="14">
        <v>371</v>
      </c>
      <c r="T105" s="14">
        <v>347</v>
      </c>
      <c r="U105" s="14">
        <v>5720</v>
      </c>
      <c r="V105" s="14">
        <v>1560</v>
      </c>
      <c r="W105" s="14">
        <v>447</v>
      </c>
      <c r="X105" s="14">
        <v>447</v>
      </c>
      <c r="Y105" s="14">
        <v>460</v>
      </c>
      <c r="Z105" s="14">
        <v>6970</v>
      </c>
      <c r="AA105" s="14">
        <v>1650</v>
      </c>
      <c r="AB105" s="14">
        <v>412</v>
      </c>
      <c r="AC105" s="14">
        <v>412</v>
      </c>
      <c r="AD105" s="14">
        <v>300</v>
      </c>
      <c r="AE105" s="14">
        <v>6780</v>
      </c>
      <c r="AF105" s="14">
        <v>1690</v>
      </c>
      <c r="AG105" s="14">
        <v>385</v>
      </c>
      <c r="AH105" s="14">
        <v>385</v>
      </c>
      <c r="AI105" s="14">
        <v>425</v>
      </c>
      <c r="AJ105" s="14">
        <v>6520</v>
      </c>
      <c r="AK105" s="14">
        <v>1820</v>
      </c>
      <c r="AL105" s="14">
        <v>377</v>
      </c>
      <c r="AM105" s="14">
        <v>377</v>
      </c>
      <c r="AN105" s="14">
        <v>375</v>
      </c>
      <c r="AO105" s="14">
        <v>6870</v>
      </c>
      <c r="AP105" s="14">
        <v>1850</v>
      </c>
      <c r="AQ105" s="14">
        <v>443</v>
      </c>
      <c r="AR105" s="14">
        <v>443</v>
      </c>
      <c r="AS105" s="14">
        <v>433</v>
      </c>
      <c r="AT105" s="14">
        <v>8200</v>
      </c>
      <c r="AU105" s="80">
        <v>1900</v>
      </c>
      <c r="AV105" s="80">
        <v>301</v>
      </c>
      <c r="AW105" s="80">
        <v>301</v>
      </c>
      <c r="AX105" s="80">
        <v>300</v>
      </c>
      <c r="AY105" s="80">
        <v>5710</v>
      </c>
      <c r="AZ105" s="12">
        <v>267</v>
      </c>
      <c r="BA105" s="12">
        <v>246</v>
      </c>
      <c r="BB105" s="12">
        <v>296</v>
      </c>
      <c r="BC105" s="12">
        <v>305</v>
      </c>
      <c r="BD105" s="12">
        <v>364</v>
      </c>
      <c r="BE105" s="12">
        <v>352</v>
      </c>
      <c r="BF105" s="12">
        <v>327</v>
      </c>
      <c r="BG105" s="12">
        <v>345</v>
      </c>
      <c r="BH105" s="12">
        <v>360</v>
      </c>
      <c r="BI105" s="81">
        <v>249</v>
      </c>
      <c r="BJ105" s="12"/>
      <c r="BK105" s="3"/>
      <c r="BL105" s="3" t="s">
        <v>363</v>
      </c>
      <c r="BM105" s="3" t="s">
        <v>116</v>
      </c>
      <c r="BN105" s="3"/>
      <c r="BO105" s="3"/>
      <c r="BP105" s="12">
        <v>1180</v>
      </c>
      <c r="BQ105" s="12">
        <v>357</v>
      </c>
      <c r="BR105" s="12" t="s">
        <v>282</v>
      </c>
      <c r="BS105" s="12" t="s">
        <v>282</v>
      </c>
      <c r="BT105" s="12">
        <v>4200</v>
      </c>
      <c r="BU105" s="12">
        <v>260</v>
      </c>
      <c r="BV105" s="13">
        <v>1190</v>
      </c>
      <c r="BW105" s="13">
        <v>344</v>
      </c>
      <c r="BX105" s="13" t="s">
        <v>282</v>
      </c>
      <c r="BY105" s="13" t="s">
        <v>282</v>
      </c>
      <c r="BZ105" s="13">
        <v>4090</v>
      </c>
      <c r="CA105" s="12">
        <v>282</v>
      </c>
      <c r="CB105" s="13">
        <v>1240</v>
      </c>
      <c r="CC105" s="13">
        <v>339</v>
      </c>
      <c r="CD105" s="13" t="s">
        <v>282</v>
      </c>
      <c r="CE105" s="13" t="s">
        <v>282</v>
      </c>
      <c r="CF105" s="13">
        <v>4210</v>
      </c>
      <c r="CG105" s="12">
        <v>286</v>
      </c>
      <c r="CH105" s="14">
        <v>1320</v>
      </c>
      <c r="CI105" s="14">
        <v>297</v>
      </c>
      <c r="CJ105" s="14" t="s">
        <v>282</v>
      </c>
      <c r="CK105" s="14" t="s">
        <v>282</v>
      </c>
      <c r="CL105" s="14">
        <v>3910</v>
      </c>
      <c r="CM105" s="12">
        <v>239</v>
      </c>
      <c r="CN105" s="13">
        <v>1330</v>
      </c>
      <c r="CO105" s="13">
        <v>241</v>
      </c>
      <c r="CP105" s="13">
        <v>241</v>
      </c>
      <c r="CQ105" s="13">
        <v>183</v>
      </c>
      <c r="CR105" s="13">
        <v>3200</v>
      </c>
      <c r="CS105" s="12">
        <v>188</v>
      </c>
      <c r="CT105" s="12">
        <v>1430</v>
      </c>
      <c r="CU105" s="12">
        <v>267</v>
      </c>
      <c r="CV105" s="12">
        <v>267</v>
      </c>
      <c r="CW105" s="12">
        <v>270</v>
      </c>
      <c r="CX105" s="12">
        <v>3820</v>
      </c>
      <c r="CZ105" s="13">
        <v>1390</v>
      </c>
      <c r="DA105" s="13">
        <v>414</v>
      </c>
      <c r="DB105" s="13">
        <v>414</v>
      </c>
      <c r="DC105" s="13">
        <v>408</v>
      </c>
      <c r="DD105" s="13">
        <v>5750</v>
      </c>
      <c r="DE105" s="12">
        <v>285</v>
      </c>
      <c r="DF105" s="14">
        <v>1470</v>
      </c>
      <c r="DG105" s="14">
        <v>449</v>
      </c>
      <c r="DH105" s="14">
        <v>449</v>
      </c>
      <c r="DI105" s="14">
        <v>450</v>
      </c>
      <c r="DJ105" s="14">
        <v>6610</v>
      </c>
      <c r="DK105" s="12">
        <v>345</v>
      </c>
    </row>
    <row r="106" spans="1:115">
      <c r="A106" s="3" t="s">
        <v>238</v>
      </c>
      <c r="B106" s="14">
        <v>309</v>
      </c>
      <c r="C106" s="14">
        <v>269</v>
      </c>
      <c r="D106" s="14">
        <v>270</v>
      </c>
      <c r="E106" s="14">
        <v>200</v>
      </c>
      <c r="F106" s="14">
        <v>832</v>
      </c>
      <c r="G106" s="14">
        <v>314</v>
      </c>
      <c r="H106" s="14">
        <v>284</v>
      </c>
      <c r="I106" s="14">
        <v>284</v>
      </c>
      <c r="J106" s="14">
        <v>267</v>
      </c>
      <c r="K106" s="14">
        <v>892</v>
      </c>
      <c r="L106" s="14">
        <v>319</v>
      </c>
      <c r="M106" s="14">
        <v>308</v>
      </c>
      <c r="N106" s="14">
        <v>307</v>
      </c>
      <c r="O106" s="14">
        <v>325</v>
      </c>
      <c r="P106" s="14">
        <v>981</v>
      </c>
      <c r="Q106" s="14">
        <v>314</v>
      </c>
      <c r="R106" s="14">
        <v>318</v>
      </c>
      <c r="S106" s="14">
        <v>318</v>
      </c>
      <c r="T106" s="14">
        <v>287</v>
      </c>
      <c r="U106" s="14">
        <v>998</v>
      </c>
      <c r="V106" s="14">
        <v>303</v>
      </c>
      <c r="W106" s="14">
        <v>422</v>
      </c>
      <c r="X106" s="14">
        <v>422</v>
      </c>
      <c r="Y106" s="14">
        <v>400</v>
      </c>
      <c r="Z106" s="14">
        <v>1280</v>
      </c>
      <c r="AA106" s="14">
        <v>309</v>
      </c>
      <c r="AB106" s="14">
        <v>382</v>
      </c>
      <c r="AC106" s="14">
        <v>382</v>
      </c>
      <c r="AD106" s="14">
        <v>400</v>
      </c>
      <c r="AE106" s="14">
        <v>1180</v>
      </c>
      <c r="AF106" s="14">
        <v>324</v>
      </c>
      <c r="AG106" s="14">
        <v>330</v>
      </c>
      <c r="AH106" s="14">
        <v>330</v>
      </c>
      <c r="AI106" s="14">
        <v>350</v>
      </c>
      <c r="AJ106" s="14">
        <v>1070</v>
      </c>
      <c r="AK106" s="14">
        <v>334</v>
      </c>
      <c r="AL106" s="14">
        <v>369</v>
      </c>
      <c r="AM106" s="14">
        <v>369</v>
      </c>
      <c r="AN106" s="14">
        <v>367</v>
      </c>
      <c r="AO106" s="14">
        <v>1230</v>
      </c>
      <c r="AP106" s="14">
        <v>313</v>
      </c>
      <c r="AQ106" s="14">
        <v>402</v>
      </c>
      <c r="AR106" s="14">
        <v>402</v>
      </c>
      <c r="AS106" s="14">
        <v>400</v>
      </c>
      <c r="AT106" s="14">
        <v>1260</v>
      </c>
      <c r="AU106" s="80">
        <v>305</v>
      </c>
      <c r="AV106" s="80">
        <v>300</v>
      </c>
      <c r="AW106" s="80">
        <v>300</v>
      </c>
      <c r="AX106" s="80">
        <v>300</v>
      </c>
      <c r="AY106" s="80">
        <v>915</v>
      </c>
      <c r="AZ106" s="12">
        <v>267</v>
      </c>
      <c r="BA106" s="12">
        <v>246</v>
      </c>
      <c r="BB106" s="12">
        <v>296</v>
      </c>
      <c r="BC106" s="12">
        <v>305</v>
      </c>
      <c r="BD106" s="12">
        <v>364</v>
      </c>
      <c r="BE106" s="12">
        <v>352</v>
      </c>
      <c r="BF106" s="12">
        <v>327</v>
      </c>
      <c r="BG106" s="12">
        <v>345</v>
      </c>
      <c r="BH106" s="12">
        <v>360</v>
      </c>
      <c r="BI106" s="81">
        <v>249</v>
      </c>
      <c r="BJ106" s="12"/>
      <c r="BK106" s="3"/>
      <c r="BL106" s="3" t="s">
        <v>364</v>
      </c>
      <c r="BM106" s="3" t="s">
        <v>114</v>
      </c>
      <c r="BN106" s="3"/>
      <c r="BO106" s="3"/>
      <c r="BP106" s="12">
        <v>175</v>
      </c>
      <c r="BQ106" s="12">
        <v>190</v>
      </c>
      <c r="BR106" s="12" t="s">
        <v>282</v>
      </c>
      <c r="BS106" s="12" t="s">
        <v>282</v>
      </c>
      <c r="BT106" s="12">
        <v>333</v>
      </c>
      <c r="BU106" s="12">
        <v>260</v>
      </c>
      <c r="BV106" s="14">
        <v>185</v>
      </c>
      <c r="BW106" s="14">
        <v>274</v>
      </c>
      <c r="BX106" s="14" t="s">
        <v>282</v>
      </c>
      <c r="BY106" s="14" t="s">
        <v>282</v>
      </c>
      <c r="BZ106" s="14">
        <v>507</v>
      </c>
      <c r="CA106" s="12">
        <v>282</v>
      </c>
      <c r="CB106" s="14">
        <v>218</v>
      </c>
      <c r="CC106" s="14">
        <v>317</v>
      </c>
      <c r="CD106" s="14" t="s">
        <v>282</v>
      </c>
      <c r="CE106" s="14" t="s">
        <v>282</v>
      </c>
      <c r="CF106" s="14">
        <v>691</v>
      </c>
      <c r="CG106" s="12">
        <v>286</v>
      </c>
      <c r="CH106" s="14">
        <v>248</v>
      </c>
      <c r="CI106" s="14">
        <v>244</v>
      </c>
      <c r="CJ106" s="14" t="s">
        <v>282</v>
      </c>
      <c r="CK106" s="14" t="s">
        <v>282</v>
      </c>
      <c r="CL106" s="14">
        <v>605</v>
      </c>
      <c r="CM106" s="12">
        <v>239</v>
      </c>
      <c r="CN106" s="14">
        <v>264</v>
      </c>
      <c r="CO106" s="14">
        <v>158</v>
      </c>
      <c r="CP106" s="14">
        <v>159</v>
      </c>
      <c r="CQ106" s="14">
        <v>126</v>
      </c>
      <c r="CR106" s="14">
        <v>417</v>
      </c>
      <c r="CS106" s="12">
        <v>188</v>
      </c>
      <c r="CT106" s="12">
        <v>277</v>
      </c>
      <c r="CU106" s="12">
        <v>230</v>
      </c>
      <c r="CV106" s="12">
        <v>230</v>
      </c>
      <c r="CW106" s="12">
        <v>213</v>
      </c>
      <c r="CX106" s="12">
        <v>637</v>
      </c>
      <c r="CZ106" s="14">
        <v>272</v>
      </c>
      <c r="DA106" s="14">
        <v>255</v>
      </c>
      <c r="DB106" s="14">
        <v>255</v>
      </c>
      <c r="DC106" s="14">
        <v>250</v>
      </c>
      <c r="DD106" s="14">
        <v>694</v>
      </c>
      <c r="DE106" s="12">
        <v>285</v>
      </c>
      <c r="DF106" s="14">
        <v>287</v>
      </c>
      <c r="DG106" s="14">
        <v>346</v>
      </c>
      <c r="DH106" s="14">
        <v>346</v>
      </c>
      <c r="DI106" s="14">
        <v>350</v>
      </c>
      <c r="DJ106" s="14">
        <v>993</v>
      </c>
      <c r="DK106" s="12">
        <v>345</v>
      </c>
    </row>
    <row r="107" spans="1:115">
      <c r="A107" s="3" t="s">
        <v>239</v>
      </c>
      <c r="B107" s="13">
        <v>631</v>
      </c>
      <c r="C107" s="13">
        <v>220</v>
      </c>
      <c r="D107" s="13">
        <v>220</v>
      </c>
      <c r="E107" s="13">
        <v>250</v>
      </c>
      <c r="F107" s="13">
        <v>1390</v>
      </c>
      <c r="G107" s="13">
        <v>645</v>
      </c>
      <c r="H107" s="13">
        <v>228</v>
      </c>
      <c r="I107" s="13">
        <v>228</v>
      </c>
      <c r="J107" s="13">
        <v>244</v>
      </c>
      <c r="K107" s="13">
        <v>1470</v>
      </c>
      <c r="L107" s="13">
        <v>670</v>
      </c>
      <c r="M107" s="13">
        <v>318</v>
      </c>
      <c r="N107" s="13">
        <v>317</v>
      </c>
      <c r="O107" s="13">
        <v>348</v>
      </c>
      <c r="P107" s="13">
        <v>2130</v>
      </c>
      <c r="Q107" s="13">
        <v>669</v>
      </c>
      <c r="R107" s="13">
        <v>316</v>
      </c>
      <c r="S107" s="13">
        <v>316</v>
      </c>
      <c r="T107" s="13">
        <v>313</v>
      </c>
      <c r="U107" s="13">
        <v>2110</v>
      </c>
      <c r="V107" s="13">
        <v>690</v>
      </c>
      <c r="W107" s="13">
        <v>378</v>
      </c>
      <c r="X107" s="13">
        <v>377</v>
      </c>
      <c r="Y107" s="13">
        <v>391</v>
      </c>
      <c r="Z107" s="13">
        <v>2610</v>
      </c>
      <c r="AA107" s="13">
        <v>712</v>
      </c>
      <c r="AB107" s="13">
        <v>374</v>
      </c>
      <c r="AC107" s="13">
        <v>373</v>
      </c>
      <c r="AD107" s="13">
        <v>385</v>
      </c>
      <c r="AE107" s="13">
        <v>2670</v>
      </c>
      <c r="AF107" s="13">
        <v>794</v>
      </c>
      <c r="AG107" s="13">
        <v>288</v>
      </c>
      <c r="AH107" s="13">
        <v>285</v>
      </c>
      <c r="AI107" s="13">
        <v>317</v>
      </c>
      <c r="AJ107" s="13">
        <v>2290</v>
      </c>
      <c r="AK107" s="13">
        <v>745</v>
      </c>
      <c r="AL107" s="13">
        <v>360</v>
      </c>
      <c r="AM107" s="13">
        <v>358</v>
      </c>
      <c r="AN107" s="13">
        <v>379</v>
      </c>
      <c r="AO107" s="13">
        <v>2680</v>
      </c>
      <c r="AP107" s="13">
        <v>869</v>
      </c>
      <c r="AQ107" s="13">
        <v>343</v>
      </c>
      <c r="AR107" s="13">
        <v>342</v>
      </c>
      <c r="AS107" s="13">
        <v>359</v>
      </c>
      <c r="AT107" s="13">
        <v>2990</v>
      </c>
      <c r="AU107" s="80">
        <v>872</v>
      </c>
      <c r="AV107" s="80">
        <v>157</v>
      </c>
      <c r="AW107" s="80">
        <v>156</v>
      </c>
      <c r="AX107" s="80">
        <v>163</v>
      </c>
      <c r="AY107" s="80">
        <v>1370</v>
      </c>
      <c r="AZ107" s="12">
        <v>267</v>
      </c>
      <c r="BA107" s="12">
        <v>246</v>
      </c>
      <c r="BB107" s="12">
        <v>296</v>
      </c>
      <c r="BC107" s="12">
        <v>305</v>
      </c>
      <c r="BD107" s="12">
        <v>364</v>
      </c>
      <c r="BE107" s="12">
        <v>352</v>
      </c>
      <c r="BF107" s="12">
        <v>327</v>
      </c>
      <c r="BG107" s="12">
        <v>345</v>
      </c>
      <c r="BH107" s="12">
        <v>360</v>
      </c>
      <c r="BI107" s="81">
        <v>249</v>
      </c>
      <c r="BJ107" s="12"/>
      <c r="BK107" s="3"/>
      <c r="BL107" s="3" t="s">
        <v>365</v>
      </c>
      <c r="BM107" s="3" t="s">
        <v>112</v>
      </c>
      <c r="BN107" s="3"/>
      <c r="BO107" s="3"/>
      <c r="BP107" s="12">
        <v>434</v>
      </c>
      <c r="BQ107" s="12">
        <v>274</v>
      </c>
      <c r="BR107" s="12" t="s">
        <v>282</v>
      </c>
      <c r="BS107" s="12" t="s">
        <v>282</v>
      </c>
      <c r="BT107" s="12">
        <v>1190</v>
      </c>
      <c r="BU107" s="12">
        <v>260</v>
      </c>
      <c r="BV107" s="13">
        <v>423</v>
      </c>
      <c r="BW107" s="13">
        <v>262</v>
      </c>
      <c r="BX107" s="13" t="s">
        <v>282</v>
      </c>
      <c r="BY107" s="13" t="s">
        <v>282</v>
      </c>
      <c r="BZ107" s="13">
        <v>1110</v>
      </c>
      <c r="CA107" s="12">
        <v>282</v>
      </c>
      <c r="CB107" s="13">
        <v>463</v>
      </c>
      <c r="CC107" s="13">
        <v>300</v>
      </c>
      <c r="CD107" s="13" t="s">
        <v>282</v>
      </c>
      <c r="CE107" s="13" t="s">
        <v>282</v>
      </c>
      <c r="CF107" s="13">
        <v>1390</v>
      </c>
      <c r="CG107" s="12">
        <v>286</v>
      </c>
      <c r="CH107" s="13">
        <v>445</v>
      </c>
      <c r="CI107" s="13">
        <v>210</v>
      </c>
      <c r="CJ107" s="13" t="s">
        <v>282</v>
      </c>
      <c r="CK107" s="13" t="s">
        <v>282</v>
      </c>
      <c r="CL107" s="13">
        <v>940</v>
      </c>
      <c r="CM107" s="12">
        <v>239</v>
      </c>
      <c r="CN107" s="13">
        <v>466</v>
      </c>
      <c r="CO107" s="13">
        <v>170</v>
      </c>
      <c r="CP107" s="13">
        <v>170</v>
      </c>
      <c r="CQ107" s="13">
        <v>194</v>
      </c>
      <c r="CR107" s="13">
        <v>794</v>
      </c>
      <c r="CS107" s="12">
        <v>188</v>
      </c>
      <c r="CT107" s="12">
        <v>541</v>
      </c>
      <c r="CU107" s="12">
        <v>221</v>
      </c>
      <c r="CV107" s="12">
        <v>221</v>
      </c>
      <c r="CW107" s="12">
        <v>233</v>
      </c>
      <c r="CX107" s="12">
        <v>1200</v>
      </c>
      <c r="CZ107" s="13">
        <v>548</v>
      </c>
      <c r="DA107" s="13">
        <v>225</v>
      </c>
      <c r="DB107" s="13">
        <v>224</v>
      </c>
      <c r="DC107" s="13">
        <v>271</v>
      </c>
      <c r="DD107" s="13">
        <v>1230</v>
      </c>
      <c r="DE107" s="12">
        <v>285</v>
      </c>
      <c r="DF107" s="13">
        <v>579</v>
      </c>
      <c r="DG107" s="13">
        <v>334</v>
      </c>
      <c r="DH107" s="13">
        <v>334</v>
      </c>
      <c r="DI107" s="13">
        <v>330</v>
      </c>
      <c r="DJ107" s="13">
        <v>1930</v>
      </c>
      <c r="DK107" s="12">
        <v>345</v>
      </c>
    </row>
    <row r="108" spans="1:115">
      <c r="A108" s="3" t="s">
        <v>240</v>
      </c>
      <c r="B108" s="13" t="s">
        <v>281</v>
      </c>
      <c r="C108" s="13" t="s">
        <v>281</v>
      </c>
      <c r="D108" s="13" t="s">
        <v>281</v>
      </c>
      <c r="E108" s="13" t="s">
        <v>283</v>
      </c>
      <c r="F108" s="13" t="s">
        <v>281</v>
      </c>
      <c r="G108" s="13" t="s">
        <v>281</v>
      </c>
      <c r="H108" s="13" t="s">
        <v>281</v>
      </c>
      <c r="I108" s="13" t="s">
        <v>281</v>
      </c>
      <c r="J108" s="13" t="s">
        <v>283</v>
      </c>
      <c r="K108" s="13" t="s">
        <v>281</v>
      </c>
      <c r="L108" s="13" t="s">
        <v>281</v>
      </c>
      <c r="M108" s="13" t="s">
        <v>281</v>
      </c>
      <c r="N108" s="13" t="s">
        <v>281</v>
      </c>
      <c r="O108" s="13" t="s">
        <v>283</v>
      </c>
      <c r="P108" s="13" t="s">
        <v>281</v>
      </c>
      <c r="Q108" s="13" t="s">
        <v>281</v>
      </c>
      <c r="R108" s="13" t="s">
        <v>281</v>
      </c>
      <c r="S108" s="13" t="s">
        <v>281</v>
      </c>
      <c r="T108" s="13" t="s">
        <v>283</v>
      </c>
      <c r="U108" s="13" t="s">
        <v>281</v>
      </c>
      <c r="V108" s="13" t="s">
        <v>281</v>
      </c>
      <c r="W108" s="13" t="s">
        <v>281</v>
      </c>
      <c r="X108" s="13" t="s">
        <v>281</v>
      </c>
      <c r="Y108" s="13" t="s">
        <v>283</v>
      </c>
      <c r="Z108" s="13" t="s">
        <v>281</v>
      </c>
      <c r="AA108" s="13" t="s">
        <v>281</v>
      </c>
      <c r="AB108" s="13" t="s">
        <v>281</v>
      </c>
      <c r="AC108" s="13" t="s">
        <v>281</v>
      </c>
      <c r="AD108" s="13" t="s">
        <v>283</v>
      </c>
      <c r="AE108" s="13" t="s">
        <v>281</v>
      </c>
      <c r="AF108" s="13" t="s">
        <v>281</v>
      </c>
      <c r="AG108" s="13" t="s">
        <v>281</v>
      </c>
      <c r="AH108" s="13" t="s">
        <v>281</v>
      </c>
      <c r="AI108" s="13" t="s">
        <v>283</v>
      </c>
      <c r="AJ108" s="13" t="s">
        <v>281</v>
      </c>
      <c r="AK108" s="13" t="s">
        <v>281</v>
      </c>
      <c r="AL108" s="13" t="s">
        <v>281</v>
      </c>
      <c r="AM108" s="13" t="s">
        <v>281</v>
      </c>
      <c r="AN108" s="13" t="s">
        <v>283</v>
      </c>
      <c r="AO108" s="13" t="s">
        <v>281</v>
      </c>
      <c r="AP108" s="13">
        <v>2</v>
      </c>
      <c r="AQ108" s="13">
        <v>46</v>
      </c>
      <c r="AR108" s="13">
        <v>46</v>
      </c>
      <c r="AS108" s="13" t="s">
        <v>283</v>
      </c>
      <c r="AT108" s="13">
        <v>1</v>
      </c>
      <c r="AU108" s="80" t="s">
        <v>281</v>
      </c>
      <c r="AV108" s="80" t="s">
        <v>281</v>
      </c>
      <c r="AW108" s="80" t="s">
        <v>281</v>
      </c>
      <c r="AX108" s="80" t="s">
        <v>283</v>
      </c>
      <c r="AY108" s="80" t="s">
        <v>281</v>
      </c>
      <c r="AZ108" s="12">
        <v>267</v>
      </c>
      <c r="BA108" s="12">
        <v>246</v>
      </c>
      <c r="BB108" s="12">
        <v>296</v>
      </c>
      <c r="BC108" s="12">
        <v>305</v>
      </c>
      <c r="BD108" s="12">
        <v>364</v>
      </c>
      <c r="BE108" s="12">
        <v>352</v>
      </c>
      <c r="BF108" s="12">
        <v>327</v>
      </c>
      <c r="BG108" s="12">
        <v>345</v>
      </c>
      <c r="BH108" s="12">
        <v>360</v>
      </c>
      <c r="BI108" s="81">
        <v>249</v>
      </c>
      <c r="BJ108" s="12"/>
      <c r="BK108" s="3"/>
      <c r="BL108" s="3" t="s">
        <v>366</v>
      </c>
      <c r="BM108" s="3" t="s">
        <v>110</v>
      </c>
      <c r="BN108" s="3"/>
      <c r="BO108" s="3"/>
      <c r="BP108" s="12">
        <v>8</v>
      </c>
      <c r="BQ108" s="12">
        <v>100</v>
      </c>
      <c r="BR108" s="12" t="s">
        <v>282</v>
      </c>
      <c r="BS108" s="12" t="s">
        <v>282</v>
      </c>
      <c r="BT108" s="12">
        <v>8</v>
      </c>
      <c r="BU108" s="12">
        <v>260</v>
      </c>
      <c r="BV108" s="13">
        <v>7</v>
      </c>
      <c r="BW108" s="13">
        <v>205</v>
      </c>
      <c r="BX108" s="13" t="s">
        <v>282</v>
      </c>
      <c r="BY108" s="13" t="s">
        <v>282</v>
      </c>
      <c r="BZ108" s="13">
        <v>15</v>
      </c>
      <c r="CA108" s="12">
        <v>282</v>
      </c>
      <c r="CB108" s="13">
        <v>8</v>
      </c>
      <c r="CC108" s="13">
        <v>213</v>
      </c>
      <c r="CD108" s="13" t="s">
        <v>282</v>
      </c>
      <c r="CE108" s="13" t="s">
        <v>282</v>
      </c>
      <c r="CF108" s="13">
        <v>17</v>
      </c>
      <c r="CG108" s="12">
        <v>286</v>
      </c>
      <c r="CH108" s="13">
        <v>8</v>
      </c>
      <c r="CI108" s="13">
        <v>250</v>
      </c>
      <c r="CJ108" s="13" t="s">
        <v>282</v>
      </c>
      <c r="CK108" s="13" t="s">
        <v>282</v>
      </c>
      <c r="CL108" s="13">
        <v>20</v>
      </c>
      <c r="CM108" s="12">
        <v>239</v>
      </c>
      <c r="CN108" s="13">
        <v>8</v>
      </c>
      <c r="CO108" s="13">
        <v>225</v>
      </c>
      <c r="CP108" s="13">
        <v>225</v>
      </c>
      <c r="CQ108" s="13" t="s">
        <v>283</v>
      </c>
      <c r="CR108" s="13">
        <v>18</v>
      </c>
      <c r="CS108" s="12">
        <v>188</v>
      </c>
      <c r="CT108" s="12">
        <v>4</v>
      </c>
      <c r="CU108" s="12">
        <v>187</v>
      </c>
      <c r="CV108" s="12">
        <v>187</v>
      </c>
      <c r="CW108" s="12" t="s">
        <v>283</v>
      </c>
      <c r="CX108" s="12">
        <v>7</v>
      </c>
      <c r="CZ108" s="13" t="s">
        <v>281</v>
      </c>
      <c r="DA108" s="13" t="s">
        <v>281</v>
      </c>
      <c r="DB108" s="13" t="s">
        <v>281</v>
      </c>
      <c r="DC108" s="13" t="s">
        <v>283</v>
      </c>
      <c r="DD108" s="13" t="s">
        <v>281</v>
      </c>
      <c r="DE108" s="12">
        <v>285</v>
      </c>
      <c r="DF108" s="13" t="s">
        <v>281</v>
      </c>
      <c r="DG108" s="13" t="s">
        <v>281</v>
      </c>
      <c r="DH108" s="13" t="s">
        <v>281</v>
      </c>
      <c r="DI108" s="13" t="s">
        <v>283</v>
      </c>
      <c r="DJ108" s="13" t="s">
        <v>281</v>
      </c>
      <c r="DK108" s="12">
        <v>345</v>
      </c>
    </row>
    <row r="109" spans="1:115">
      <c r="A109" s="3" t="s">
        <v>241</v>
      </c>
      <c r="B109" s="13" t="s">
        <v>283</v>
      </c>
      <c r="C109" s="13" t="s">
        <v>283</v>
      </c>
      <c r="D109" s="13" t="s">
        <v>283</v>
      </c>
      <c r="E109" s="13" t="s">
        <v>283</v>
      </c>
      <c r="F109" s="13" t="s">
        <v>283</v>
      </c>
      <c r="G109" s="13" t="s">
        <v>283</v>
      </c>
      <c r="H109" s="13" t="s">
        <v>283</v>
      </c>
      <c r="I109" s="13" t="s">
        <v>283</v>
      </c>
      <c r="J109" s="13" t="s">
        <v>283</v>
      </c>
      <c r="K109" s="13" t="s">
        <v>283</v>
      </c>
      <c r="L109" s="13" t="s">
        <v>283</v>
      </c>
      <c r="M109" s="13" t="s">
        <v>283</v>
      </c>
      <c r="N109" s="13" t="s">
        <v>283</v>
      </c>
      <c r="O109" s="13" t="s">
        <v>283</v>
      </c>
      <c r="P109" s="13" t="s">
        <v>283</v>
      </c>
      <c r="Q109" s="13" t="s">
        <v>283</v>
      </c>
      <c r="R109" s="13" t="s">
        <v>283</v>
      </c>
      <c r="S109" s="13" t="s">
        <v>283</v>
      </c>
      <c r="T109" s="13" t="s">
        <v>283</v>
      </c>
      <c r="U109" s="13" t="s">
        <v>283</v>
      </c>
      <c r="V109" s="13" t="s">
        <v>283</v>
      </c>
      <c r="W109" s="13" t="s">
        <v>283</v>
      </c>
      <c r="X109" s="13" t="s">
        <v>283</v>
      </c>
      <c r="Y109" s="13" t="s">
        <v>283</v>
      </c>
      <c r="Z109" s="13" t="s">
        <v>283</v>
      </c>
      <c r="AA109" s="13" t="s">
        <v>283</v>
      </c>
      <c r="AB109" s="13" t="s">
        <v>283</v>
      </c>
      <c r="AC109" s="13" t="s">
        <v>283</v>
      </c>
      <c r="AD109" s="13" t="s">
        <v>283</v>
      </c>
      <c r="AE109" s="13" t="s">
        <v>283</v>
      </c>
      <c r="AF109" s="13" t="s">
        <v>283</v>
      </c>
      <c r="AG109" s="13" t="s">
        <v>283</v>
      </c>
      <c r="AH109" s="13" t="s">
        <v>283</v>
      </c>
      <c r="AI109" s="13" t="s">
        <v>283</v>
      </c>
      <c r="AJ109" s="13" t="s">
        <v>283</v>
      </c>
      <c r="AK109" s="13" t="s">
        <v>283</v>
      </c>
      <c r="AL109" s="13" t="s">
        <v>283</v>
      </c>
      <c r="AM109" s="13" t="s">
        <v>283</v>
      </c>
      <c r="AN109" s="13" t="s">
        <v>283</v>
      </c>
      <c r="AO109" s="13" t="s">
        <v>283</v>
      </c>
      <c r="AP109" s="13" t="s">
        <v>283</v>
      </c>
      <c r="AQ109" s="13" t="s">
        <v>283</v>
      </c>
      <c r="AR109" s="13" t="s">
        <v>283</v>
      </c>
      <c r="AS109" s="13" t="s">
        <v>283</v>
      </c>
      <c r="AT109" s="13" t="s">
        <v>283</v>
      </c>
      <c r="AU109" s="80" t="s">
        <v>283</v>
      </c>
      <c r="AV109" s="80" t="s">
        <v>283</v>
      </c>
      <c r="AW109" s="80" t="s">
        <v>283</v>
      </c>
      <c r="AX109" s="80" t="s">
        <v>283</v>
      </c>
      <c r="AY109" s="80" t="s">
        <v>283</v>
      </c>
      <c r="AZ109" s="12">
        <v>267</v>
      </c>
      <c r="BA109" s="12">
        <v>246</v>
      </c>
      <c r="BB109" s="12">
        <v>296</v>
      </c>
      <c r="BC109" s="12">
        <v>305</v>
      </c>
      <c r="BD109" s="12">
        <v>364</v>
      </c>
      <c r="BE109" s="12">
        <v>352</v>
      </c>
      <c r="BF109" s="12">
        <v>327</v>
      </c>
      <c r="BG109" s="12">
        <v>345</v>
      </c>
      <c r="BH109" s="12">
        <v>360</v>
      </c>
      <c r="BI109" s="81">
        <v>249</v>
      </c>
      <c r="BJ109" s="12"/>
      <c r="BK109" s="3"/>
      <c r="BL109" s="3" t="s">
        <v>367</v>
      </c>
      <c r="BM109" s="3" t="s">
        <v>108</v>
      </c>
      <c r="BN109" s="3"/>
      <c r="BO109" s="3"/>
      <c r="BP109" s="12" t="s">
        <v>283</v>
      </c>
      <c r="BQ109" s="12" t="s">
        <v>283</v>
      </c>
      <c r="BR109" s="12" t="s">
        <v>282</v>
      </c>
      <c r="BS109" s="12" t="s">
        <v>282</v>
      </c>
      <c r="BT109" s="12" t="s">
        <v>283</v>
      </c>
      <c r="BU109" s="12">
        <v>260</v>
      </c>
      <c r="BV109" s="13" t="s">
        <v>283</v>
      </c>
      <c r="BW109" s="13" t="s">
        <v>283</v>
      </c>
      <c r="BX109" s="13" t="s">
        <v>282</v>
      </c>
      <c r="BY109" s="13" t="s">
        <v>282</v>
      </c>
      <c r="BZ109" s="13" t="s">
        <v>283</v>
      </c>
      <c r="CA109" s="12">
        <v>282</v>
      </c>
      <c r="CB109" s="13" t="s">
        <v>283</v>
      </c>
      <c r="CC109" s="13" t="s">
        <v>283</v>
      </c>
      <c r="CD109" s="13" t="s">
        <v>282</v>
      </c>
      <c r="CE109" s="13" t="s">
        <v>282</v>
      </c>
      <c r="CF109" s="13" t="s">
        <v>283</v>
      </c>
      <c r="CG109" s="12">
        <v>286</v>
      </c>
      <c r="CH109" s="13" t="s">
        <v>283</v>
      </c>
      <c r="CI109" s="13" t="s">
        <v>283</v>
      </c>
      <c r="CJ109" s="13" t="s">
        <v>282</v>
      </c>
      <c r="CK109" s="13" t="s">
        <v>282</v>
      </c>
      <c r="CL109" s="13" t="s">
        <v>283</v>
      </c>
      <c r="CM109" s="12">
        <v>239</v>
      </c>
      <c r="CN109" s="13" t="s">
        <v>283</v>
      </c>
      <c r="CO109" s="13" t="s">
        <v>283</v>
      </c>
      <c r="CP109" s="13" t="s">
        <v>283</v>
      </c>
      <c r="CQ109" s="13" t="s">
        <v>283</v>
      </c>
      <c r="CR109" s="13" t="s">
        <v>283</v>
      </c>
      <c r="CS109" s="12">
        <v>188</v>
      </c>
      <c r="CT109" s="12" t="s">
        <v>283</v>
      </c>
      <c r="CU109" s="12" t="s">
        <v>283</v>
      </c>
      <c r="CV109" s="12" t="s">
        <v>283</v>
      </c>
      <c r="CW109" s="12" t="s">
        <v>283</v>
      </c>
      <c r="CX109" s="12" t="s">
        <v>283</v>
      </c>
      <c r="CZ109" s="13" t="s">
        <v>283</v>
      </c>
      <c r="DA109" s="13" t="s">
        <v>283</v>
      </c>
      <c r="DB109" s="13" t="s">
        <v>283</v>
      </c>
      <c r="DC109" s="13" t="s">
        <v>283</v>
      </c>
      <c r="DD109" s="13" t="s">
        <v>283</v>
      </c>
      <c r="DE109" s="12">
        <v>285</v>
      </c>
      <c r="DF109" s="13" t="s">
        <v>283</v>
      </c>
      <c r="DG109" s="13" t="s">
        <v>283</v>
      </c>
      <c r="DH109" s="13" t="s">
        <v>283</v>
      </c>
      <c r="DI109" s="13" t="s">
        <v>283</v>
      </c>
      <c r="DJ109" s="13" t="s">
        <v>283</v>
      </c>
      <c r="DK109" s="12">
        <v>345</v>
      </c>
    </row>
    <row r="110" spans="1:115">
      <c r="A110" s="3" t="s">
        <v>242</v>
      </c>
      <c r="B110" s="13">
        <v>73</v>
      </c>
      <c r="C110" s="13">
        <v>236</v>
      </c>
      <c r="D110" s="13">
        <v>234</v>
      </c>
      <c r="E110" s="13" t="s">
        <v>281</v>
      </c>
      <c r="F110" s="13">
        <v>172</v>
      </c>
      <c r="G110" s="13">
        <v>77</v>
      </c>
      <c r="H110" s="13">
        <v>208</v>
      </c>
      <c r="I110" s="13">
        <v>207</v>
      </c>
      <c r="J110" s="13" t="s">
        <v>281</v>
      </c>
      <c r="K110" s="13">
        <v>160</v>
      </c>
      <c r="L110" s="13">
        <v>75</v>
      </c>
      <c r="M110" s="13">
        <v>276</v>
      </c>
      <c r="N110" s="13">
        <v>275</v>
      </c>
      <c r="O110" s="13" t="s">
        <v>281</v>
      </c>
      <c r="P110" s="13">
        <v>207</v>
      </c>
      <c r="Q110" s="13">
        <v>73</v>
      </c>
      <c r="R110" s="13">
        <v>322</v>
      </c>
      <c r="S110" s="13">
        <v>322</v>
      </c>
      <c r="T110" s="13" t="s">
        <v>281</v>
      </c>
      <c r="U110" s="13">
        <v>235</v>
      </c>
      <c r="V110" s="13">
        <v>75</v>
      </c>
      <c r="W110" s="13">
        <v>323</v>
      </c>
      <c r="X110" s="13">
        <v>322</v>
      </c>
      <c r="Y110" s="13" t="s">
        <v>281</v>
      </c>
      <c r="Z110" s="13">
        <v>242</v>
      </c>
      <c r="AA110" s="13">
        <v>76</v>
      </c>
      <c r="AB110" s="13">
        <v>350</v>
      </c>
      <c r="AC110" s="13">
        <v>349</v>
      </c>
      <c r="AD110" s="13" t="s">
        <v>281</v>
      </c>
      <c r="AE110" s="13">
        <v>266</v>
      </c>
      <c r="AF110" s="13">
        <v>75</v>
      </c>
      <c r="AG110" s="13">
        <v>264</v>
      </c>
      <c r="AH110" s="13">
        <v>261</v>
      </c>
      <c r="AI110" s="13" t="s">
        <v>281</v>
      </c>
      <c r="AJ110" s="13">
        <v>198</v>
      </c>
      <c r="AK110" s="13">
        <v>71</v>
      </c>
      <c r="AL110" s="13">
        <v>329</v>
      </c>
      <c r="AM110" s="13">
        <v>329</v>
      </c>
      <c r="AN110" s="13">
        <v>350</v>
      </c>
      <c r="AO110" s="13">
        <v>234</v>
      </c>
      <c r="AP110" s="13">
        <v>73</v>
      </c>
      <c r="AQ110" s="13">
        <v>329</v>
      </c>
      <c r="AR110" s="13">
        <v>328</v>
      </c>
      <c r="AS110" s="13">
        <v>350</v>
      </c>
      <c r="AT110" s="13">
        <v>240</v>
      </c>
      <c r="AU110" s="80">
        <v>72</v>
      </c>
      <c r="AV110" s="80">
        <v>251</v>
      </c>
      <c r="AW110" s="80">
        <v>251</v>
      </c>
      <c r="AX110" s="80">
        <v>267</v>
      </c>
      <c r="AY110" s="80">
        <v>181</v>
      </c>
      <c r="AZ110" s="12">
        <v>267</v>
      </c>
      <c r="BA110" s="12">
        <v>246</v>
      </c>
      <c r="BB110" s="12">
        <v>296</v>
      </c>
      <c r="BC110" s="12">
        <v>305</v>
      </c>
      <c r="BD110" s="12">
        <v>364</v>
      </c>
      <c r="BE110" s="12">
        <v>352</v>
      </c>
      <c r="BF110" s="12">
        <v>327</v>
      </c>
      <c r="BG110" s="12">
        <v>345</v>
      </c>
      <c r="BH110" s="12">
        <v>360</v>
      </c>
      <c r="BI110" s="81">
        <v>249</v>
      </c>
      <c r="BJ110" s="12"/>
      <c r="BK110" s="3"/>
      <c r="BL110" s="3" t="s">
        <v>368</v>
      </c>
      <c r="BM110" s="3" t="s">
        <v>106</v>
      </c>
      <c r="BN110" s="3"/>
      <c r="BO110" s="3"/>
      <c r="BP110" s="12">
        <v>62</v>
      </c>
      <c r="BQ110" s="12">
        <v>250</v>
      </c>
      <c r="BR110" s="12" t="s">
        <v>282</v>
      </c>
      <c r="BS110" s="12" t="s">
        <v>282</v>
      </c>
      <c r="BT110" s="12">
        <v>155</v>
      </c>
      <c r="BU110" s="12">
        <v>260</v>
      </c>
      <c r="BV110" s="13">
        <v>63</v>
      </c>
      <c r="BW110" s="13">
        <v>214</v>
      </c>
      <c r="BX110" s="13" t="s">
        <v>282</v>
      </c>
      <c r="BY110" s="13" t="s">
        <v>282</v>
      </c>
      <c r="BZ110" s="13">
        <v>135</v>
      </c>
      <c r="CA110" s="12">
        <v>282</v>
      </c>
      <c r="CB110" s="13">
        <v>65</v>
      </c>
      <c r="CC110" s="13">
        <v>297</v>
      </c>
      <c r="CD110" s="13" t="s">
        <v>282</v>
      </c>
      <c r="CE110" s="13" t="s">
        <v>282</v>
      </c>
      <c r="CF110" s="13">
        <v>193</v>
      </c>
      <c r="CG110" s="12">
        <v>286</v>
      </c>
      <c r="CH110" s="13">
        <v>64</v>
      </c>
      <c r="CI110" s="13">
        <v>200</v>
      </c>
      <c r="CJ110" s="13" t="s">
        <v>282</v>
      </c>
      <c r="CK110" s="13" t="s">
        <v>282</v>
      </c>
      <c r="CL110" s="13">
        <v>128</v>
      </c>
      <c r="CM110" s="12">
        <v>239</v>
      </c>
      <c r="CN110" s="13">
        <v>68</v>
      </c>
      <c r="CO110" s="13">
        <v>140</v>
      </c>
      <c r="CP110" s="13">
        <v>140</v>
      </c>
      <c r="CQ110" s="13" t="s">
        <v>283</v>
      </c>
      <c r="CR110" s="13">
        <v>95</v>
      </c>
      <c r="CS110" s="12">
        <v>188</v>
      </c>
      <c r="CT110" s="12">
        <v>73</v>
      </c>
      <c r="CU110" s="12">
        <v>203</v>
      </c>
      <c r="CV110" s="12">
        <v>201</v>
      </c>
      <c r="CW110" s="12">
        <v>242</v>
      </c>
      <c r="CX110" s="12">
        <v>148</v>
      </c>
      <c r="CZ110" s="13">
        <v>69</v>
      </c>
      <c r="DA110" s="13">
        <v>209</v>
      </c>
      <c r="DB110" s="13">
        <v>207</v>
      </c>
      <c r="DC110" s="13">
        <v>263</v>
      </c>
      <c r="DD110" s="13">
        <v>144</v>
      </c>
      <c r="DE110" s="12">
        <v>285</v>
      </c>
      <c r="DF110" s="13">
        <v>70</v>
      </c>
      <c r="DG110" s="13">
        <v>322</v>
      </c>
      <c r="DH110" s="13">
        <v>321</v>
      </c>
      <c r="DI110" s="13" t="s">
        <v>281</v>
      </c>
      <c r="DJ110" s="13">
        <v>225</v>
      </c>
      <c r="DK110" s="12">
        <v>345</v>
      </c>
    </row>
    <row r="111" spans="1:115">
      <c r="A111" s="3" t="s">
        <v>243</v>
      </c>
      <c r="B111" s="13" t="s">
        <v>283</v>
      </c>
      <c r="C111" s="13" t="s">
        <v>283</v>
      </c>
      <c r="D111" s="13" t="s">
        <v>283</v>
      </c>
      <c r="E111" s="13" t="s">
        <v>283</v>
      </c>
      <c r="F111" s="13" t="s">
        <v>283</v>
      </c>
      <c r="G111" s="13" t="s">
        <v>281</v>
      </c>
      <c r="H111" s="13" t="s">
        <v>281</v>
      </c>
      <c r="I111" s="13" t="s">
        <v>281</v>
      </c>
      <c r="J111" s="13" t="s">
        <v>283</v>
      </c>
      <c r="K111" s="13" t="s">
        <v>281</v>
      </c>
      <c r="L111" s="13" t="s">
        <v>283</v>
      </c>
      <c r="M111" s="13" t="s">
        <v>283</v>
      </c>
      <c r="N111" s="13" t="s">
        <v>283</v>
      </c>
      <c r="O111" s="13" t="s">
        <v>283</v>
      </c>
      <c r="P111" s="13" t="s">
        <v>283</v>
      </c>
      <c r="Q111" s="13" t="s">
        <v>283</v>
      </c>
      <c r="R111" s="13" t="s">
        <v>283</v>
      </c>
      <c r="S111" s="13" t="s">
        <v>283</v>
      </c>
      <c r="T111" s="13" t="s">
        <v>283</v>
      </c>
      <c r="U111" s="13" t="s">
        <v>283</v>
      </c>
      <c r="V111" s="13" t="s">
        <v>283</v>
      </c>
      <c r="W111" s="13" t="s">
        <v>283</v>
      </c>
      <c r="X111" s="13" t="s">
        <v>283</v>
      </c>
      <c r="Y111" s="13" t="s">
        <v>283</v>
      </c>
      <c r="Z111" s="13" t="s">
        <v>283</v>
      </c>
      <c r="AA111" s="13" t="s">
        <v>283</v>
      </c>
      <c r="AB111" s="13" t="s">
        <v>283</v>
      </c>
      <c r="AC111" s="13" t="s">
        <v>283</v>
      </c>
      <c r="AD111" s="13" t="s">
        <v>283</v>
      </c>
      <c r="AE111" s="13" t="s">
        <v>283</v>
      </c>
      <c r="AF111" s="13" t="s">
        <v>283</v>
      </c>
      <c r="AG111" s="13" t="s">
        <v>283</v>
      </c>
      <c r="AH111" s="13" t="s">
        <v>283</v>
      </c>
      <c r="AI111" s="13" t="s">
        <v>283</v>
      </c>
      <c r="AJ111" s="13" t="s">
        <v>283</v>
      </c>
      <c r="AK111" s="13" t="s">
        <v>283</v>
      </c>
      <c r="AL111" s="13" t="s">
        <v>283</v>
      </c>
      <c r="AM111" s="13" t="s">
        <v>283</v>
      </c>
      <c r="AN111" s="13" t="s">
        <v>283</v>
      </c>
      <c r="AO111" s="13" t="s">
        <v>283</v>
      </c>
      <c r="AP111" s="13" t="s">
        <v>283</v>
      </c>
      <c r="AQ111" s="13" t="s">
        <v>283</v>
      </c>
      <c r="AR111" s="13" t="s">
        <v>283</v>
      </c>
      <c r="AS111" s="13" t="s">
        <v>283</v>
      </c>
      <c r="AT111" s="13" t="s">
        <v>283</v>
      </c>
      <c r="AU111" s="80" t="s">
        <v>283</v>
      </c>
      <c r="AV111" s="80" t="s">
        <v>283</v>
      </c>
      <c r="AW111" s="80" t="s">
        <v>283</v>
      </c>
      <c r="AX111" s="80" t="s">
        <v>283</v>
      </c>
      <c r="AY111" s="80" t="s">
        <v>283</v>
      </c>
      <c r="AZ111" s="12">
        <v>267</v>
      </c>
      <c r="BA111" s="12">
        <v>246</v>
      </c>
      <c r="BB111" s="12">
        <v>296</v>
      </c>
      <c r="BC111" s="12">
        <v>305</v>
      </c>
      <c r="BD111" s="12">
        <v>364</v>
      </c>
      <c r="BE111" s="12">
        <v>352</v>
      </c>
      <c r="BF111" s="12">
        <v>327</v>
      </c>
      <c r="BG111" s="12">
        <v>345</v>
      </c>
      <c r="BH111" s="12">
        <v>360</v>
      </c>
      <c r="BI111" s="81">
        <v>249</v>
      </c>
      <c r="BJ111" s="12"/>
      <c r="BK111" s="3"/>
      <c r="BL111" s="3" t="s">
        <v>369</v>
      </c>
      <c r="BM111" s="3" t="s">
        <v>104</v>
      </c>
      <c r="BN111" s="3"/>
      <c r="BO111" s="3"/>
      <c r="BP111" s="12" t="s">
        <v>283</v>
      </c>
      <c r="BQ111" s="12" t="s">
        <v>283</v>
      </c>
      <c r="BR111" s="12" t="s">
        <v>282</v>
      </c>
      <c r="BS111" s="12" t="s">
        <v>282</v>
      </c>
      <c r="BT111" s="12" t="s">
        <v>283</v>
      </c>
      <c r="BU111" s="12">
        <v>260</v>
      </c>
      <c r="BV111" s="13" t="s">
        <v>283</v>
      </c>
      <c r="BW111" s="13" t="s">
        <v>283</v>
      </c>
      <c r="BX111" s="13" t="s">
        <v>282</v>
      </c>
      <c r="BY111" s="13" t="s">
        <v>282</v>
      </c>
      <c r="BZ111" s="13" t="s">
        <v>283</v>
      </c>
      <c r="CA111" s="12">
        <v>282</v>
      </c>
      <c r="CB111" s="13" t="s">
        <v>283</v>
      </c>
      <c r="CC111" s="13" t="s">
        <v>283</v>
      </c>
      <c r="CD111" s="13" t="s">
        <v>282</v>
      </c>
      <c r="CE111" s="13" t="s">
        <v>282</v>
      </c>
      <c r="CF111" s="13" t="s">
        <v>283</v>
      </c>
      <c r="CG111" s="12">
        <v>286</v>
      </c>
      <c r="CH111" s="13" t="s">
        <v>283</v>
      </c>
      <c r="CI111" s="13" t="s">
        <v>283</v>
      </c>
      <c r="CJ111" s="13" t="s">
        <v>282</v>
      </c>
      <c r="CK111" s="13" t="s">
        <v>282</v>
      </c>
      <c r="CL111" s="13" t="s">
        <v>283</v>
      </c>
      <c r="CM111" s="12">
        <v>239</v>
      </c>
      <c r="CN111" s="13" t="s">
        <v>283</v>
      </c>
      <c r="CO111" s="13" t="s">
        <v>283</v>
      </c>
      <c r="CP111" s="13" t="s">
        <v>283</v>
      </c>
      <c r="CQ111" s="13" t="s">
        <v>283</v>
      </c>
      <c r="CR111" s="13" t="s">
        <v>283</v>
      </c>
      <c r="CS111" s="12">
        <v>188</v>
      </c>
      <c r="CT111" s="12" t="s">
        <v>283</v>
      </c>
      <c r="CU111" s="12" t="s">
        <v>283</v>
      </c>
      <c r="CV111" s="12" t="s">
        <v>283</v>
      </c>
      <c r="CW111" s="12" t="s">
        <v>283</v>
      </c>
      <c r="CX111" s="12" t="s">
        <v>283</v>
      </c>
      <c r="CZ111" s="13" t="s">
        <v>283</v>
      </c>
      <c r="DA111" s="13" t="s">
        <v>283</v>
      </c>
      <c r="DB111" s="13" t="s">
        <v>283</v>
      </c>
      <c r="DC111" s="13" t="s">
        <v>283</v>
      </c>
      <c r="DD111" s="13" t="s">
        <v>283</v>
      </c>
      <c r="DE111" s="12">
        <v>285</v>
      </c>
      <c r="DF111" s="13" t="s">
        <v>283</v>
      </c>
      <c r="DG111" s="13" t="s">
        <v>283</v>
      </c>
      <c r="DH111" s="13" t="s">
        <v>283</v>
      </c>
      <c r="DI111" s="13" t="s">
        <v>283</v>
      </c>
      <c r="DJ111" s="13" t="s">
        <v>283</v>
      </c>
      <c r="DK111" s="12">
        <v>345</v>
      </c>
    </row>
    <row r="112" spans="1:115">
      <c r="A112" s="3" t="s">
        <v>244</v>
      </c>
      <c r="B112" s="13" t="s">
        <v>281</v>
      </c>
      <c r="C112" s="13" t="s">
        <v>281</v>
      </c>
      <c r="D112" s="13" t="s">
        <v>281</v>
      </c>
      <c r="E112" s="13" t="s">
        <v>283</v>
      </c>
      <c r="F112" s="13" t="s">
        <v>281</v>
      </c>
      <c r="G112" s="13" t="s">
        <v>281</v>
      </c>
      <c r="H112" s="13" t="s">
        <v>281</v>
      </c>
      <c r="I112" s="13" t="s">
        <v>281</v>
      </c>
      <c r="J112" s="13" t="s">
        <v>283</v>
      </c>
      <c r="K112" s="13" t="s">
        <v>281</v>
      </c>
      <c r="L112" s="13" t="s">
        <v>281</v>
      </c>
      <c r="M112" s="13" t="s">
        <v>281</v>
      </c>
      <c r="N112" s="13" t="s">
        <v>281</v>
      </c>
      <c r="O112" s="13" t="s">
        <v>283</v>
      </c>
      <c r="P112" s="13" t="s">
        <v>281</v>
      </c>
      <c r="Q112" s="13" t="s">
        <v>281</v>
      </c>
      <c r="R112" s="13" t="s">
        <v>281</v>
      </c>
      <c r="S112" s="13" t="s">
        <v>281</v>
      </c>
      <c r="T112" s="13" t="s">
        <v>283</v>
      </c>
      <c r="U112" s="13" t="s">
        <v>281</v>
      </c>
      <c r="V112" s="13" t="s">
        <v>281</v>
      </c>
      <c r="W112" s="13" t="s">
        <v>281</v>
      </c>
      <c r="X112" s="13" t="s">
        <v>281</v>
      </c>
      <c r="Y112" s="13" t="s">
        <v>283</v>
      </c>
      <c r="Z112" s="13" t="s">
        <v>281</v>
      </c>
      <c r="AA112" s="13" t="s">
        <v>281</v>
      </c>
      <c r="AB112" s="13" t="s">
        <v>281</v>
      </c>
      <c r="AC112" s="13" t="s">
        <v>281</v>
      </c>
      <c r="AD112" s="13" t="s">
        <v>283</v>
      </c>
      <c r="AE112" s="13" t="s">
        <v>281</v>
      </c>
      <c r="AF112" s="13" t="s">
        <v>281</v>
      </c>
      <c r="AG112" s="13" t="s">
        <v>281</v>
      </c>
      <c r="AH112" s="13" t="s">
        <v>281</v>
      </c>
      <c r="AI112" s="13" t="s">
        <v>283</v>
      </c>
      <c r="AJ112" s="13" t="s">
        <v>281</v>
      </c>
      <c r="AK112" s="13" t="s">
        <v>281</v>
      </c>
      <c r="AL112" s="13" t="s">
        <v>281</v>
      </c>
      <c r="AM112" s="13" t="s">
        <v>281</v>
      </c>
      <c r="AN112" s="13" t="s">
        <v>283</v>
      </c>
      <c r="AO112" s="13" t="s">
        <v>281</v>
      </c>
      <c r="AP112" s="13" t="s">
        <v>281</v>
      </c>
      <c r="AQ112" s="13" t="s">
        <v>281</v>
      </c>
      <c r="AR112" s="13" t="s">
        <v>281</v>
      </c>
      <c r="AS112" s="13" t="s">
        <v>283</v>
      </c>
      <c r="AT112" s="13" t="s">
        <v>281</v>
      </c>
      <c r="AU112" s="80" t="s">
        <v>281</v>
      </c>
      <c r="AV112" s="80" t="s">
        <v>281</v>
      </c>
      <c r="AW112" s="80" t="s">
        <v>281</v>
      </c>
      <c r="AX112" s="80" t="s">
        <v>283</v>
      </c>
      <c r="AY112" s="80" t="s">
        <v>281</v>
      </c>
      <c r="AZ112" s="12">
        <v>267</v>
      </c>
      <c r="BA112" s="12">
        <v>246</v>
      </c>
      <c r="BB112" s="12">
        <v>296</v>
      </c>
      <c r="BC112" s="12">
        <v>305</v>
      </c>
      <c r="BD112" s="12">
        <v>364</v>
      </c>
      <c r="BE112" s="12">
        <v>352</v>
      </c>
      <c r="BF112" s="12">
        <v>327</v>
      </c>
      <c r="BG112" s="12">
        <v>345</v>
      </c>
      <c r="BH112" s="12">
        <v>360</v>
      </c>
      <c r="BI112" s="81">
        <v>249</v>
      </c>
      <c r="BJ112" s="12"/>
      <c r="BK112" s="3"/>
      <c r="BL112" s="3" t="s">
        <v>370</v>
      </c>
      <c r="BM112" s="3" t="s">
        <v>102</v>
      </c>
      <c r="BN112" s="3"/>
      <c r="BO112" s="3"/>
      <c r="BP112" s="12">
        <v>0</v>
      </c>
      <c r="BQ112" s="12">
        <v>160</v>
      </c>
      <c r="BR112" s="12" t="s">
        <v>282</v>
      </c>
      <c r="BS112" s="12" t="s">
        <v>282</v>
      </c>
      <c r="BT112" s="12">
        <v>0</v>
      </c>
      <c r="BU112" s="12">
        <v>260</v>
      </c>
      <c r="BV112" s="13">
        <v>0</v>
      </c>
      <c r="BW112" s="13">
        <v>114</v>
      </c>
      <c r="BX112" s="13" t="s">
        <v>282</v>
      </c>
      <c r="BY112" s="13" t="s">
        <v>282</v>
      </c>
      <c r="BZ112" s="13">
        <v>0</v>
      </c>
      <c r="CA112" s="12">
        <v>282</v>
      </c>
      <c r="CB112" s="13" t="s">
        <v>281</v>
      </c>
      <c r="CC112" s="13" t="s">
        <v>281</v>
      </c>
      <c r="CD112" s="13" t="s">
        <v>282</v>
      </c>
      <c r="CE112" s="13" t="s">
        <v>282</v>
      </c>
      <c r="CF112" s="13" t="s">
        <v>281</v>
      </c>
      <c r="CG112" s="12">
        <v>286</v>
      </c>
      <c r="CH112" s="13" t="s">
        <v>281</v>
      </c>
      <c r="CI112" s="13" t="s">
        <v>281</v>
      </c>
      <c r="CJ112" s="13" t="s">
        <v>282</v>
      </c>
      <c r="CK112" s="13" t="s">
        <v>282</v>
      </c>
      <c r="CL112" s="13" t="s">
        <v>281</v>
      </c>
      <c r="CM112" s="12">
        <v>239</v>
      </c>
      <c r="CN112" s="13" t="s">
        <v>281</v>
      </c>
      <c r="CO112" s="13" t="s">
        <v>281</v>
      </c>
      <c r="CP112" s="13" t="s">
        <v>281</v>
      </c>
      <c r="CQ112" s="13" t="s">
        <v>283</v>
      </c>
      <c r="CR112" s="13" t="s">
        <v>281</v>
      </c>
      <c r="CS112" s="12">
        <v>188</v>
      </c>
      <c r="CT112" s="12" t="s">
        <v>281</v>
      </c>
      <c r="CU112" s="12" t="s">
        <v>281</v>
      </c>
      <c r="CV112" s="12" t="s">
        <v>281</v>
      </c>
      <c r="CW112" s="12" t="s">
        <v>283</v>
      </c>
      <c r="CX112" s="12" t="s">
        <v>281</v>
      </c>
      <c r="CZ112" s="13" t="s">
        <v>281</v>
      </c>
      <c r="DA112" s="13" t="s">
        <v>281</v>
      </c>
      <c r="DB112" s="13" t="s">
        <v>281</v>
      </c>
      <c r="DC112" s="13" t="s">
        <v>283</v>
      </c>
      <c r="DD112" s="13" t="s">
        <v>281</v>
      </c>
      <c r="DE112" s="12">
        <v>285</v>
      </c>
      <c r="DF112" s="13" t="s">
        <v>281</v>
      </c>
      <c r="DG112" s="13" t="s">
        <v>281</v>
      </c>
      <c r="DH112" s="13" t="s">
        <v>281</v>
      </c>
      <c r="DI112" s="13" t="s">
        <v>283</v>
      </c>
      <c r="DJ112" s="13" t="s">
        <v>281</v>
      </c>
      <c r="DK112" s="12">
        <v>345</v>
      </c>
    </row>
    <row r="113" spans="1:115">
      <c r="A113" s="3" t="s">
        <v>245</v>
      </c>
      <c r="B113" s="13">
        <v>302</v>
      </c>
      <c r="C113" s="13">
        <v>207</v>
      </c>
      <c r="D113" s="13">
        <v>205</v>
      </c>
      <c r="E113" s="13">
        <v>300</v>
      </c>
      <c r="F113" s="13">
        <v>626</v>
      </c>
      <c r="G113" s="13">
        <v>293</v>
      </c>
      <c r="H113" s="13">
        <v>213</v>
      </c>
      <c r="I113" s="13">
        <v>211</v>
      </c>
      <c r="J113" s="13">
        <v>300</v>
      </c>
      <c r="K113" s="13">
        <v>624</v>
      </c>
      <c r="L113" s="13">
        <v>303</v>
      </c>
      <c r="M113" s="13">
        <v>227</v>
      </c>
      <c r="N113" s="13">
        <v>225</v>
      </c>
      <c r="O113" s="13" t="s">
        <v>281</v>
      </c>
      <c r="P113" s="13">
        <v>687</v>
      </c>
      <c r="Q113" s="13">
        <v>286</v>
      </c>
      <c r="R113" s="13">
        <v>271</v>
      </c>
      <c r="S113" s="13">
        <v>271</v>
      </c>
      <c r="T113" s="13" t="s">
        <v>283</v>
      </c>
      <c r="U113" s="13">
        <v>776</v>
      </c>
      <c r="V113" s="13">
        <v>284</v>
      </c>
      <c r="W113" s="13">
        <v>326</v>
      </c>
      <c r="X113" s="13">
        <v>327</v>
      </c>
      <c r="Y113" s="13" t="s">
        <v>281</v>
      </c>
      <c r="Z113" s="13">
        <v>927</v>
      </c>
      <c r="AA113" s="13">
        <v>320</v>
      </c>
      <c r="AB113" s="13">
        <v>375</v>
      </c>
      <c r="AC113" s="13">
        <v>375</v>
      </c>
      <c r="AD113" s="13" t="s">
        <v>281</v>
      </c>
      <c r="AE113" s="13">
        <v>1200</v>
      </c>
      <c r="AF113" s="13">
        <v>414</v>
      </c>
      <c r="AG113" s="13">
        <v>297</v>
      </c>
      <c r="AH113" s="13">
        <v>297</v>
      </c>
      <c r="AI113" s="13" t="s">
        <v>281</v>
      </c>
      <c r="AJ113" s="13">
        <v>1230</v>
      </c>
      <c r="AK113" s="13">
        <v>438</v>
      </c>
      <c r="AL113" s="13">
        <v>323</v>
      </c>
      <c r="AM113" s="13">
        <v>323</v>
      </c>
      <c r="AN113" s="13" t="s">
        <v>283</v>
      </c>
      <c r="AO113" s="13">
        <v>1420</v>
      </c>
      <c r="AP113" s="13">
        <v>451</v>
      </c>
      <c r="AQ113" s="13">
        <v>350</v>
      </c>
      <c r="AR113" s="13">
        <v>350</v>
      </c>
      <c r="AS113" s="13" t="s">
        <v>283</v>
      </c>
      <c r="AT113" s="13">
        <v>1580</v>
      </c>
      <c r="AU113" s="80">
        <v>452</v>
      </c>
      <c r="AV113" s="80">
        <v>214</v>
      </c>
      <c r="AW113" s="80">
        <v>214</v>
      </c>
      <c r="AX113" s="80" t="s">
        <v>283</v>
      </c>
      <c r="AY113" s="80">
        <v>967</v>
      </c>
      <c r="AZ113" s="12">
        <v>267</v>
      </c>
      <c r="BA113" s="12">
        <v>246</v>
      </c>
      <c r="BB113" s="12">
        <v>296</v>
      </c>
      <c r="BC113" s="12">
        <v>305</v>
      </c>
      <c r="BD113" s="12">
        <v>364</v>
      </c>
      <c r="BE113" s="12">
        <v>352</v>
      </c>
      <c r="BF113" s="12">
        <v>327</v>
      </c>
      <c r="BG113" s="12">
        <v>345</v>
      </c>
      <c r="BH113" s="12">
        <v>360</v>
      </c>
      <c r="BI113" s="81">
        <v>249</v>
      </c>
      <c r="BJ113" s="12"/>
      <c r="BK113" s="3"/>
      <c r="BL113" s="3" t="s">
        <v>371</v>
      </c>
      <c r="BM113" s="3" t="s">
        <v>100</v>
      </c>
      <c r="BN113" s="3"/>
      <c r="BO113" s="3"/>
      <c r="BP113" s="12">
        <v>488</v>
      </c>
      <c r="BQ113" s="12">
        <v>147</v>
      </c>
      <c r="BR113" s="12" t="s">
        <v>282</v>
      </c>
      <c r="BS113" s="12" t="s">
        <v>282</v>
      </c>
      <c r="BT113" s="12">
        <v>718</v>
      </c>
      <c r="BU113" s="12">
        <v>260</v>
      </c>
      <c r="BV113" s="13">
        <v>488</v>
      </c>
      <c r="BW113" s="13">
        <v>212</v>
      </c>
      <c r="BX113" s="13" t="s">
        <v>282</v>
      </c>
      <c r="BY113" s="13" t="s">
        <v>282</v>
      </c>
      <c r="BZ113" s="13">
        <v>1030</v>
      </c>
      <c r="CA113" s="12">
        <v>282</v>
      </c>
      <c r="CB113" s="13">
        <v>475</v>
      </c>
      <c r="CC113" s="13">
        <v>196</v>
      </c>
      <c r="CD113" s="13" t="s">
        <v>282</v>
      </c>
      <c r="CE113" s="13" t="s">
        <v>282</v>
      </c>
      <c r="CF113" s="13">
        <v>931</v>
      </c>
      <c r="CG113" s="12">
        <v>286</v>
      </c>
      <c r="CH113" s="13">
        <v>399</v>
      </c>
      <c r="CI113" s="13">
        <v>190</v>
      </c>
      <c r="CJ113" s="13" t="s">
        <v>282</v>
      </c>
      <c r="CK113" s="13" t="s">
        <v>282</v>
      </c>
      <c r="CL113" s="13">
        <v>758</v>
      </c>
      <c r="CM113" s="12">
        <v>239</v>
      </c>
      <c r="CN113" s="13">
        <v>387</v>
      </c>
      <c r="CO113" s="13">
        <v>117</v>
      </c>
      <c r="CP113" s="13">
        <v>117</v>
      </c>
      <c r="CQ113" s="13">
        <v>120</v>
      </c>
      <c r="CR113" s="13">
        <v>453</v>
      </c>
      <c r="CS113" s="12">
        <v>188</v>
      </c>
      <c r="CT113" s="12">
        <v>317</v>
      </c>
      <c r="CU113" s="12">
        <v>179</v>
      </c>
      <c r="CV113" s="12">
        <v>178</v>
      </c>
      <c r="CW113" s="12">
        <v>216</v>
      </c>
      <c r="CX113" s="12">
        <v>567</v>
      </c>
      <c r="CZ113" s="13">
        <v>303</v>
      </c>
      <c r="DA113" s="13">
        <v>172</v>
      </c>
      <c r="DB113" s="13">
        <v>171</v>
      </c>
      <c r="DC113" s="13">
        <v>310</v>
      </c>
      <c r="DD113" s="13">
        <v>521</v>
      </c>
      <c r="DE113" s="12">
        <v>285</v>
      </c>
      <c r="DF113" s="13">
        <v>335</v>
      </c>
      <c r="DG113" s="13">
        <v>258</v>
      </c>
      <c r="DH113" s="13">
        <v>256</v>
      </c>
      <c r="DI113" s="13">
        <v>320</v>
      </c>
      <c r="DJ113" s="13">
        <v>864</v>
      </c>
      <c r="DK113" s="12">
        <v>345</v>
      </c>
    </row>
    <row r="114" spans="1:115">
      <c r="A114" s="3" t="s">
        <v>246</v>
      </c>
      <c r="B114" s="13" t="s">
        <v>283</v>
      </c>
      <c r="C114" s="13" t="s">
        <v>283</v>
      </c>
      <c r="D114" s="13" t="s">
        <v>283</v>
      </c>
      <c r="E114" s="13" t="s">
        <v>283</v>
      </c>
      <c r="F114" s="13" t="s">
        <v>283</v>
      </c>
      <c r="G114" s="13" t="s">
        <v>283</v>
      </c>
      <c r="H114" s="13" t="s">
        <v>283</v>
      </c>
      <c r="I114" s="13" t="s">
        <v>283</v>
      </c>
      <c r="J114" s="13" t="s">
        <v>283</v>
      </c>
      <c r="K114" s="13" t="s">
        <v>283</v>
      </c>
      <c r="L114" s="13" t="s">
        <v>283</v>
      </c>
      <c r="M114" s="13" t="s">
        <v>283</v>
      </c>
      <c r="N114" s="13" t="s">
        <v>283</v>
      </c>
      <c r="O114" s="13" t="s">
        <v>283</v>
      </c>
      <c r="P114" s="13" t="s">
        <v>283</v>
      </c>
      <c r="Q114" s="13" t="s">
        <v>283</v>
      </c>
      <c r="R114" s="13" t="s">
        <v>283</v>
      </c>
      <c r="S114" s="13" t="s">
        <v>283</v>
      </c>
      <c r="T114" s="13" t="s">
        <v>283</v>
      </c>
      <c r="U114" s="13" t="s">
        <v>283</v>
      </c>
      <c r="V114" s="13" t="s">
        <v>283</v>
      </c>
      <c r="W114" s="13" t="s">
        <v>283</v>
      </c>
      <c r="X114" s="13" t="s">
        <v>283</v>
      </c>
      <c r="Y114" s="13" t="s">
        <v>283</v>
      </c>
      <c r="Z114" s="13" t="s">
        <v>283</v>
      </c>
      <c r="AA114" s="13" t="s">
        <v>283</v>
      </c>
      <c r="AB114" s="13" t="s">
        <v>283</v>
      </c>
      <c r="AC114" s="13" t="s">
        <v>283</v>
      </c>
      <c r="AD114" s="13" t="s">
        <v>283</v>
      </c>
      <c r="AE114" s="13" t="s">
        <v>283</v>
      </c>
      <c r="AF114" s="13" t="s">
        <v>283</v>
      </c>
      <c r="AG114" s="13" t="s">
        <v>283</v>
      </c>
      <c r="AH114" s="13" t="s">
        <v>283</v>
      </c>
      <c r="AI114" s="13" t="s">
        <v>283</v>
      </c>
      <c r="AJ114" s="13" t="s">
        <v>283</v>
      </c>
      <c r="AK114" s="13" t="s">
        <v>283</v>
      </c>
      <c r="AL114" s="13" t="s">
        <v>283</v>
      </c>
      <c r="AM114" s="13" t="s">
        <v>283</v>
      </c>
      <c r="AN114" s="13" t="s">
        <v>283</v>
      </c>
      <c r="AO114" s="13" t="s">
        <v>283</v>
      </c>
      <c r="AP114" s="13" t="s">
        <v>283</v>
      </c>
      <c r="AQ114" s="13" t="s">
        <v>283</v>
      </c>
      <c r="AR114" s="13" t="s">
        <v>283</v>
      </c>
      <c r="AS114" s="13" t="s">
        <v>283</v>
      </c>
      <c r="AT114" s="13" t="s">
        <v>283</v>
      </c>
      <c r="AU114" s="80" t="s">
        <v>281</v>
      </c>
      <c r="AV114" s="80" t="s">
        <v>281</v>
      </c>
      <c r="AW114" s="80" t="s">
        <v>281</v>
      </c>
      <c r="AX114" s="80" t="s">
        <v>283</v>
      </c>
      <c r="AY114" s="80" t="s">
        <v>281</v>
      </c>
      <c r="AZ114" s="12">
        <v>267</v>
      </c>
      <c r="BA114" s="12">
        <v>246</v>
      </c>
      <c r="BB114" s="12">
        <v>296</v>
      </c>
      <c r="BC114" s="12">
        <v>305</v>
      </c>
      <c r="BD114" s="12">
        <v>364</v>
      </c>
      <c r="BE114" s="12">
        <v>352</v>
      </c>
      <c r="BF114" s="12">
        <v>327</v>
      </c>
      <c r="BG114" s="12">
        <v>345</v>
      </c>
      <c r="BH114" s="12">
        <v>360</v>
      </c>
      <c r="BI114" s="81">
        <v>249</v>
      </c>
      <c r="BJ114" s="12"/>
      <c r="BK114" s="3"/>
      <c r="BL114" s="3" t="s">
        <v>372</v>
      </c>
      <c r="BM114" s="3" t="s">
        <v>98</v>
      </c>
      <c r="BN114" s="3"/>
      <c r="BO114" s="3"/>
      <c r="BP114" s="12">
        <v>0</v>
      </c>
      <c r="BQ114" s="12">
        <v>210</v>
      </c>
      <c r="BR114" s="12" t="s">
        <v>282</v>
      </c>
      <c r="BS114" s="12" t="s">
        <v>282</v>
      </c>
      <c r="BT114" s="12">
        <v>0</v>
      </c>
      <c r="BU114" s="12">
        <v>260</v>
      </c>
      <c r="BV114" s="13" t="s">
        <v>283</v>
      </c>
      <c r="BW114" s="13" t="s">
        <v>283</v>
      </c>
      <c r="BX114" s="13" t="s">
        <v>282</v>
      </c>
      <c r="BY114" s="13" t="s">
        <v>282</v>
      </c>
      <c r="BZ114" s="13" t="s">
        <v>283</v>
      </c>
      <c r="CA114" s="12">
        <v>282</v>
      </c>
      <c r="CB114" s="13" t="s">
        <v>283</v>
      </c>
      <c r="CC114" s="13" t="s">
        <v>283</v>
      </c>
      <c r="CD114" s="13" t="s">
        <v>282</v>
      </c>
      <c r="CE114" s="13" t="s">
        <v>282</v>
      </c>
      <c r="CF114" s="13" t="s">
        <v>283</v>
      </c>
      <c r="CG114" s="12">
        <v>286</v>
      </c>
      <c r="CH114" s="13" t="s">
        <v>283</v>
      </c>
      <c r="CI114" s="13" t="s">
        <v>283</v>
      </c>
      <c r="CJ114" s="13" t="s">
        <v>282</v>
      </c>
      <c r="CK114" s="13" t="s">
        <v>282</v>
      </c>
      <c r="CL114" s="13" t="s">
        <v>283</v>
      </c>
      <c r="CM114" s="12">
        <v>239</v>
      </c>
      <c r="CN114" s="13" t="s">
        <v>283</v>
      </c>
      <c r="CO114" s="13" t="s">
        <v>283</v>
      </c>
      <c r="CP114" s="13" t="s">
        <v>283</v>
      </c>
      <c r="CQ114" s="13" t="s">
        <v>283</v>
      </c>
      <c r="CR114" s="13" t="s">
        <v>283</v>
      </c>
      <c r="CS114" s="12">
        <v>188</v>
      </c>
      <c r="CT114" s="12" t="s">
        <v>283</v>
      </c>
      <c r="CU114" s="12" t="s">
        <v>283</v>
      </c>
      <c r="CV114" s="12" t="s">
        <v>283</v>
      </c>
      <c r="CW114" s="12" t="s">
        <v>283</v>
      </c>
      <c r="CX114" s="12" t="s">
        <v>283</v>
      </c>
      <c r="CZ114" s="13" t="s">
        <v>283</v>
      </c>
      <c r="DA114" s="13" t="s">
        <v>283</v>
      </c>
      <c r="DB114" s="13" t="s">
        <v>283</v>
      </c>
      <c r="DC114" s="13" t="s">
        <v>283</v>
      </c>
      <c r="DD114" s="13" t="s">
        <v>283</v>
      </c>
      <c r="DE114" s="12">
        <v>285</v>
      </c>
      <c r="DF114" s="13" t="s">
        <v>283</v>
      </c>
      <c r="DG114" s="13" t="s">
        <v>283</v>
      </c>
      <c r="DH114" s="13" t="s">
        <v>283</v>
      </c>
      <c r="DI114" s="13" t="s">
        <v>283</v>
      </c>
      <c r="DJ114" s="13" t="s">
        <v>283</v>
      </c>
      <c r="DK114" s="12">
        <v>345</v>
      </c>
    </row>
    <row r="115" spans="1:115">
      <c r="A115" s="3" t="s">
        <v>247</v>
      </c>
      <c r="B115" s="13">
        <v>523</v>
      </c>
      <c r="C115" s="13">
        <v>150</v>
      </c>
      <c r="D115" s="13">
        <v>150</v>
      </c>
      <c r="E115" s="13" t="s">
        <v>283</v>
      </c>
      <c r="F115" s="13">
        <v>785</v>
      </c>
      <c r="G115" s="13">
        <v>518</v>
      </c>
      <c r="H115" s="13">
        <v>227</v>
      </c>
      <c r="I115" s="13">
        <v>227</v>
      </c>
      <c r="J115" s="13" t="s">
        <v>283</v>
      </c>
      <c r="K115" s="13">
        <v>1180</v>
      </c>
      <c r="L115" s="13">
        <v>503</v>
      </c>
      <c r="M115" s="13">
        <v>198</v>
      </c>
      <c r="N115" s="13">
        <v>198</v>
      </c>
      <c r="O115" s="13" t="s">
        <v>283</v>
      </c>
      <c r="P115" s="13">
        <v>996</v>
      </c>
      <c r="Q115" s="13">
        <v>483</v>
      </c>
      <c r="R115" s="13">
        <v>222</v>
      </c>
      <c r="S115" s="13">
        <v>222</v>
      </c>
      <c r="T115" s="13" t="s">
        <v>283</v>
      </c>
      <c r="U115" s="13">
        <v>1070</v>
      </c>
      <c r="V115" s="13">
        <v>488</v>
      </c>
      <c r="W115" s="13">
        <v>249</v>
      </c>
      <c r="X115" s="13">
        <v>249</v>
      </c>
      <c r="Y115" s="13" t="s">
        <v>283</v>
      </c>
      <c r="Z115" s="13">
        <v>1220</v>
      </c>
      <c r="AA115" s="13">
        <v>422</v>
      </c>
      <c r="AB115" s="13">
        <v>242</v>
      </c>
      <c r="AC115" s="13">
        <v>242</v>
      </c>
      <c r="AD115" s="13" t="s">
        <v>283</v>
      </c>
      <c r="AE115" s="13">
        <v>1020</v>
      </c>
      <c r="AF115" s="13">
        <v>478</v>
      </c>
      <c r="AG115" s="13">
        <v>187</v>
      </c>
      <c r="AH115" s="13">
        <v>187</v>
      </c>
      <c r="AI115" s="13" t="s">
        <v>283</v>
      </c>
      <c r="AJ115" s="13">
        <v>896</v>
      </c>
      <c r="AK115" s="13">
        <v>467</v>
      </c>
      <c r="AL115" s="13">
        <v>257</v>
      </c>
      <c r="AM115" s="13">
        <v>257</v>
      </c>
      <c r="AN115" s="13" t="s">
        <v>283</v>
      </c>
      <c r="AO115" s="13">
        <v>1200</v>
      </c>
      <c r="AP115" s="13">
        <v>439</v>
      </c>
      <c r="AQ115" s="13">
        <v>20</v>
      </c>
      <c r="AR115" s="13">
        <v>20</v>
      </c>
      <c r="AS115" s="13" t="s">
        <v>283</v>
      </c>
      <c r="AT115" s="13">
        <v>88</v>
      </c>
      <c r="AU115" s="80">
        <v>438</v>
      </c>
      <c r="AV115" s="80">
        <v>144</v>
      </c>
      <c r="AW115" s="80">
        <v>144</v>
      </c>
      <c r="AX115" s="80" t="s">
        <v>283</v>
      </c>
      <c r="AY115" s="80">
        <v>631</v>
      </c>
      <c r="AZ115" s="12">
        <v>267</v>
      </c>
      <c r="BA115" s="12">
        <v>246</v>
      </c>
      <c r="BB115" s="12">
        <v>296</v>
      </c>
      <c r="BC115" s="12">
        <v>305</v>
      </c>
      <c r="BD115" s="12">
        <v>364</v>
      </c>
      <c r="BE115" s="12">
        <v>352</v>
      </c>
      <c r="BF115" s="12">
        <v>327</v>
      </c>
      <c r="BG115" s="12">
        <v>345</v>
      </c>
      <c r="BH115" s="12">
        <v>360</v>
      </c>
      <c r="BI115" s="81">
        <v>249</v>
      </c>
      <c r="BJ115" s="12"/>
      <c r="BK115" s="3"/>
      <c r="BL115" s="3" t="s">
        <v>373</v>
      </c>
      <c r="BM115" s="3" t="s">
        <v>96</v>
      </c>
      <c r="BN115" s="3"/>
      <c r="BO115" s="3"/>
      <c r="BP115" s="12">
        <v>471</v>
      </c>
      <c r="BQ115" s="12">
        <v>207</v>
      </c>
      <c r="BR115" s="12" t="s">
        <v>282</v>
      </c>
      <c r="BS115" s="12" t="s">
        <v>282</v>
      </c>
      <c r="BT115" s="12">
        <v>974</v>
      </c>
      <c r="BU115" s="12">
        <v>260</v>
      </c>
      <c r="BV115" s="13">
        <v>490</v>
      </c>
      <c r="BW115" s="13">
        <v>261</v>
      </c>
      <c r="BX115" s="13" t="s">
        <v>282</v>
      </c>
      <c r="BY115" s="13" t="s">
        <v>282</v>
      </c>
      <c r="BZ115" s="13">
        <v>1280</v>
      </c>
      <c r="CA115" s="12">
        <v>282</v>
      </c>
      <c r="CB115" s="13">
        <v>493</v>
      </c>
      <c r="CC115" s="13">
        <v>205</v>
      </c>
      <c r="CD115" s="13" t="s">
        <v>282</v>
      </c>
      <c r="CE115" s="13" t="s">
        <v>282</v>
      </c>
      <c r="CF115" s="13">
        <v>1010</v>
      </c>
      <c r="CG115" s="12">
        <v>286</v>
      </c>
      <c r="CH115" s="13">
        <v>490</v>
      </c>
      <c r="CI115" s="13">
        <v>171</v>
      </c>
      <c r="CJ115" s="13" t="s">
        <v>282</v>
      </c>
      <c r="CK115" s="13" t="s">
        <v>282</v>
      </c>
      <c r="CL115" s="13">
        <v>840</v>
      </c>
      <c r="CM115" s="12">
        <v>239</v>
      </c>
      <c r="CN115" s="13">
        <v>489</v>
      </c>
      <c r="CO115" s="13">
        <v>132</v>
      </c>
      <c r="CP115" s="13">
        <v>132</v>
      </c>
      <c r="CQ115" s="13">
        <v>132</v>
      </c>
      <c r="CR115" s="13">
        <v>645</v>
      </c>
      <c r="CS115" s="12">
        <v>188</v>
      </c>
      <c r="CT115" s="12">
        <v>469</v>
      </c>
      <c r="CU115" s="12">
        <v>178</v>
      </c>
      <c r="CV115" s="12">
        <v>178</v>
      </c>
      <c r="CW115" s="12" t="s">
        <v>283</v>
      </c>
      <c r="CX115" s="12">
        <v>835</v>
      </c>
      <c r="CZ115" s="13">
        <v>464</v>
      </c>
      <c r="DA115" s="13">
        <v>192</v>
      </c>
      <c r="DB115" s="13">
        <v>192</v>
      </c>
      <c r="DC115" s="13" t="s">
        <v>283</v>
      </c>
      <c r="DD115" s="13">
        <v>891</v>
      </c>
      <c r="DE115" s="12">
        <v>285</v>
      </c>
      <c r="DF115" s="13">
        <v>503</v>
      </c>
      <c r="DG115" s="13">
        <v>203</v>
      </c>
      <c r="DH115" s="13">
        <v>203</v>
      </c>
      <c r="DI115" s="13" t="s">
        <v>283</v>
      </c>
      <c r="DJ115" s="13">
        <v>1020</v>
      </c>
      <c r="DK115" s="12">
        <v>345</v>
      </c>
    </row>
    <row r="116" spans="1:115">
      <c r="A116" s="3" t="s">
        <v>248</v>
      </c>
      <c r="B116" s="13">
        <v>82</v>
      </c>
      <c r="C116" s="13">
        <v>302</v>
      </c>
      <c r="D116" s="13">
        <v>304</v>
      </c>
      <c r="E116" s="13">
        <v>200</v>
      </c>
      <c r="F116" s="13">
        <v>248</v>
      </c>
      <c r="G116" s="13">
        <v>85</v>
      </c>
      <c r="H116" s="13">
        <v>349</v>
      </c>
      <c r="I116" s="13">
        <v>350</v>
      </c>
      <c r="J116" s="13" t="s">
        <v>281</v>
      </c>
      <c r="K116" s="13">
        <v>297</v>
      </c>
      <c r="L116" s="13">
        <v>83</v>
      </c>
      <c r="M116" s="13">
        <v>355</v>
      </c>
      <c r="N116" s="13">
        <v>355</v>
      </c>
      <c r="O116" s="13" t="s">
        <v>283</v>
      </c>
      <c r="P116" s="13">
        <v>295</v>
      </c>
      <c r="Q116" s="13">
        <v>81</v>
      </c>
      <c r="R116" s="13">
        <v>320</v>
      </c>
      <c r="S116" s="13">
        <v>320</v>
      </c>
      <c r="T116" s="13">
        <v>293</v>
      </c>
      <c r="U116" s="13">
        <v>259</v>
      </c>
      <c r="V116" s="13">
        <v>74</v>
      </c>
      <c r="W116" s="13">
        <v>447</v>
      </c>
      <c r="X116" s="13">
        <v>447</v>
      </c>
      <c r="Y116" s="13" t="s">
        <v>283</v>
      </c>
      <c r="Z116" s="13">
        <v>331</v>
      </c>
      <c r="AA116" s="13">
        <v>77</v>
      </c>
      <c r="AB116" s="13">
        <v>368</v>
      </c>
      <c r="AC116" s="13">
        <v>368</v>
      </c>
      <c r="AD116" s="13" t="s">
        <v>283</v>
      </c>
      <c r="AE116" s="13">
        <v>283</v>
      </c>
      <c r="AF116" s="13">
        <v>88</v>
      </c>
      <c r="AG116" s="13">
        <v>373</v>
      </c>
      <c r="AH116" s="13">
        <v>373</v>
      </c>
      <c r="AI116" s="13" t="s">
        <v>283</v>
      </c>
      <c r="AJ116" s="13">
        <v>328</v>
      </c>
      <c r="AK116" s="13">
        <v>101</v>
      </c>
      <c r="AL116" s="13">
        <v>366</v>
      </c>
      <c r="AM116" s="13">
        <v>369</v>
      </c>
      <c r="AN116" s="13">
        <v>300</v>
      </c>
      <c r="AO116" s="13">
        <v>370</v>
      </c>
      <c r="AP116" s="13">
        <v>93</v>
      </c>
      <c r="AQ116" s="13">
        <v>460</v>
      </c>
      <c r="AR116" s="13">
        <v>460</v>
      </c>
      <c r="AS116" s="13" t="s">
        <v>283</v>
      </c>
      <c r="AT116" s="13">
        <v>428</v>
      </c>
      <c r="AU116" s="80">
        <v>98</v>
      </c>
      <c r="AV116" s="80">
        <v>347</v>
      </c>
      <c r="AW116" s="80">
        <v>347</v>
      </c>
      <c r="AX116" s="80" t="s">
        <v>283</v>
      </c>
      <c r="AY116" s="80">
        <v>340</v>
      </c>
      <c r="AZ116" s="12">
        <v>267</v>
      </c>
      <c r="BA116" s="12">
        <v>246</v>
      </c>
      <c r="BB116" s="12">
        <v>296</v>
      </c>
      <c r="BC116" s="12">
        <v>305</v>
      </c>
      <c r="BD116" s="12">
        <v>364</v>
      </c>
      <c r="BE116" s="12">
        <v>352</v>
      </c>
      <c r="BF116" s="12">
        <v>327</v>
      </c>
      <c r="BG116" s="12">
        <v>345</v>
      </c>
      <c r="BH116" s="12">
        <v>360</v>
      </c>
      <c r="BI116" s="81">
        <v>249</v>
      </c>
      <c r="BJ116" s="12"/>
      <c r="BK116" s="3"/>
      <c r="BL116" s="3" t="s">
        <v>374</v>
      </c>
      <c r="BM116" s="3" t="s">
        <v>94</v>
      </c>
      <c r="BN116" s="3"/>
      <c r="BO116" s="3"/>
      <c r="BP116" s="12">
        <v>33</v>
      </c>
      <c r="BQ116" s="12">
        <v>179</v>
      </c>
      <c r="BR116" s="12" t="s">
        <v>282</v>
      </c>
      <c r="BS116" s="12" t="s">
        <v>282</v>
      </c>
      <c r="BT116" s="12">
        <v>59</v>
      </c>
      <c r="BU116" s="12">
        <v>260</v>
      </c>
      <c r="BV116" s="13">
        <v>49</v>
      </c>
      <c r="BW116" s="13">
        <v>216</v>
      </c>
      <c r="BX116" s="13" t="s">
        <v>282</v>
      </c>
      <c r="BY116" s="13" t="s">
        <v>282</v>
      </c>
      <c r="BZ116" s="13">
        <v>106</v>
      </c>
      <c r="CA116" s="12">
        <v>282</v>
      </c>
      <c r="CB116" s="13">
        <v>52</v>
      </c>
      <c r="CC116" s="13">
        <v>250</v>
      </c>
      <c r="CD116" s="13" t="s">
        <v>282</v>
      </c>
      <c r="CE116" s="13" t="s">
        <v>282</v>
      </c>
      <c r="CF116" s="13">
        <v>130</v>
      </c>
      <c r="CG116" s="12">
        <v>286</v>
      </c>
      <c r="CH116" s="13">
        <v>66</v>
      </c>
      <c r="CI116" s="13">
        <v>242</v>
      </c>
      <c r="CJ116" s="13" t="s">
        <v>282</v>
      </c>
      <c r="CK116" s="13" t="s">
        <v>282</v>
      </c>
      <c r="CL116" s="13">
        <v>160</v>
      </c>
      <c r="CM116" s="12">
        <v>239</v>
      </c>
      <c r="CN116" s="13">
        <v>58</v>
      </c>
      <c r="CO116" s="13">
        <v>181</v>
      </c>
      <c r="CP116" s="13">
        <v>181</v>
      </c>
      <c r="CQ116" s="13">
        <v>200</v>
      </c>
      <c r="CR116" s="13">
        <v>105</v>
      </c>
      <c r="CS116" s="12">
        <v>188</v>
      </c>
      <c r="CT116" s="12">
        <v>69</v>
      </c>
      <c r="CU116" s="12">
        <v>261</v>
      </c>
      <c r="CV116" s="12">
        <v>261</v>
      </c>
      <c r="CW116" s="12" t="s">
        <v>283</v>
      </c>
      <c r="CX116" s="12">
        <v>180</v>
      </c>
      <c r="CZ116" s="13">
        <v>71</v>
      </c>
      <c r="DA116" s="13">
        <v>273</v>
      </c>
      <c r="DB116" s="13">
        <v>273</v>
      </c>
      <c r="DC116" s="13" t="s">
        <v>283</v>
      </c>
      <c r="DD116" s="13">
        <v>194</v>
      </c>
      <c r="DE116" s="12">
        <v>285</v>
      </c>
      <c r="DF116" s="13">
        <v>71</v>
      </c>
      <c r="DG116" s="13">
        <v>310</v>
      </c>
      <c r="DH116" s="13">
        <v>310</v>
      </c>
      <c r="DI116" s="13" t="s">
        <v>283</v>
      </c>
      <c r="DJ116" s="13">
        <v>220</v>
      </c>
      <c r="DK116" s="12">
        <v>345</v>
      </c>
    </row>
    <row r="117" spans="1:115">
      <c r="A117" s="3" t="s">
        <v>249</v>
      </c>
      <c r="B117" s="13">
        <v>133</v>
      </c>
      <c r="C117" s="13">
        <v>208</v>
      </c>
      <c r="D117" s="13">
        <v>208</v>
      </c>
      <c r="E117" s="13">
        <v>200</v>
      </c>
      <c r="F117" s="13">
        <v>276</v>
      </c>
      <c r="G117" s="13">
        <v>146</v>
      </c>
      <c r="H117" s="13">
        <v>177</v>
      </c>
      <c r="I117" s="13">
        <v>177</v>
      </c>
      <c r="J117" s="13">
        <v>167</v>
      </c>
      <c r="K117" s="13">
        <v>258</v>
      </c>
      <c r="L117" s="13">
        <v>139</v>
      </c>
      <c r="M117" s="13">
        <v>200</v>
      </c>
      <c r="N117" s="13">
        <v>200</v>
      </c>
      <c r="O117" s="13" t="s">
        <v>283</v>
      </c>
      <c r="P117" s="13">
        <v>278</v>
      </c>
      <c r="Q117" s="13">
        <v>120</v>
      </c>
      <c r="R117" s="13">
        <v>295</v>
      </c>
      <c r="S117" s="13">
        <v>295</v>
      </c>
      <c r="T117" s="13" t="s">
        <v>283</v>
      </c>
      <c r="U117" s="13">
        <v>354</v>
      </c>
      <c r="V117" s="13">
        <v>124</v>
      </c>
      <c r="W117" s="13">
        <v>390</v>
      </c>
      <c r="X117" s="13">
        <v>390</v>
      </c>
      <c r="Y117" s="13" t="s">
        <v>283</v>
      </c>
      <c r="Z117" s="13">
        <v>483</v>
      </c>
      <c r="AA117" s="13">
        <v>133</v>
      </c>
      <c r="AB117" s="13">
        <v>368</v>
      </c>
      <c r="AC117" s="13">
        <v>368</v>
      </c>
      <c r="AD117" s="13" t="s">
        <v>283</v>
      </c>
      <c r="AE117" s="13">
        <v>490</v>
      </c>
      <c r="AF117" s="13">
        <v>168</v>
      </c>
      <c r="AG117" s="13">
        <v>438</v>
      </c>
      <c r="AH117" s="13">
        <v>438</v>
      </c>
      <c r="AI117" s="13" t="s">
        <v>283</v>
      </c>
      <c r="AJ117" s="13">
        <v>735</v>
      </c>
      <c r="AK117" s="13">
        <v>192</v>
      </c>
      <c r="AL117" s="13">
        <v>353</v>
      </c>
      <c r="AM117" s="13">
        <v>353</v>
      </c>
      <c r="AN117" s="13" t="s">
        <v>283</v>
      </c>
      <c r="AO117" s="13">
        <v>678</v>
      </c>
      <c r="AP117" s="13">
        <v>196</v>
      </c>
      <c r="AQ117" s="13">
        <v>415</v>
      </c>
      <c r="AR117" s="13">
        <v>415</v>
      </c>
      <c r="AS117" s="13" t="s">
        <v>283</v>
      </c>
      <c r="AT117" s="13">
        <v>814</v>
      </c>
      <c r="AU117" s="80">
        <v>257</v>
      </c>
      <c r="AV117" s="80">
        <v>245</v>
      </c>
      <c r="AW117" s="80">
        <v>245</v>
      </c>
      <c r="AX117" s="80" t="s">
        <v>283</v>
      </c>
      <c r="AY117" s="80">
        <v>630</v>
      </c>
      <c r="AZ117" s="12">
        <v>267</v>
      </c>
      <c r="BA117" s="12">
        <v>246</v>
      </c>
      <c r="BB117" s="12">
        <v>296</v>
      </c>
      <c r="BC117" s="12">
        <v>305</v>
      </c>
      <c r="BD117" s="12">
        <v>364</v>
      </c>
      <c r="BE117" s="12">
        <v>352</v>
      </c>
      <c r="BF117" s="12">
        <v>327</v>
      </c>
      <c r="BG117" s="12">
        <v>345</v>
      </c>
      <c r="BH117" s="12">
        <v>360</v>
      </c>
      <c r="BI117" s="81">
        <v>249</v>
      </c>
      <c r="BJ117" s="12"/>
      <c r="BK117" s="3"/>
      <c r="BL117" s="3" t="s">
        <v>375</v>
      </c>
      <c r="BM117" s="3" t="s">
        <v>92</v>
      </c>
      <c r="BN117" s="3"/>
      <c r="BO117" s="3"/>
      <c r="BP117" s="12">
        <v>172</v>
      </c>
      <c r="BQ117" s="12">
        <v>203</v>
      </c>
      <c r="BR117" s="12" t="s">
        <v>282</v>
      </c>
      <c r="BS117" s="12" t="s">
        <v>282</v>
      </c>
      <c r="BT117" s="12">
        <v>350</v>
      </c>
      <c r="BU117" s="12">
        <v>260</v>
      </c>
      <c r="BV117" s="13">
        <v>154</v>
      </c>
      <c r="BW117" s="13">
        <v>279</v>
      </c>
      <c r="BX117" s="13" t="s">
        <v>282</v>
      </c>
      <c r="BY117" s="13" t="s">
        <v>282</v>
      </c>
      <c r="BZ117" s="13">
        <v>430</v>
      </c>
      <c r="CA117" s="12">
        <v>282</v>
      </c>
      <c r="CB117" s="13">
        <v>143</v>
      </c>
      <c r="CC117" s="13">
        <v>294</v>
      </c>
      <c r="CD117" s="13" t="s">
        <v>282</v>
      </c>
      <c r="CE117" s="13" t="s">
        <v>282</v>
      </c>
      <c r="CF117" s="13">
        <v>420</v>
      </c>
      <c r="CG117" s="12">
        <v>286</v>
      </c>
      <c r="CH117" s="13">
        <v>137</v>
      </c>
      <c r="CI117" s="13">
        <v>238</v>
      </c>
      <c r="CJ117" s="13" t="s">
        <v>282</v>
      </c>
      <c r="CK117" s="13" t="s">
        <v>282</v>
      </c>
      <c r="CL117" s="13">
        <v>326</v>
      </c>
      <c r="CM117" s="12">
        <v>239</v>
      </c>
      <c r="CN117" s="13">
        <v>141</v>
      </c>
      <c r="CO117" s="13">
        <v>141</v>
      </c>
      <c r="CP117" s="13">
        <v>141</v>
      </c>
      <c r="CQ117" s="13" t="s">
        <v>283</v>
      </c>
      <c r="CR117" s="13">
        <v>199</v>
      </c>
      <c r="CS117" s="12">
        <v>188</v>
      </c>
      <c r="CT117" s="12">
        <v>131</v>
      </c>
      <c r="CU117" s="12">
        <v>256</v>
      </c>
      <c r="CV117" s="12">
        <v>256</v>
      </c>
      <c r="CW117" s="12" t="s">
        <v>283</v>
      </c>
      <c r="CX117" s="12">
        <v>335</v>
      </c>
      <c r="CZ117" s="13">
        <v>133</v>
      </c>
      <c r="DA117" s="13">
        <v>220</v>
      </c>
      <c r="DB117" s="13">
        <v>220</v>
      </c>
      <c r="DC117" s="13" t="s">
        <v>283</v>
      </c>
      <c r="DD117" s="13">
        <v>293</v>
      </c>
      <c r="DE117" s="12">
        <v>285</v>
      </c>
      <c r="DF117" s="13">
        <v>145</v>
      </c>
      <c r="DG117" s="13">
        <v>248</v>
      </c>
      <c r="DH117" s="13">
        <v>248</v>
      </c>
      <c r="DI117" s="13" t="s">
        <v>283</v>
      </c>
      <c r="DJ117" s="13">
        <v>360</v>
      </c>
      <c r="DK117" s="12">
        <v>345</v>
      </c>
    </row>
    <row r="118" spans="1:115">
      <c r="A118" s="3" t="s">
        <v>250</v>
      </c>
      <c r="B118" s="13">
        <v>511</v>
      </c>
      <c r="C118" s="13">
        <v>292</v>
      </c>
      <c r="D118" s="13">
        <v>292</v>
      </c>
      <c r="E118" s="13" t="s">
        <v>281</v>
      </c>
      <c r="F118" s="13">
        <v>1490</v>
      </c>
      <c r="G118" s="13">
        <v>523</v>
      </c>
      <c r="H118" s="13">
        <v>289</v>
      </c>
      <c r="I118" s="13">
        <v>289</v>
      </c>
      <c r="J118" s="13">
        <v>329</v>
      </c>
      <c r="K118" s="13">
        <v>1510</v>
      </c>
      <c r="L118" s="13">
        <v>511</v>
      </c>
      <c r="M118" s="13">
        <v>306</v>
      </c>
      <c r="N118" s="13">
        <v>306</v>
      </c>
      <c r="O118" s="13" t="s">
        <v>281</v>
      </c>
      <c r="P118" s="13">
        <v>1570</v>
      </c>
      <c r="Q118" s="13">
        <v>530</v>
      </c>
      <c r="R118" s="13">
        <v>307</v>
      </c>
      <c r="S118" s="13">
        <v>307</v>
      </c>
      <c r="T118" s="13" t="s">
        <v>281</v>
      </c>
      <c r="U118" s="13">
        <v>1630</v>
      </c>
      <c r="V118" s="13">
        <v>513</v>
      </c>
      <c r="W118" s="13">
        <v>342</v>
      </c>
      <c r="X118" s="13">
        <v>342</v>
      </c>
      <c r="Y118" s="13">
        <v>367</v>
      </c>
      <c r="Z118" s="13">
        <v>1750</v>
      </c>
      <c r="AA118" s="13">
        <v>536</v>
      </c>
      <c r="AB118" s="13">
        <v>339</v>
      </c>
      <c r="AC118" s="13">
        <v>340</v>
      </c>
      <c r="AD118" s="13">
        <v>321</v>
      </c>
      <c r="AE118" s="13">
        <v>1820</v>
      </c>
      <c r="AF118" s="13">
        <v>538</v>
      </c>
      <c r="AG118" s="13">
        <v>373</v>
      </c>
      <c r="AH118" s="13">
        <v>373</v>
      </c>
      <c r="AI118" s="13">
        <v>400</v>
      </c>
      <c r="AJ118" s="13">
        <v>2010</v>
      </c>
      <c r="AK118" s="13">
        <v>590</v>
      </c>
      <c r="AL118" s="13">
        <v>364</v>
      </c>
      <c r="AM118" s="13">
        <v>364</v>
      </c>
      <c r="AN118" s="13">
        <v>400</v>
      </c>
      <c r="AO118" s="13">
        <v>2150</v>
      </c>
      <c r="AP118" s="13">
        <v>578</v>
      </c>
      <c r="AQ118" s="13">
        <v>353</v>
      </c>
      <c r="AR118" s="13">
        <v>353</v>
      </c>
      <c r="AS118" s="13">
        <v>367</v>
      </c>
      <c r="AT118" s="13">
        <v>2040</v>
      </c>
      <c r="AU118" s="80">
        <v>589</v>
      </c>
      <c r="AV118" s="80">
        <v>279</v>
      </c>
      <c r="AW118" s="80">
        <v>279</v>
      </c>
      <c r="AX118" s="80">
        <v>280</v>
      </c>
      <c r="AY118" s="80">
        <v>1640</v>
      </c>
      <c r="AZ118" s="12">
        <v>267</v>
      </c>
      <c r="BA118" s="12">
        <v>246</v>
      </c>
      <c r="BB118" s="12">
        <v>296</v>
      </c>
      <c r="BC118" s="12">
        <v>305</v>
      </c>
      <c r="BD118" s="12">
        <v>364</v>
      </c>
      <c r="BE118" s="12">
        <v>352</v>
      </c>
      <c r="BF118" s="12">
        <v>327</v>
      </c>
      <c r="BG118" s="12">
        <v>345</v>
      </c>
      <c r="BH118" s="12">
        <v>360</v>
      </c>
      <c r="BI118" s="81">
        <v>249</v>
      </c>
      <c r="BJ118" s="12"/>
      <c r="BK118" s="3"/>
      <c r="BL118" s="3" t="s">
        <v>376</v>
      </c>
      <c r="BM118" s="3" t="s">
        <v>89</v>
      </c>
      <c r="BN118" s="3"/>
      <c r="BO118" s="3"/>
      <c r="BP118" s="12">
        <v>476</v>
      </c>
      <c r="BQ118" s="12">
        <v>260</v>
      </c>
      <c r="BR118" s="12" t="s">
        <v>282</v>
      </c>
      <c r="BS118" s="12" t="s">
        <v>282</v>
      </c>
      <c r="BT118" s="12">
        <v>1240</v>
      </c>
      <c r="BU118" s="12">
        <v>260</v>
      </c>
      <c r="BV118" s="13">
        <v>459</v>
      </c>
      <c r="BW118" s="13">
        <v>265</v>
      </c>
      <c r="BX118" s="13" t="s">
        <v>282</v>
      </c>
      <c r="BY118" s="13" t="s">
        <v>282</v>
      </c>
      <c r="BZ118" s="13">
        <v>1220</v>
      </c>
      <c r="CA118" s="12">
        <v>282</v>
      </c>
      <c r="CB118" s="13">
        <v>494</v>
      </c>
      <c r="CC118" s="13">
        <v>300</v>
      </c>
      <c r="CD118" s="13" t="s">
        <v>282</v>
      </c>
      <c r="CE118" s="13" t="s">
        <v>282</v>
      </c>
      <c r="CF118" s="13">
        <v>1480</v>
      </c>
      <c r="CG118" s="12">
        <v>286</v>
      </c>
      <c r="CH118" s="13">
        <v>473</v>
      </c>
      <c r="CI118" s="13">
        <v>260</v>
      </c>
      <c r="CJ118" s="13" t="s">
        <v>282</v>
      </c>
      <c r="CK118" s="13" t="s">
        <v>282</v>
      </c>
      <c r="CL118" s="13">
        <v>1230</v>
      </c>
      <c r="CM118" s="12">
        <v>239</v>
      </c>
      <c r="CN118" s="13">
        <v>468</v>
      </c>
      <c r="CO118" s="13">
        <v>193</v>
      </c>
      <c r="CP118" s="13">
        <v>193</v>
      </c>
      <c r="CQ118" s="13">
        <v>180</v>
      </c>
      <c r="CR118" s="13">
        <v>903</v>
      </c>
      <c r="CS118" s="12">
        <v>188</v>
      </c>
      <c r="CT118" s="12">
        <v>482</v>
      </c>
      <c r="CU118" s="12">
        <v>328</v>
      </c>
      <c r="CV118" s="12">
        <v>328</v>
      </c>
      <c r="CW118" s="12" t="s">
        <v>283</v>
      </c>
      <c r="CX118" s="12">
        <v>1580</v>
      </c>
      <c r="CZ118" s="13">
        <v>481</v>
      </c>
      <c r="DA118" s="13">
        <v>243</v>
      </c>
      <c r="DB118" s="13">
        <v>243</v>
      </c>
      <c r="DC118" s="13" t="s">
        <v>283</v>
      </c>
      <c r="DD118" s="13">
        <v>1170</v>
      </c>
      <c r="DE118" s="12">
        <v>285</v>
      </c>
      <c r="DF118" s="13">
        <v>503</v>
      </c>
      <c r="DG118" s="13">
        <v>359</v>
      </c>
      <c r="DH118" s="13">
        <v>359</v>
      </c>
      <c r="DI118" s="13" t="s">
        <v>281</v>
      </c>
      <c r="DJ118" s="13">
        <v>1810</v>
      </c>
      <c r="DK118" s="12">
        <v>345</v>
      </c>
    </row>
    <row r="119" spans="1:115">
      <c r="A119" s="3" t="s">
        <v>251</v>
      </c>
      <c r="B119" s="13" t="s">
        <v>281</v>
      </c>
      <c r="C119" s="13" t="s">
        <v>281</v>
      </c>
      <c r="D119" s="13" t="s">
        <v>281</v>
      </c>
      <c r="E119" s="13" t="s">
        <v>283</v>
      </c>
      <c r="F119" s="13" t="s">
        <v>281</v>
      </c>
      <c r="G119" s="13" t="s">
        <v>281</v>
      </c>
      <c r="H119" s="13" t="s">
        <v>281</v>
      </c>
      <c r="I119" s="13" t="s">
        <v>281</v>
      </c>
      <c r="J119" s="13" t="s">
        <v>283</v>
      </c>
      <c r="K119" s="13" t="s">
        <v>281</v>
      </c>
      <c r="L119" s="13" t="s">
        <v>281</v>
      </c>
      <c r="M119" s="13" t="s">
        <v>281</v>
      </c>
      <c r="N119" s="13" t="s">
        <v>281</v>
      </c>
      <c r="O119" s="13" t="s">
        <v>283</v>
      </c>
      <c r="P119" s="13" t="s">
        <v>281</v>
      </c>
      <c r="Q119" s="13" t="s">
        <v>281</v>
      </c>
      <c r="R119" s="13" t="s">
        <v>281</v>
      </c>
      <c r="S119" s="13" t="s">
        <v>281</v>
      </c>
      <c r="T119" s="13" t="s">
        <v>283</v>
      </c>
      <c r="U119" s="13" t="s">
        <v>281</v>
      </c>
      <c r="V119" s="13" t="s">
        <v>281</v>
      </c>
      <c r="W119" s="13" t="s">
        <v>281</v>
      </c>
      <c r="X119" s="13" t="s">
        <v>281</v>
      </c>
      <c r="Y119" s="13" t="s">
        <v>283</v>
      </c>
      <c r="Z119" s="13" t="s">
        <v>281</v>
      </c>
      <c r="AA119" s="13" t="s">
        <v>281</v>
      </c>
      <c r="AB119" s="13" t="s">
        <v>281</v>
      </c>
      <c r="AC119" s="13" t="s">
        <v>281</v>
      </c>
      <c r="AD119" s="13" t="s">
        <v>283</v>
      </c>
      <c r="AE119" s="13" t="s">
        <v>281</v>
      </c>
      <c r="AF119" s="13" t="s">
        <v>281</v>
      </c>
      <c r="AG119" s="13" t="s">
        <v>281</v>
      </c>
      <c r="AH119" s="13" t="s">
        <v>281</v>
      </c>
      <c r="AI119" s="13" t="s">
        <v>283</v>
      </c>
      <c r="AJ119" s="13" t="s">
        <v>281</v>
      </c>
      <c r="AK119" s="13" t="s">
        <v>281</v>
      </c>
      <c r="AL119" s="13" t="s">
        <v>281</v>
      </c>
      <c r="AM119" s="13" t="s">
        <v>281</v>
      </c>
      <c r="AN119" s="13" t="s">
        <v>283</v>
      </c>
      <c r="AO119" s="13" t="s">
        <v>281</v>
      </c>
      <c r="AP119" s="13" t="s">
        <v>281</v>
      </c>
      <c r="AQ119" s="13" t="s">
        <v>281</v>
      </c>
      <c r="AR119" s="13" t="s">
        <v>281</v>
      </c>
      <c r="AS119" s="13" t="s">
        <v>283</v>
      </c>
      <c r="AT119" s="13" t="s">
        <v>281</v>
      </c>
      <c r="AU119" s="80" t="s">
        <v>281</v>
      </c>
      <c r="AV119" s="80" t="s">
        <v>281</v>
      </c>
      <c r="AW119" s="80" t="s">
        <v>281</v>
      </c>
      <c r="AX119" s="80" t="s">
        <v>283</v>
      </c>
      <c r="AY119" s="80" t="s">
        <v>281</v>
      </c>
      <c r="AZ119" s="12">
        <v>267</v>
      </c>
      <c r="BA119" s="12">
        <v>246</v>
      </c>
      <c r="BB119" s="12">
        <v>296</v>
      </c>
      <c r="BC119" s="12">
        <v>305</v>
      </c>
      <c r="BD119" s="12">
        <v>364</v>
      </c>
      <c r="BE119" s="12">
        <v>352</v>
      </c>
      <c r="BF119" s="12">
        <v>327</v>
      </c>
      <c r="BG119" s="12">
        <v>345</v>
      </c>
      <c r="BH119" s="12">
        <v>360</v>
      </c>
      <c r="BI119" s="81">
        <v>249</v>
      </c>
      <c r="BJ119" s="12"/>
      <c r="BK119" s="3"/>
      <c r="BL119" s="3" t="s">
        <v>377</v>
      </c>
      <c r="BM119" s="3" t="s">
        <v>86</v>
      </c>
      <c r="BN119" s="3"/>
      <c r="BO119" s="3"/>
      <c r="BP119" s="12">
        <v>28</v>
      </c>
      <c r="BQ119" s="12">
        <v>225</v>
      </c>
      <c r="BR119" s="12" t="s">
        <v>282</v>
      </c>
      <c r="BS119" s="12" t="s">
        <v>282</v>
      </c>
      <c r="BT119" s="12">
        <v>63</v>
      </c>
      <c r="BU119" s="12">
        <v>260</v>
      </c>
      <c r="BV119" s="13">
        <v>27</v>
      </c>
      <c r="BW119" s="13">
        <v>221</v>
      </c>
      <c r="BX119" s="13" t="s">
        <v>282</v>
      </c>
      <c r="BY119" s="13" t="s">
        <v>282</v>
      </c>
      <c r="BZ119" s="13">
        <v>60</v>
      </c>
      <c r="CA119" s="12">
        <v>282</v>
      </c>
      <c r="CB119" s="13">
        <v>25</v>
      </c>
      <c r="CC119" s="13">
        <v>264</v>
      </c>
      <c r="CD119" s="13" t="s">
        <v>282</v>
      </c>
      <c r="CE119" s="13" t="s">
        <v>282</v>
      </c>
      <c r="CF119" s="13">
        <v>66</v>
      </c>
      <c r="CG119" s="12">
        <v>286</v>
      </c>
      <c r="CH119" s="13">
        <v>28</v>
      </c>
      <c r="CI119" s="13">
        <v>171</v>
      </c>
      <c r="CJ119" s="13" t="s">
        <v>282</v>
      </c>
      <c r="CK119" s="13" t="s">
        <v>282</v>
      </c>
      <c r="CL119" s="13">
        <v>48</v>
      </c>
      <c r="CM119" s="12">
        <v>239</v>
      </c>
      <c r="CN119" s="13">
        <v>32</v>
      </c>
      <c r="CO119" s="13">
        <v>53</v>
      </c>
      <c r="CP119" s="13">
        <v>53</v>
      </c>
      <c r="CQ119" s="13" t="s">
        <v>283</v>
      </c>
      <c r="CR119" s="13">
        <v>17</v>
      </c>
      <c r="CS119" s="12">
        <v>188</v>
      </c>
      <c r="CT119" s="12">
        <v>37</v>
      </c>
      <c r="CU119" s="12">
        <v>186</v>
      </c>
      <c r="CV119" s="12">
        <v>186</v>
      </c>
      <c r="CW119" s="12" t="s">
        <v>283</v>
      </c>
      <c r="CX119" s="12">
        <v>69</v>
      </c>
      <c r="CZ119" s="13" t="s">
        <v>281</v>
      </c>
      <c r="DA119" s="13" t="s">
        <v>281</v>
      </c>
      <c r="DB119" s="13" t="s">
        <v>281</v>
      </c>
      <c r="DC119" s="13" t="s">
        <v>283</v>
      </c>
      <c r="DD119" s="13" t="s">
        <v>281</v>
      </c>
      <c r="DE119" s="12">
        <v>285</v>
      </c>
      <c r="DF119" s="13" t="s">
        <v>281</v>
      </c>
      <c r="DG119" s="13" t="s">
        <v>281</v>
      </c>
      <c r="DH119" s="13" t="s">
        <v>281</v>
      </c>
      <c r="DI119" s="13" t="s">
        <v>283</v>
      </c>
      <c r="DJ119" s="13" t="s">
        <v>281</v>
      </c>
      <c r="DK119" s="12">
        <v>345</v>
      </c>
    </row>
    <row r="120" spans="1:115">
      <c r="A120" s="3" t="s">
        <v>252</v>
      </c>
      <c r="B120" s="13" t="s">
        <v>281</v>
      </c>
      <c r="C120" s="13" t="s">
        <v>281</v>
      </c>
      <c r="D120" s="13" t="s">
        <v>281</v>
      </c>
      <c r="E120" s="13" t="s">
        <v>283</v>
      </c>
      <c r="F120" s="13" t="s">
        <v>281</v>
      </c>
      <c r="G120" s="13" t="s">
        <v>281</v>
      </c>
      <c r="H120" s="13" t="s">
        <v>281</v>
      </c>
      <c r="I120" s="13" t="s">
        <v>281</v>
      </c>
      <c r="J120" s="13" t="s">
        <v>283</v>
      </c>
      <c r="K120" s="13" t="s">
        <v>281</v>
      </c>
      <c r="L120" s="13" t="s">
        <v>281</v>
      </c>
      <c r="M120" s="13" t="s">
        <v>281</v>
      </c>
      <c r="N120" s="13" t="s">
        <v>281</v>
      </c>
      <c r="O120" s="13" t="s">
        <v>283</v>
      </c>
      <c r="P120" s="13" t="s">
        <v>281</v>
      </c>
      <c r="Q120" s="13" t="s">
        <v>281</v>
      </c>
      <c r="R120" s="13" t="s">
        <v>281</v>
      </c>
      <c r="S120" s="13" t="s">
        <v>281</v>
      </c>
      <c r="T120" s="13" t="s">
        <v>283</v>
      </c>
      <c r="U120" s="13" t="s">
        <v>281</v>
      </c>
      <c r="V120" s="13" t="s">
        <v>281</v>
      </c>
      <c r="W120" s="13" t="s">
        <v>281</v>
      </c>
      <c r="X120" s="13" t="s">
        <v>281</v>
      </c>
      <c r="Y120" s="13" t="s">
        <v>283</v>
      </c>
      <c r="Z120" s="13" t="s">
        <v>281</v>
      </c>
      <c r="AA120" s="13" t="s">
        <v>281</v>
      </c>
      <c r="AB120" s="13" t="s">
        <v>281</v>
      </c>
      <c r="AC120" s="13" t="s">
        <v>281</v>
      </c>
      <c r="AD120" s="13" t="s">
        <v>283</v>
      </c>
      <c r="AE120" s="13" t="s">
        <v>281</v>
      </c>
      <c r="AF120" s="13" t="s">
        <v>281</v>
      </c>
      <c r="AG120" s="13" t="s">
        <v>281</v>
      </c>
      <c r="AH120" s="13" t="s">
        <v>281</v>
      </c>
      <c r="AI120" s="13" t="s">
        <v>283</v>
      </c>
      <c r="AJ120" s="13" t="s">
        <v>281</v>
      </c>
      <c r="AK120" s="13" t="s">
        <v>281</v>
      </c>
      <c r="AL120" s="13" t="s">
        <v>281</v>
      </c>
      <c r="AM120" s="13" t="s">
        <v>281</v>
      </c>
      <c r="AN120" s="13" t="s">
        <v>283</v>
      </c>
      <c r="AO120" s="13" t="s">
        <v>281</v>
      </c>
      <c r="AP120" s="13" t="s">
        <v>281</v>
      </c>
      <c r="AQ120" s="13" t="s">
        <v>281</v>
      </c>
      <c r="AR120" s="13" t="s">
        <v>281</v>
      </c>
      <c r="AS120" s="13" t="s">
        <v>283</v>
      </c>
      <c r="AT120" s="13" t="s">
        <v>281</v>
      </c>
      <c r="AU120" s="80" t="s">
        <v>281</v>
      </c>
      <c r="AV120" s="80" t="s">
        <v>281</v>
      </c>
      <c r="AW120" s="80" t="s">
        <v>281</v>
      </c>
      <c r="AX120" s="80" t="s">
        <v>283</v>
      </c>
      <c r="AY120" s="80" t="s">
        <v>281</v>
      </c>
      <c r="AZ120" s="12">
        <v>267</v>
      </c>
      <c r="BA120" s="12">
        <v>246</v>
      </c>
      <c r="BB120" s="12">
        <v>296</v>
      </c>
      <c r="BC120" s="12">
        <v>305</v>
      </c>
      <c r="BD120" s="12">
        <v>364</v>
      </c>
      <c r="BE120" s="12">
        <v>352</v>
      </c>
      <c r="BF120" s="12">
        <v>327</v>
      </c>
      <c r="BG120" s="12">
        <v>345</v>
      </c>
      <c r="BH120" s="12">
        <v>360</v>
      </c>
      <c r="BI120" s="81">
        <v>249</v>
      </c>
      <c r="BJ120" s="12"/>
      <c r="BK120" s="3"/>
      <c r="BL120" s="3" t="s">
        <v>378</v>
      </c>
      <c r="BM120" s="3" t="s">
        <v>83</v>
      </c>
      <c r="BN120" s="3"/>
      <c r="BO120" s="3"/>
      <c r="BP120" s="12">
        <v>37</v>
      </c>
      <c r="BQ120" s="12">
        <v>273</v>
      </c>
      <c r="BR120" s="12" t="s">
        <v>282</v>
      </c>
      <c r="BS120" s="12" t="s">
        <v>282</v>
      </c>
      <c r="BT120" s="12">
        <v>101</v>
      </c>
      <c r="BU120" s="12">
        <v>260</v>
      </c>
      <c r="BV120" s="13">
        <v>32</v>
      </c>
      <c r="BW120" s="13">
        <v>272</v>
      </c>
      <c r="BX120" s="13" t="s">
        <v>282</v>
      </c>
      <c r="BY120" s="13" t="s">
        <v>282</v>
      </c>
      <c r="BZ120" s="13">
        <v>87</v>
      </c>
      <c r="CA120" s="12">
        <v>282</v>
      </c>
      <c r="CB120" s="13">
        <v>37</v>
      </c>
      <c r="CC120" s="13">
        <v>297</v>
      </c>
      <c r="CD120" s="13" t="s">
        <v>282</v>
      </c>
      <c r="CE120" s="13" t="s">
        <v>282</v>
      </c>
      <c r="CF120" s="13">
        <v>110</v>
      </c>
      <c r="CG120" s="12">
        <v>286</v>
      </c>
      <c r="CH120" s="13">
        <v>39</v>
      </c>
      <c r="CI120" s="13">
        <v>251</v>
      </c>
      <c r="CJ120" s="13" t="s">
        <v>282</v>
      </c>
      <c r="CK120" s="13" t="s">
        <v>282</v>
      </c>
      <c r="CL120" s="13">
        <v>98</v>
      </c>
      <c r="CM120" s="12">
        <v>239</v>
      </c>
      <c r="CN120" s="13">
        <v>37</v>
      </c>
      <c r="CO120" s="13">
        <v>105</v>
      </c>
      <c r="CP120" s="13">
        <v>105</v>
      </c>
      <c r="CQ120" s="13" t="s">
        <v>283</v>
      </c>
      <c r="CR120" s="13">
        <v>39</v>
      </c>
      <c r="CS120" s="12">
        <v>188</v>
      </c>
      <c r="CT120" s="12">
        <v>37</v>
      </c>
      <c r="CU120" s="12">
        <v>224</v>
      </c>
      <c r="CV120" s="12">
        <v>224</v>
      </c>
      <c r="CW120" s="12" t="s">
        <v>283</v>
      </c>
      <c r="CX120" s="12">
        <v>83</v>
      </c>
      <c r="CZ120" s="13" t="s">
        <v>281</v>
      </c>
      <c r="DA120" s="13" t="s">
        <v>281</v>
      </c>
      <c r="DB120" s="13" t="s">
        <v>281</v>
      </c>
      <c r="DC120" s="13" t="s">
        <v>283</v>
      </c>
      <c r="DD120" s="13" t="s">
        <v>281</v>
      </c>
      <c r="DE120" s="12">
        <v>285</v>
      </c>
      <c r="DF120" s="13" t="s">
        <v>281</v>
      </c>
      <c r="DG120" s="13" t="s">
        <v>281</v>
      </c>
      <c r="DH120" s="13" t="s">
        <v>281</v>
      </c>
      <c r="DI120" s="13" t="s">
        <v>283</v>
      </c>
      <c r="DJ120" s="13" t="s">
        <v>281</v>
      </c>
      <c r="DK120" s="12">
        <v>345</v>
      </c>
    </row>
    <row r="121" spans="1:115">
      <c r="A121" s="3" t="s">
        <v>253</v>
      </c>
      <c r="B121" s="13">
        <v>187</v>
      </c>
      <c r="C121" s="13">
        <v>277</v>
      </c>
      <c r="D121" s="13">
        <v>277</v>
      </c>
      <c r="E121" s="13">
        <v>270</v>
      </c>
      <c r="F121" s="13">
        <v>518</v>
      </c>
      <c r="G121" s="13">
        <v>189</v>
      </c>
      <c r="H121" s="13">
        <v>223</v>
      </c>
      <c r="I121" s="13">
        <v>223</v>
      </c>
      <c r="J121" s="13" t="s">
        <v>281</v>
      </c>
      <c r="K121" s="13">
        <v>421</v>
      </c>
      <c r="L121" s="13">
        <v>201</v>
      </c>
      <c r="M121" s="13">
        <v>280</v>
      </c>
      <c r="N121" s="13">
        <v>280</v>
      </c>
      <c r="O121" s="13" t="s">
        <v>281</v>
      </c>
      <c r="P121" s="13">
        <v>563</v>
      </c>
      <c r="Q121" s="13">
        <v>193</v>
      </c>
      <c r="R121" s="13">
        <v>256</v>
      </c>
      <c r="S121" s="13">
        <v>256</v>
      </c>
      <c r="T121" s="13" t="s">
        <v>283</v>
      </c>
      <c r="U121" s="13">
        <v>494</v>
      </c>
      <c r="V121" s="13">
        <v>207</v>
      </c>
      <c r="W121" s="13">
        <v>299</v>
      </c>
      <c r="X121" s="13">
        <v>299</v>
      </c>
      <c r="Y121" s="13">
        <v>333</v>
      </c>
      <c r="Z121" s="13">
        <v>619</v>
      </c>
      <c r="AA121" s="13">
        <v>220</v>
      </c>
      <c r="AB121" s="13">
        <v>248</v>
      </c>
      <c r="AC121" s="13">
        <v>248</v>
      </c>
      <c r="AD121" s="13">
        <v>250</v>
      </c>
      <c r="AE121" s="13">
        <v>545</v>
      </c>
      <c r="AF121" s="13">
        <v>221</v>
      </c>
      <c r="AG121" s="13">
        <v>287</v>
      </c>
      <c r="AH121" s="13">
        <v>287</v>
      </c>
      <c r="AI121" s="13">
        <v>325</v>
      </c>
      <c r="AJ121" s="13">
        <v>635</v>
      </c>
      <c r="AK121" s="13">
        <v>274</v>
      </c>
      <c r="AL121" s="13">
        <v>289</v>
      </c>
      <c r="AM121" s="13">
        <v>288</v>
      </c>
      <c r="AN121" s="13">
        <v>325</v>
      </c>
      <c r="AO121" s="13">
        <v>792</v>
      </c>
      <c r="AP121" s="13">
        <v>283</v>
      </c>
      <c r="AQ121" s="13">
        <v>344</v>
      </c>
      <c r="AR121" s="13">
        <v>344</v>
      </c>
      <c r="AS121" s="13" t="s">
        <v>283</v>
      </c>
      <c r="AT121" s="13">
        <v>974</v>
      </c>
      <c r="AU121" s="80">
        <v>286</v>
      </c>
      <c r="AV121" s="80">
        <v>156</v>
      </c>
      <c r="AW121" s="80">
        <v>156</v>
      </c>
      <c r="AX121" s="80" t="s">
        <v>283</v>
      </c>
      <c r="AY121" s="80">
        <v>446</v>
      </c>
      <c r="AZ121" s="12">
        <v>267</v>
      </c>
      <c r="BA121" s="12">
        <v>246</v>
      </c>
      <c r="BB121" s="12">
        <v>296</v>
      </c>
      <c r="BC121" s="12">
        <v>305</v>
      </c>
      <c r="BD121" s="12">
        <v>364</v>
      </c>
      <c r="BE121" s="12">
        <v>352</v>
      </c>
      <c r="BF121" s="12">
        <v>327</v>
      </c>
      <c r="BG121" s="12">
        <v>345</v>
      </c>
      <c r="BH121" s="12">
        <v>360</v>
      </c>
      <c r="BI121" s="81">
        <v>249</v>
      </c>
      <c r="BJ121" s="12"/>
      <c r="BK121" s="3"/>
      <c r="BL121" s="3" t="s">
        <v>379</v>
      </c>
      <c r="BM121" s="3" t="s">
        <v>80</v>
      </c>
      <c r="BN121" s="3"/>
      <c r="BO121" s="3"/>
      <c r="BP121" s="12">
        <v>142</v>
      </c>
      <c r="BQ121" s="12">
        <v>294</v>
      </c>
      <c r="BR121" s="12" t="s">
        <v>282</v>
      </c>
      <c r="BS121" s="12" t="s">
        <v>282</v>
      </c>
      <c r="BT121" s="12">
        <v>417</v>
      </c>
      <c r="BU121" s="12">
        <v>260</v>
      </c>
      <c r="BV121" s="13">
        <v>139</v>
      </c>
      <c r="BW121" s="13">
        <v>309</v>
      </c>
      <c r="BX121" s="13" t="s">
        <v>282</v>
      </c>
      <c r="BY121" s="13" t="s">
        <v>282</v>
      </c>
      <c r="BZ121" s="13">
        <v>430</v>
      </c>
      <c r="CA121" s="12">
        <v>282</v>
      </c>
      <c r="CB121" s="13">
        <v>145</v>
      </c>
      <c r="CC121" s="13">
        <v>314</v>
      </c>
      <c r="CD121" s="13" t="s">
        <v>282</v>
      </c>
      <c r="CE121" s="13" t="s">
        <v>282</v>
      </c>
      <c r="CF121" s="13">
        <v>455</v>
      </c>
      <c r="CG121" s="12">
        <v>286</v>
      </c>
      <c r="CH121" s="13">
        <v>148</v>
      </c>
      <c r="CI121" s="13">
        <v>270</v>
      </c>
      <c r="CJ121" s="13" t="s">
        <v>282</v>
      </c>
      <c r="CK121" s="13" t="s">
        <v>282</v>
      </c>
      <c r="CL121" s="13">
        <v>399</v>
      </c>
      <c r="CM121" s="12">
        <v>239</v>
      </c>
      <c r="CN121" s="13">
        <v>148</v>
      </c>
      <c r="CO121" s="13">
        <v>218</v>
      </c>
      <c r="CP121" s="13">
        <v>218</v>
      </c>
      <c r="CQ121" s="13" t="s">
        <v>283</v>
      </c>
      <c r="CR121" s="13">
        <v>323</v>
      </c>
      <c r="CS121" s="12">
        <v>188</v>
      </c>
      <c r="CT121" s="12">
        <v>143</v>
      </c>
      <c r="CU121" s="12">
        <v>240</v>
      </c>
      <c r="CV121" s="12">
        <v>240</v>
      </c>
      <c r="CW121" s="12" t="s">
        <v>283</v>
      </c>
      <c r="CX121" s="12">
        <v>343</v>
      </c>
      <c r="CZ121" s="13">
        <v>144</v>
      </c>
      <c r="DA121" s="13">
        <v>356</v>
      </c>
      <c r="DB121" s="13">
        <v>356</v>
      </c>
      <c r="DC121" s="13" t="s">
        <v>283</v>
      </c>
      <c r="DD121" s="13">
        <v>513</v>
      </c>
      <c r="DE121" s="12">
        <v>285</v>
      </c>
      <c r="DF121" s="13">
        <v>151</v>
      </c>
      <c r="DG121" s="13">
        <v>336</v>
      </c>
      <c r="DH121" s="13">
        <v>336</v>
      </c>
      <c r="DI121" s="13">
        <v>330</v>
      </c>
      <c r="DJ121" s="13">
        <v>507</v>
      </c>
      <c r="DK121" s="12">
        <v>345</v>
      </c>
    </row>
    <row r="122" spans="1:115">
      <c r="A122" s="3" t="s">
        <v>254</v>
      </c>
      <c r="B122" s="13">
        <v>287</v>
      </c>
      <c r="C122" s="13">
        <v>248</v>
      </c>
      <c r="D122" s="13">
        <v>248</v>
      </c>
      <c r="E122" s="13">
        <v>280</v>
      </c>
      <c r="F122" s="13">
        <v>711</v>
      </c>
      <c r="G122" s="13">
        <v>294</v>
      </c>
      <c r="H122" s="13">
        <v>232</v>
      </c>
      <c r="I122" s="13">
        <v>232</v>
      </c>
      <c r="J122" s="13" t="s">
        <v>281</v>
      </c>
      <c r="K122" s="13">
        <v>681</v>
      </c>
      <c r="L122" s="13">
        <v>274</v>
      </c>
      <c r="M122" s="13">
        <v>254</v>
      </c>
      <c r="N122" s="13">
        <v>254</v>
      </c>
      <c r="O122" s="13" t="s">
        <v>281</v>
      </c>
      <c r="P122" s="13">
        <v>697</v>
      </c>
      <c r="Q122" s="13">
        <v>211</v>
      </c>
      <c r="R122" s="13">
        <v>249</v>
      </c>
      <c r="S122" s="13">
        <v>248</v>
      </c>
      <c r="T122" s="13">
        <v>258</v>
      </c>
      <c r="U122" s="13">
        <v>525</v>
      </c>
      <c r="V122" s="13">
        <v>184</v>
      </c>
      <c r="W122" s="13">
        <v>354</v>
      </c>
      <c r="X122" s="13">
        <v>354</v>
      </c>
      <c r="Y122" s="13" t="s">
        <v>281</v>
      </c>
      <c r="Z122" s="13">
        <v>651</v>
      </c>
      <c r="AA122" s="13">
        <v>207</v>
      </c>
      <c r="AB122" s="13">
        <v>271</v>
      </c>
      <c r="AC122" s="13">
        <v>271</v>
      </c>
      <c r="AD122" s="13" t="s">
        <v>281</v>
      </c>
      <c r="AE122" s="13">
        <v>561</v>
      </c>
      <c r="AF122" s="13">
        <v>221</v>
      </c>
      <c r="AG122" s="13">
        <v>265</v>
      </c>
      <c r="AH122" s="13">
        <v>265</v>
      </c>
      <c r="AI122" s="13" t="s">
        <v>281</v>
      </c>
      <c r="AJ122" s="13">
        <v>586</v>
      </c>
      <c r="AK122" s="13">
        <v>254</v>
      </c>
      <c r="AL122" s="13">
        <v>291</v>
      </c>
      <c r="AM122" s="13">
        <v>291</v>
      </c>
      <c r="AN122" s="13" t="s">
        <v>281</v>
      </c>
      <c r="AO122" s="13">
        <v>739</v>
      </c>
      <c r="AP122" s="13">
        <v>257</v>
      </c>
      <c r="AQ122" s="13">
        <v>264</v>
      </c>
      <c r="AR122" s="13">
        <v>264</v>
      </c>
      <c r="AS122" s="13">
        <v>267</v>
      </c>
      <c r="AT122" s="13">
        <v>678</v>
      </c>
      <c r="AU122" s="80">
        <v>249</v>
      </c>
      <c r="AV122" s="80">
        <v>179</v>
      </c>
      <c r="AW122" s="80">
        <v>178</v>
      </c>
      <c r="AX122" s="80">
        <v>188</v>
      </c>
      <c r="AY122" s="80">
        <v>445</v>
      </c>
      <c r="AZ122" s="12">
        <v>267</v>
      </c>
      <c r="BA122" s="12">
        <v>246</v>
      </c>
      <c r="BB122" s="12">
        <v>296</v>
      </c>
      <c r="BC122" s="12">
        <v>305</v>
      </c>
      <c r="BD122" s="12">
        <v>364</v>
      </c>
      <c r="BE122" s="12">
        <v>352</v>
      </c>
      <c r="BF122" s="12">
        <v>327</v>
      </c>
      <c r="BG122" s="12">
        <v>345</v>
      </c>
      <c r="BH122" s="12">
        <v>360</v>
      </c>
      <c r="BI122" s="81">
        <v>249</v>
      </c>
      <c r="BJ122" s="12"/>
      <c r="BK122" s="3"/>
      <c r="BL122" s="3" t="s">
        <v>380</v>
      </c>
      <c r="BM122" s="3" t="s">
        <v>77</v>
      </c>
      <c r="BN122" s="3"/>
      <c r="BO122" s="3"/>
      <c r="BP122" s="12">
        <v>161</v>
      </c>
      <c r="BQ122" s="12">
        <v>267</v>
      </c>
      <c r="BR122" s="12" t="s">
        <v>282</v>
      </c>
      <c r="BS122" s="12" t="s">
        <v>282</v>
      </c>
      <c r="BT122" s="12">
        <v>430</v>
      </c>
      <c r="BU122" s="12">
        <v>260</v>
      </c>
      <c r="BV122" s="13">
        <v>166</v>
      </c>
      <c r="BW122" s="13">
        <v>289</v>
      </c>
      <c r="BX122" s="13" t="s">
        <v>282</v>
      </c>
      <c r="BY122" s="13" t="s">
        <v>282</v>
      </c>
      <c r="BZ122" s="13">
        <v>480</v>
      </c>
      <c r="CA122" s="12">
        <v>282</v>
      </c>
      <c r="CB122" s="13">
        <v>204</v>
      </c>
      <c r="CC122" s="13">
        <v>305</v>
      </c>
      <c r="CD122" s="13" t="s">
        <v>282</v>
      </c>
      <c r="CE122" s="13" t="s">
        <v>282</v>
      </c>
      <c r="CF122" s="13">
        <v>623</v>
      </c>
      <c r="CG122" s="12">
        <v>286</v>
      </c>
      <c r="CH122" s="13">
        <v>208</v>
      </c>
      <c r="CI122" s="13">
        <v>250</v>
      </c>
      <c r="CJ122" s="13" t="s">
        <v>282</v>
      </c>
      <c r="CK122" s="13" t="s">
        <v>282</v>
      </c>
      <c r="CL122" s="13">
        <v>521</v>
      </c>
      <c r="CM122" s="12">
        <v>239</v>
      </c>
      <c r="CN122" s="13">
        <v>212</v>
      </c>
      <c r="CO122" s="13">
        <v>201</v>
      </c>
      <c r="CP122" s="13">
        <v>201</v>
      </c>
      <c r="CQ122" s="13" t="s">
        <v>281</v>
      </c>
      <c r="CR122" s="13">
        <v>426</v>
      </c>
      <c r="CS122" s="12">
        <v>188</v>
      </c>
      <c r="CT122" s="12">
        <v>220</v>
      </c>
      <c r="CU122" s="12">
        <v>200</v>
      </c>
      <c r="CV122" s="12">
        <v>200</v>
      </c>
      <c r="CW122" s="12">
        <v>60</v>
      </c>
      <c r="CX122" s="12">
        <v>440</v>
      </c>
      <c r="CZ122" s="13">
        <v>230</v>
      </c>
      <c r="DA122" s="13">
        <v>297</v>
      </c>
      <c r="DB122" s="13">
        <v>297</v>
      </c>
      <c r="DC122" s="13">
        <v>200</v>
      </c>
      <c r="DD122" s="13">
        <v>683</v>
      </c>
      <c r="DE122" s="12">
        <v>285</v>
      </c>
      <c r="DF122" s="13">
        <v>254</v>
      </c>
      <c r="DG122" s="13">
        <v>333</v>
      </c>
      <c r="DH122" s="13">
        <v>333</v>
      </c>
      <c r="DI122" s="13">
        <v>350</v>
      </c>
      <c r="DJ122" s="13">
        <v>846</v>
      </c>
      <c r="DK122" s="12">
        <v>345</v>
      </c>
    </row>
    <row r="123" spans="1:115">
      <c r="A123" s="3" t="s">
        <v>255</v>
      </c>
      <c r="B123" s="13" t="s">
        <v>283</v>
      </c>
      <c r="C123" s="13" t="s">
        <v>283</v>
      </c>
      <c r="D123" s="13" t="s">
        <v>283</v>
      </c>
      <c r="E123" s="13" t="s">
        <v>283</v>
      </c>
      <c r="F123" s="13" t="s">
        <v>283</v>
      </c>
      <c r="G123" s="13" t="s">
        <v>281</v>
      </c>
      <c r="H123" s="13" t="s">
        <v>281</v>
      </c>
      <c r="I123" s="13" t="s">
        <v>281</v>
      </c>
      <c r="J123" s="13" t="s">
        <v>283</v>
      </c>
      <c r="K123" s="13" t="s">
        <v>281</v>
      </c>
      <c r="L123" s="13" t="s">
        <v>281</v>
      </c>
      <c r="M123" s="13" t="s">
        <v>281</v>
      </c>
      <c r="N123" s="13" t="s">
        <v>281</v>
      </c>
      <c r="O123" s="13" t="s">
        <v>283</v>
      </c>
      <c r="P123" s="13" t="s">
        <v>281</v>
      </c>
      <c r="Q123" s="13" t="s">
        <v>283</v>
      </c>
      <c r="R123" s="13" t="s">
        <v>283</v>
      </c>
      <c r="S123" s="13" t="s">
        <v>283</v>
      </c>
      <c r="T123" s="13" t="s">
        <v>283</v>
      </c>
      <c r="U123" s="13" t="s">
        <v>283</v>
      </c>
      <c r="V123" s="13" t="s">
        <v>283</v>
      </c>
      <c r="W123" s="13" t="s">
        <v>283</v>
      </c>
      <c r="X123" s="13" t="s">
        <v>283</v>
      </c>
      <c r="Y123" s="13" t="s">
        <v>283</v>
      </c>
      <c r="Z123" s="13" t="s">
        <v>283</v>
      </c>
      <c r="AA123" s="13" t="s">
        <v>281</v>
      </c>
      <c r="AB123" s="13" t="s">
        <v>281</v>
      </c>
      <c r="AC123" s="13" t="s">
        <v>281</v>
      </c>
      <c r="AD123" s="13" t="s">
        <v>283</v>
      </c>
      <c r="AE123" s="13" t="s">
        <v>281</v>
      </c>
      <c r="AF123" s="13" t="s">
        <v>281</v>
      </c>
      <c r="AG123" s="13" t="s">
        <v>281</v>
      </c>
      <c r="AH123" s="13" t="s">
        <v>281</v>
      </c>
      <c r="AI123" s="13" t="s">
        <v>283</v>
      </c>
      <c r="AJ123" s="13" t="s">
        <v>281</v>
      </c>
      <c r="AK123" s="13" t="s">
        <v>283</v>
      </c>
      <c r="AL123" s="13" t="s">
        <v>283</v>
      </c>
      <c r="AM123" s="13" t="s">
        <v>283</v>
      </c>
      <c r="AN123" s="13" t="s">
        <v>283</v>
      </c>
      <c r="AO123" s="13" t="s">
        <v>283</v>
      </c>
      <c r="AP123" s="13" t="s">
        <v>283</v>
      </c>
      <c r="AQ123" s="13" t="s">
        <v>283</v>
      </c>
      <c r="AR123" s="13" t="s">
        <v>283</v>
      </c>
      <c r="AS123" s="13" t="s">
        <v>283</v>
      </c>
      <c r="AT123" s="13" t="s">
        <v>283</v>
      </c>
      <c r="AU123" s="80" t="s">
        <v>283</v>
      </c>
      <c r="AV123" s="80" t="s">
        <v>283</v>
      </c>
      <c r="AW123" s="80" t="s">
        <v>283</v>
      </c>
      <c r="AX123" s="80" t="s">
        <v>283</v>
      </c>
      <c r="AY123" s="80" t="s">
        <v>283</v>
      </c>
      <c r="AZ123" s="12">
        <v>267</v>
      </c>
      <c r="BA123" s="12">
        <v>246</v>
      </c>
      <c r="BB123" s="12">
        <v>296</v>
      </c>
      <c r="BC123" s="12">
        <v>305</v>
      </c>
      <c r="BD123" s="12">
        <v>364</v>
      </c>
      <c r="BE123" s="12">
        <v>352</v>
      </c>
      <c r="BF123" s="12">
        <v>327</v>
      </c>
      <c r="BG123" s="12">
        <v>345</v>
      </c>
      <c r="BH123" s="12">
        <v>360</v>
      </c>
      <c r="BI123" s="81">
        <v>249</v>
      </c>
      <c r="BJ123" s="12"/>
      <c r="BK123" s="3"/>
      <c r="BL123" s="3" t="s">
        <v>381</v>
      </c>
      <c r="BM123" s="3" t="s">
        <v>74</v>
      </c>
      <c r="BN123" s="3"/>
      <c r="BO123" s="3"/>
      <c r="BP123" s="12" t="s">
        <v>283</v>
      </c>
      <c r="BQ123" s="12" t="s">
        <v>283</v>
      </c>
      <c r="BR123" s="12" t="s">
        <v>282</v>
      </c>
      <c r="BS123" s="12" t="s">
        <v>282</v>
      </c>
      <c r="BT123" s="12" t="s">
        <v>283</v>
      </c>
      <c r="BU123" s="12">
        <v>260</v>
      </c>
      <c r="BV123" s="13" t="s">
        <v>283</v>
      </c>
      <c r="BW123" s="13" t="s">
        <v>283</v>
      </c>
      <c r="BX123" s="13" t="s">
        <v>282</v>
      </c>
      <c r="BY123" s="13" t="s">
        <v>282</v>
      </c>
      <c r="BZ123" s="13" t="s">
        <v>283</v>
      </c>
      <c r="CA123" s="12">
        <v>282</v>
      </c>
      <c r="CB123" s="13" t="s">
        <v>283</v>
      </c>
      <c r="CC123" s="13" t="s">
        <v>283</v>
      </c>
      <c r="CD123" s="13" t="s">
        <v>282</v>
      </c>
      <c r="CE123" s="13" t="s">
        <v>282</v>
      </c>
      <c r="CF123" s="13" t="s">
        <v>283</v>
      </c>
      <c r="CG123" s="12">
        <v>286</v>
      </c>
      <c r="CH123" s="13" t="s">
        <v>283</v>
      </c>
      <c r="CI123" s="13" t="s">
        <v>283</v>
      </c>
      <c r="CJ123" s="13" t="s">
        <v>282</v>
      </c>
      <c r="CK123" s="13" t="s">
        <v>282</v>
      </c>
      <c r="CL123" s="13" t="s">
        <v>283</v>
      </c>
      <c r="CM123" s="12">
        <v>239</v>
      </c>
      <c r="CN123" s="13" t="s">
        <v>283</v>
      </c>
      <c r="CO123" s="13" t="s">
        <v>283</v>
      </c>
      <c r="CP123" s="13" t="s">
        <v>283</v>
      </c>
      <c r="CQ123" s="13" t="s">
        <v>283</v>
      </c>
      <c r="CR123" s="13" t="s">
        <v>283</v>
      </c>
      <c r="CS123" s="12">
        <v>188</v>
      </c>
      <c r="CT123" s="12" t="s">
        <v>283</v>
      </c>
      <c r="CU123" s="12" t="s">
        <v>283</v>
      </c>
      <c r="CV123" s="12" t="s">
        <v>283</v>
      </c>
      <c r="CW123" s="12" t="s">
        <v>283</v>
      </c>
      <c r="CX123" s="12" t="s">
        <v>283</v>
      </c>
      <c r="CZ123" s="13" t="s">
        <v>283</v>
      </c>
      <c r="DA123" s="13" t="s">
        <v>283</v>
      </c>
      <c r="DB123" s="13" t="s">
        <v>283</v>
      </c>
      <c r="DC123" s="13" t="s">
        <v>283</v>
      </c>
      <c r="DD123" s="13" t="s">
        <v>283</v>
      </c>
      <c r="DE123" s="12">
        <v>285</v>
      </c>
      <c r="DF123" s="13" t="s">
        <v>283</v>
      </c>
      <c r="DG123" s="13" t="s">
        <v>283</v>
      </c>
      <c r="DH123" s="13" t="s">
        <v>283</v>
      </c>
      <c r="DI123" s="13" t="s">
        <v>283</v>
      </c>
      <c r="DJ123" s="13" t="s">
        <v>283</v>
      </c>
      <c r="DK123" s="12">
        <v>345</v>
      </c>
    </row>
    <row r="124" spans="1:115">
      <c r="A124" s="3" t="s">
        <v>256</v>
      </c>
      <c r="B124" s="13">
        <v>120</v>
      </c>
      <c r="C124" s="13">
        <v>238</v>
      </c>
      <c r="D124" s="13">
        <v>238</v>
      </c>
      <c r="E124" s="13" t="s">
        <v>281</v>
      </c>
      <c r="F124" s="13">
        <v>286</v>
      </c>
      <c r="G124" s="13">
        <v>132</v>
      </c>
      <c r="H124" s="13">
        <v>333</v>
      </c>
      <c r="I124" s="13">
        <v>333</v>
      </c>
      <c r="J124" s="13" t="s">
        <v>281</v>
      </c>
      <c r="K124" s="13">
        <v>438</v>
      </c>
      <c r="L124" s="13">
        <v>142</v>
      </c>
      <c r="M124" s="13">
        <v>289</v>
      </c>
      <c r="N124" s="13">
        <v>289</v>
      </c>
      <c r="O124" s="13" t="s">
        <v>283</v>
      </c>
      <c r="P124" s="13">
        <v>411</v>
      </c>
      <c r="Q124" s="13">
        <v>132</v>
      </c>
      <c r="R124" s="13">
        <v>274</v>
      </c>
      <c r="S124" s="13">
        <v>274</v>
      </c>
      <c r="T124" s="13" t="s">
        <v>283</v>
      </c>
      <c r="U124" s="13">
        <v>362</v>
      </c>
      <c r="V124" s="13">
        <v>145</v>
      </c>
      <c r="W124" s="13">
        <v>214</v>
      </c>
      <c r="X124" s="13">
        <v>214</v>
      </c>
      <c r="Y124" s="13" t="s">
        <v>283</v>
      </c>
      <c r="Z124" s="13">
        <v>311</v>
      </c>
      <c r="AA124" s="13">
        <v>151</v>
      </c>
      <c r="AB124" s="13">
        <v>202</v>
      </c>
      <c r="AC124" s="13">
        <v>202</v>
      </c>
      <c r="AD124" s="13" t="s">
        <v>283</v>
      </c>
      <c r="AE124" s="13">
        <v>305</v>
      </c>
      <c r="AF124" s="13">
        <v>148</v>
      </c>
      <c r="AG124" s="13">
        <v>352</v>
      </c>
      <c r="AH124" s="13">
        <v>352</v>
      </c>
      <c r="AI124" s="13" t="s">
        <v>283</v>
      </c>
      <c r="AJ124" s="13">
        <v>521</v>
      </c>
      <c r="AK124" s="13">
        <v>143</v>
      </c>
      <c r="AL124" s="13">
        <v>333</v>
      </c>
      <c r="AM124" s="13">
        <v>333</v>
      </c>
      <c r="AN124" s="13" t="s">
        <v>281</v>
      </c>
      <c r="AO124" s="13">
        <v>476</v>
      </c>
      <c r="AP124" s="13">
        <v>163</v>
      </c>
      <c r="AQ124" s="13">
        <v>330</v>
      </c>
      <c r="AR124" s="13">
        <v>330</v>
      </c>
      <c r="AS124" s="13" t="s">
        <v>283</v>
      </c>
      <c r="AT124" s="13">
        <v>538</v>
      </c>
      <c r="AU124" s="80">
        <v>157</v>
      </c>
      <c r="AV124" s="80">
        <v>215</v>
      </c>
      <c r="AW124" s="80">
        <v>215</v>
      </c>
      <c r="AX124" s="80" t="s">
        <v>283</v>
      </c>
      <c r="AY124" s="80">
        <v>338</v>
      </c>
      <c r="AZ124" s="12">
        <v>267</v>
      </c>
      <c r="BA124" s="12">
        <v>246</v>
      </c>
      <c r="BB124" s="12">
        <v>296</v>
      </c>
      <c r="BC124" s="12">
        <v>305</v>
      </c>
      <c r="BD124" s="12">
        <v>364</v>
      </c>
      <c r="BE124" s="12">
        <v>352</v>
      </c>
      <c r="BF124" s="12">
        <v>327</v>
      </c>
      <c r="BG124" s="12">
        <v>345</v>
      </c>
      <c r="BH124" s="12">
        <v>360</v>
      </c>
      <c r="BI124" s="81">
        <v>249</v>
      </c>
      <c r="BJ124" s="12"/>
      <c r="BK124" s="3"/>
      <c r="BL124" s="3" t="s">
        <v>382</v>
      </c>
      <c r="BM124" s="3" t="s">
        <v>71</v>
      </c>
      <c r="BN124" s="3"/>
      <c r="BO124" s="3"/>
      <c r="BP124" s="12">
        <v>54</v>
      </c>
      <c r="BQ124" s="12">
        <v>265</v>
      </c>
      <c r="BR124" s="12" t="s">
        <v>282</v>
      </c>
      <c r="BS124" s="12" t="s">
        <v>282</v>
      </c>
      <c r="BT124" s="12">
        <v>143</v>
      </c>
      <c r="BU124" s="12">
        <v>260</v>
      </c>
      <c r="BV124" s="13">
        <v>51</v>
      </c>
      <c r="BW124" s="13">
        <v>223</v>
      </c>
      <c r="BX124" s="13" t="s">
        <v>282</v>
      </c>
      <c r="BY124" s="13" t="s">
        <v>282</v>
      </c>
      <c r="BZ124" s="13">
        <v>114</v>
      </c>
      <c r="CA124" s="12">
        <v>282</v>
      </c>
      <c r="CB124" s="13">
        <v>59</v>
      </c>
      <c r="CC124" s="13">
        <v>261</v>
      </c>
      <c r="CD124" s="13" t="s">
        <v>282</v>
      </c>
      <c r="CE124" s="13" t="s">
        <v>282</v>
      </c>
      <c r="CF124" s="13">
        <v>154</v>
      </c>
      <c r="CG124" s="12">
        <v>286</v>
      </c>
      <c r="CH124" s="13">
        <v>71</v>
      </c>
      <c r="CI124" s="13">
        <v>280</v>
      </c>
      <c r="CJ124" s="13" t="s">
        <v>282</v>
      </c>
      <c r="CK124" s="13" t="s">
        <v>282</v>
      </c>
      <c r="CL124" s="13">
        <v>199</v>
      </c>
      <c r="CM124" s="12">
        <v>239</v>
      </c>
      <c r="CN124" s="13">
        <v>89</v>
      </c>
      <c r="CO124" s="13">
        <v>227</v>
      </c>
      <c r="CP124" s="13">
        <v>227</v>
      </c>
      <c r="CQ124" s="13" t="s">
        <v>283</v>
      </c>
      <c r="CR124" s="13">
        <v>202</v>
      </c>
      <c r="CS124" s="12">
        <v>188</v>
      </c>
      <c r="CT124" s="12">
        <v>110</v>
      </c>
      <c r="CU124" s="12">
        <v>185</v>
      </c>
      <c r="CV124" s="12">
        <v>185</v>
      </c>
      <c r="CW124" s="12" t="s">
        <v>283</v>
      </c>
      <c r="CX124" s="12">
        <v>204</v>
      </c>
      <c r="CZ124" s="13">
        <v>107</v>
      </c>
      <c r="DA124" s="13">
        <v>383</v>
      </c>
      <c r="DB124" s="13">
        <v>383</v>
      </c>
      <c r="DC124" s="13" t="s">
        <v>281</v>
      </c>
      <c r="DD124" s="13">
        <v>410</v>
      </c>
      <c r="DE124" s="12">
        <v>285</v>
      </c>
      <c r="DF124" s="13">
        <v>118</v>
      </c>
      <c r="DG124" s="13">
        <v>377</v>
      </c>
      <c r="DH124" s="13">
        <v>377</v>
      </c>
      <c r="DI124" s="13" t="s">
        <v>281</v>
      </c>
      <c r="DJ124" s="13">
        <v>445</v>
      </c>
      <c r="DK124" s="12">
        <v>345</v>
      </c>
    </row>
    <row r="125" spans="1:115">
      <c r="A125" s="3" t="s">
        <v>257</v>
      </c>
      <c r="B125" s="13">
        <v>7</v>
      </c>
      <c r="C125" s="13">
        <v>243</v>
      </c>
      <c r="D125" s="13">
        <v>243</v>
      </c>
      <c r="E125" s="13" t="s">
        <v>283</v>
      </c>
      <c r="F125" s="13">
        <v>17</v>
      </c>
      <c r="G125" s="13">
        <v>9</v>
      </c>
      <c r="H125" s="13">
        <v>178</v>
      </c>
      <c r="I125" s="13">
        <v>178</v>
      </c>
      <c r="J125" s="13" t="s">
        <v>283</v>
      </c>
      <c r="K125" s="13">
        <v>16</v>
      </c>
      <c r="L125" s="13">
        <v>10</v>
      </c>
      <c r="M125" s="13">
        <v>190</v>
      </c>
      <c r="N125" s="13">
        <v>190</v>
      </c>
      <c r="O125" s="13" t="s">
        <v>283</v>
      </c>
      <c r="P125" s="13">
        <v>19</v>
      </c>
      <c r="Q125" s="13">
        <v>7</v>
      </c>
      <c r="R125" s="13">
        <v>286</v>
      </c>
      <c r="S125" s="13">
        <v>286</v>
      </c>
      <c r="T125" s="13" t="s">
        <v>283</v>
      </c>
      <c r="U125" s="13">
        <v>20</v>
      </c>
      <c r="V125" s="13" t="s">
        <v>281</v>
      </c>
      <c r="W125" s="13" t="s">
        <v>281</v>
      </c>
      <c r="X125" s="13" t="s">
        <v>281</v>
      </c>
      <c r="Y125" s="13" t="s">
        <v>283</v>
      </c>
      <c r="Z125" s="13" t="s">
        <v>281</v>
      </c>
      <c r="AA125" s="13" t="s">
        <v>281</v>
      </c>
      <c r="AB125" s="13" t="s">
        <v>281</v>
      </c>
      <c r="AC125" s="13" t="s">
        <v>281</v>
      </c>
      <c r="AD125" s="13" t="s">
        <v>283</v>
      </c>
      <c r="AE125" s="13" t="s">
        <v>281</v>
      </c>
      <c r="AF125" s="13">
        <v>7</v>
      </c>
      <c r="AG125" s="13">
        <v>229</v>
      </c>
      <c r="AH125" s="13">
        <v>229</v>
      </c>
      <c r="AI125" s="13" t="s">
        <v>283</v>
      </c>
      <c r="AJ125" s="13">
        <v>16</v>
      </c>
      <c r="AK125" s="13">
        <v>14</v>
      </c>
      <c r="AL125" s="13">
        <v>268</v>
      </c>
      <c r="AM125" s="13">
        <v>268</v>
      </c>
      <c r="AN125" s="13" t="s">
        <v>283</v>
      </c>
      <c r="AO125" s="13">
        <v>38</v>
      </c>
      <c r="AP125" s="13">
        <v>17</v>
      </c>
      <c r="AQ125" s="13">
        <v>182</v>
      </c>
      <c r="AR125" s="13">
        <v>182</v>
      </c>
      <c r="AS125" s="13" t="s">
        <v>283</v>
      </c>
      <c r="AT125" s="13">
        <v>31</v>
      </c>
      <c r="AU125" s="80">
        <v>18</v>
      </c>
      <c r="AV125" s="80">
        <v>139</v>
      </c>
      <c r="AW125" s="80">
        <v>139</v>
      </c>
      <c r="AX125" s="80" t="s">
        <v>283</v>
      </c>
      <c r="AY125" s="80">
        <v>25</v>
      </c>
      <c r="AZ125" s="12">
        <v>267</v>
      </c>
      <c r="BA125" s="12">
        <v>246</v>
      </c>
      <c r="BB125" s="12">
        <v>296</v>
      </c>
      <c r="BC125" s="12">
        <v>305</v>
      </c>
      <c r="BD125" s="12">
        <v>364</v>
      </c>
      <c r="BE125" s="12">
        <v>352</v>
      </c>
      <c r="BF125" s="12">
        <v>327</v>
      </c>
      <c r="BG125" s="12">
        <v>345</v>
      </c>
      <c r="BH125" s="12">
        <v>360</v>
      </c>
      <c r="BI125" s="81">
        <v>249</v>
      </c>
      <c r="BJ125" s="12"/>
      <c r="BK125" s="3"/>
      <c r="BL125" s="3" t="s">
        <v>383</v>
      </c>
      <c r="BM125" s="3" t="s">
        <v>68</v>
      </c>
      <c r="BN125" s="3"/>
      <c r="BO125" s="3"/>
      <c r="BP125" s="12">
        <v>6</v>
      </c>
      <c r="BQ125" s="12">
        <v>183</v>
      </c>
      <c r="BR125" s="12" t="s">
        <v>282</v>
      </c>
      <c r="BS125" s="12" t="s">
        <v>282</v>
      </c>
      <c r="BT125" s="12">
        <v>11</v>
      </c>
      <c r="BU125" s="12">
        <v>260</v>
      </c>
      <c r="BV125" s="13">
        <v>9</v>
      </c>
      <c r="BW125" s="13">
        <v>285</v>
      </c>
      <c r="BX125" s="13" t="s">
        <v>282</v>
      </c>
      <c r="BY125" s="13" t="s">
        <v>282</v>
      </c>
      <c r="BZ125" s="13">
        <v>26</v>
      </c>
      <c r="CA125" s="12">
        <v>282</v>
      </c>
      <c r="CB125" s="13">
        <v>10</v>
      </c>
      <c r="CC125" s="13">
        <v>350</v>
      </c>
      <c r="CD125" s="13" t="s">
        <v>282</v>
      </c>
      <c r="CE125" s="13" t="s">
        <v>282</v>
      </c>
      <c r="CF125" s="13">
        <v>35</v>
      </c>
      <c r="CG125" s="12">
        <v>286</v>
      </c>
      <c r="CH125" s="13">
        <v>11</v>
      </c>
      <c r="CI125" s="13">
        <v>300</v>
      </c>
      <c r="CJ125" s="13" t="s">
        <v>282</v>
      </c>
      <c r="CK125" s="13" t="s">
        <v>282</v>
      </c>
      <c r="CL125" s="13">
        <v>33</v>
      </c>
      <c r="CM125" s="12">
        <v>239</v>
      </c>
      <c r="CN125" s="13">
        <v>9</v>
      </c>
      <c r="CO125" s="13">
        <v>256</v>
      </c>
      <c r="CP125" s="13">
        <v>256</v>
      </c>
      <c r="CQ125" s="13" t="s">
        <v>283</v>
      </c>
      <c r="CR125" s="13">
        <v>23</v>
      </c>
      <c r="CS125" s="12">
        <v>188</v>
      </c>
      <c r="CT125" s="12">
        <v>8</v>
      </c>
      <c r="CU125" s="12">
        <v>187</v>
      </c>
      <c r="CV125" s="12">
        <v>187</v>
      </c>
      <c r="CW125" s="12" t="s">
        <v>283</v>
      </c>
      <c r="CX125" s="12">
        <v>15</v>
      </c>
      <c r="CZ125" s="13">
        <v>6</v>
      </c>
      <c r="DA125" s="13">
        <v>250</v>
      </c>
      <c r="DB125" s="13">
        <v>250</v>
      </c>
      <c r="DC125" s="13" t="s">
        <v>283</v>
      </c>
      <c r="DD125" s="13">
        <v>15</v>
      </c>
      <c r="DE125" s="12">
        <v>285</v>
      </c>
      <c r="DF125" s="13">
        <v>6</v>
      </c>
      <c r="DG125" s="13">
        <v>233</v>
      </c>
      <c r="DH125" s="13">
        <v>233</v>
      </c>
      <c r="DI125" s="13" t="s">
        <v>283</v>
      </c>
      <c r="DJ125" s="13">
        <v>14</v>
      </c>
      <c r="DK125" s="12">
        <v>345</v>
      </c>
    </row>
    <row r="126" spans="1:115">
      <c r="A126" s="3" t="s">
        <v>258</v>
      </c>
      <c r="B126" s="13" t="s">
        <v>281</v>
      </c>
      <c r="C126" s="13" t="s">
        <v>281</v>
      </c>
      <c r="D126" s="13" t="s">
        <v>281</v>
      </c>
      <c r="E126" s="13" t="s">
        <v>281</v>
      </c>
      <c r="F126" s="13" t="s">
        <v>281</v>
      </c>
      <c r="G126" s="13" t="s">
        <v>281</v>
      </c>
      <c r="H126" s="13" t="s">
        <v>281</v>
      </c>
      <c r="I126" s="13" t="s">
        <v>281</v>
      </c>
      <c r="J126" s="13" t="s">
        <v>283</v>
      </c>
      <c r="K126" s="13" t="s">
        <v>281</v>
      </c>
      <c r="L126" s="13" t="s">
        <v>281</v>
      </c>
      <c r="M126" s="13" t="s">
        <v>281</v>
      </c>
      <c r="N126" s="13" t="s">
        <v>281</v>
      </c>
      <c r="O126" s="13" t="s">
        <v>283</v>
      </c>
      <c r="P126" s="13" t="s">
        <v>281</v>
      </c>
      <c r="Q126" s="13" t="s">
        <v>283</v>
      </c>
      <c r="R126" s="13" t="s">
        <v>283</v>
      </c>
      <c r="S126" s="13" t="s">
        <v>283</v>
      </c>
      <c r="T126" s="13" t="s">
        <v>283</v>
      </c>
      <c r="U126" s="13" t="s">
        <v>283</v>
      </c>
      <c r="V126" s="13" t="s">
        <v>283</v>
      </c>
      <c r="W126" s="13" t="s">
        <v>283</v>
      </c>
      <c r="X126" s="13" t="s">
        <v>283</v>
      </c>
      <c r="Y126" s="13" t="s">
        <v>283</v>
      </c>
      <c r="Z126" s="13" t="s">
        <v>283</v>
      </c>
      <c r="AA126" s="13" t="s">
        <v>281</v>
      </c>
      <c r="AB126" s="13" t="s">
        <v>281</v>
      </c>
      <c r="AC126" s="13" t="s">
        <v>281</v>
      </c>
      <c r="AD126" s="13" t="s">
        <v>283</v>
      </c>
      <c r="AE126" s="13" t="s">
        <v>281</v>
      </c>
      <c r="AF126" s="13" t="s">
        <v>281</v>
      </c>
      <c r="AG126" s="13" t="s">
        <v>281</v>
      </c>
      <c r="AH126" s="13" t="s">
        <v>281</v>
      </c>
      <c r="AI126" s="13" t="s">
        <v>283</v>
      </c>
      <c r="AJ126" s="13" t="s">
        <v>281</v>
      </c>
      <c r="AK126" s="13" t="s">
        <v>281</v>
      </c>
      <c r="AL126" s="13" t="s">
        <v>281</v>
      </c>
      <c r="AM126" s="13" t="s">
        <v>281</v>
      </c>
      <c r="AN126" s="13" t="s">
        <v>283</v>
      </c>
      <c r="AO126" s="13" t="s">
        <v>281</v>
      </c>
      <c r="AP126" s="13" t="s">
        <v>281</v>
      </c>
      <c r="AQ126" s="13" t="s">
        <v>281</v>
      </c>
      <c r="AR126" s="13" t="s">
        <v>281</v>
      </c>
      <c r="AS126" s="13" t="s">
        <v>283</v>
      </c>
      <c r="AT126" s="13" t="s">
        <v>281</v>
      </c>
      <c r="AU126" s="80" t="s">
        <v>281</v>
      </c>
      <c r="AV126" s="80" t="s">
        <v>281</v>
      </c>
      <c r="AW126" s="80" t="s">
        <v>281</v>
      </c>
      <c r="AX126" s="80" t="s">
        <v>283</v>
      </c>
      <c r="AY126" s="80" t="s">
        <v>281</v>
      </c>
      <c r="AZ126" s="12">
        <v>267</v>
      </c>
      <c r="BA126" s="12">
        <v>246</v>
      </c>
      <c r="BB126" s="12">
        <v>296</v>
      </c>
      <c r="BC126" s="12">
        <v>305</v>
      </c>
      <c r="BD126" s="12">
        <v>364</v>
      </c>
      <c r="BE126" s="12">
        <v>352</v>
      </c>
      <c r="BF126" s="12">
        <v>327</v>
      </c>
      <c r="BG126" s="12">
        <v>345</v>
      </c>
      <c r="BH126" s="12">
        <v>360</v>
      </c>
      <c r="BI126" s="81">
        <v>249</v>
      </c>
      <c r="BJ126" s="12"/>
      <c r="BK126" s="3"/>
      <c r="BL126" s="3" t="s">
        <v>384</v>
      </c>
      <c r="BM126" s="3" t="s">
        <v>65</v>
      </c>
      <c r="BN126" s="3"/>
      <c r="BO126" s="3"/>
      <c r="BP126" s="12" t="s">
        <v>283</v>
      </c>
      <c r="BQ126" s="12" t="s">
        <v>283</v>
      </c>
      <c r="BR126" s="12" t="s">
        <v>282</v>
      </c>
      <c r="BS126" s="12" t="s">
        <v>282</v>
      </c>
      <c r="BT126" s="12" t="s">
        <v>283</v>
      </c>
      <c r="BU126" s="12">
        <v>260</v>
      </c>
      <c r="BV126" s="13">
        <v>0</v>
      </c>
      <c r="BW126" s="13">
        <v>235</v>
      </c>
      <c r="BX126" s="13" t="s">
        <v>282</v>
      </c>
      <c r="BY126" s="13" t="s">
        <v>282</v>
      </c>
      <c r="BZ126" s="13">
        <v>0</v>
      </c>
      <c r="CA126" s="12">
        <v>282</v>
      </c>
      <c r="CB126" s="13" t="s">
        <v>283</v>
      </c>
      <c r="CC126" s="13" t="s">
        <v>283</v>
      </c>
      <c r="CD126" s="13" t="s">
        <v>282</v>
      </c>
      <c r="CE126" s="13" t="s">
        <v>282</v>
      </c>
      <c r="CF126" s="13" t="s">
        <v>283</v>
      </c>
      <c r="CG126" s="12">
        <v>286</v>
      </c>
      <c r="CH126" s="13" t="s">
        <v>283</v>
      </c>
      <c r="CI126" s="13" t="s">
        <v>283</v>
      </c>
      <c r="CJ126" s="13" t="s">
        <v>282</v>
      </c>
      <c r="CK126" s="13" t="s">
        <v>282</v>
      </c>
      <c r="CL126" s="13" t="s">
        <v>283</v>
      </c>
      <c r="CM126" s="12">
        <v>239</v>
      </c>
      <c r="CN126" s="13" t="s">
        <v>283</v>
      </c>
      <c r="CO126" s="13" t="s">
        <v>283</v>
      </c>
      <c r="CP126" s="13" t="s">
        <v>283</v>
      </c>
      <c r="CQ126" s="13" t="s">
        <v>283</v>
      </c>
      <c r="CR126" s="13" t="s">
        <v>283</v>
      </c>
      <c r="CS126" s="12">
        <v>188</v>
      </c>
      <c r="CT126" s="12" t="s">
        <v>281</v>
      </c>
      <c r="CU126" s="12" t="s">
        <v>281</v>
      </c>
      <c r="CV126" s="12" t="s">
        <v>281</v>
      </c>
      <c r="CW126" s="12" t="s">
        <v>283</v>
      </c>
      <c r="CX126" s="12" t="s">
        <v>281</v>
      </c>
      <c r="CZ126" s="13" t="s">
        <v>281</v>
      </c>
      <c r="DA126" s="13" t="s">
        <v>281</v>
      </c>
      <c r="DB126" s="13" t="s">
        <v>281</v>
      </c>
      <c r="DC126" s="13" t="s">
        <v>283</v>
      </c>
      <c r="DD126" s="13" t="s">
        <v>281</v>
      </c>
      <c r="DE126" s="12">
        <v>285</v>
      </c>
      <c r="DF126" s="13" t="s">
        <v>281</v>
      </c>
      <c r="DG126" s="13" t="s">
        <v>281</v>
      </c>
      <c r="DH126" s="13" t="s">
        <v>281</v>
      </c>
      <c r="DI126" s="13" t="s">
        <v>281</v>
      </c>
      <c r="DJ126" s="13" t="s">
        <v>281</v>
      </c>
      <c r="DK126" s="12">
        <v>345</v>
      </c>
    </row>
    <row r="127" spans="1:115">
      <c r="A127" s="3" t="s">
        <v>259</v>
      </c>
      <c r="B127" s="13" t="s">
        <v>283</v>
      </c>
      <c r="C127" s="13" t="s">
        <v>283</v>
      </c>
      <c r="D127" s="13" t="s">
        <v>283</v>
      </c>
      <c r="E127" s="13" t="s">
        <v>283</v>
      </c>
      <c r="F127" s="13" t="s">
        <v>283</v>
      </c>
      <c r="G127" s="13" t="s">
        <v>281</v>
      </c>
      <c r="H127" s="13" t="s">
        <v>281</v>
      </c>
      <c r="I127" s="13" t="s">
        <v>281</v>
      </c>
      <c r="J127" s="13" t="s">
        <v>281</v>
      </c>
      <c r="K127" s="13" t="s">
        <v>281</v>
      </c>
      <c r="L127" s="13" t="s">
        <v>281</v>
      </c>
      <c r="M127" s="13" t="s">
        <v>281</v>
      </c>
      <c r="N127" s="13" t="s">
        <v>281</v>
      </c>
      <c r="O127" s="13" t="s">
        <v>281</v>
      </c>
      <c r="P127" s="13" t="s">
        <v>281</v>
      </c>
      <c r="Q127" s="13" t="s">
        <v>281</v>
      </c>
      <c r="R127" s="13" t="s">
        <v>281</v>
      </c>
      <c r="S127" s="13" t="s">
        <v>281</v>
      </c>
      <c r="T127" s="13" t="s">
        <v>281</v>
      </c>
      <c r="U127" s="13" t="s">
        <v>281</v>
      </c>
      <c r="V127" s="13" t="s">
        <v>281</v>
      </c>
      <c r="W127" s="13" t="s">
        <v>281</v>
      </c>
      <c r="X127" s="13" t="s">
        <v>281</v>
      </c>
      <c r="Y127" s="13" t="s">
        <v>281</v>
      </c>
      <c r="Z127" s="13" t="s">
        <v>281</v>
      </c>
      <c r="AA127" s="13" t="s">
        <v>281</v>
      </c>
      <c r="AB127" s="13" t="s">
        <v>281</v>
      </c>
      <c r="AC127" s="13" t="s">
        <v>281</v>
      </c>
      <c r="AD127" s="13" t="s">
        <v>281</v>
      </c>
      <c r="AE127" s="13" t="s">
        <v>281</v>
      </c>
      <c r="AF127" s="13" t="s">
        <v>281</v>
      </c>
      <c r="AG127" s="13" t="s">
        <v>281</v>
      </c>
      <c r="AH127" s="13" t="s">
        <v>281</v>
      </c>
      <c r="AI127" s="13" t="s">
        <v>281</v>
      </c>
      <c r="AJ127" s="13" t="s">
        <v>281</v>
      </c>
      <c r="AK127" s="13" t="s">
        <v>281</v>
      </c>
      <c r="AL127" s="13" t="s">
        <v>281</v>
      </c>
      <c r="AM127" s="13" t="s">
        <v>281</v>
      </c>
      <c r="AN127" s="13" t="s">
        <v>283</v>
      </c>
      <c r="AO127" s="13" t="s">
        <v>281</v>
      </c>
      <c r="AP127" s="13" t="s">
        <v>281</v>
      </c>
      <c r="AQ127" s="13" t="s">
        <v>281</v>
      </c>
      <c r="AR127" s="13" t="s">
        <v>281</v>
      </c>
      <c r="AS127" s="13" t="s">
        <v>283</v>
      </c>
      <c r="AT127" s="13" t="s">
        <v>281</v>
      </c>
      <c r="AU127" s="80" t="s">
        <v>281</v>
      </c>
      <c r="AV127" s="80" t="s">
        <v>281</v>
      </c>
      <c r="AW127" s="80" t="s">
        <v>281</v>
      </c>
      <c r="AX127" s="80" t="s">
        <v>283</v>
      </c>
      <c r="AY127" s="80" t="s">
        <v>281</v>
      </c>
      <c r="AZ127" s="12">
        <v>267</v>
      </c>
      <c r="BA127" s="12">
        <v>246</v>
      </c>
      <c r="BB127" s="12">
        <v>296</v>
      </c>
      <c r="BC127" s="12">
        <v>305</v>
      </c>
      <c r="BD127" s="12">
        <v>364</v>
      </c>
      <c r="BE127" s="12">
        <v>352</v>
      </c>
      <c r="BF127" s="12">
        <v>327</v>
      </c>
      <c r="BG127" s="12">
        <v>345</v>
      </c>
      <c r="BH127" s="12">
        <v>360</v>
      </c>
      <c r="BI127" s="81">
        <v>249</v>
      </c>
      <c r="BJ127" s="12"/>
      <c r="BK127" s="3"/>
      <c r="BL127" s="3" t="s">
        <v>385</v>
      </c>
      <c r="BM127" s="3" t="s">
        <v>62</v>
      </c>
      <c r="BN127" s="3"/>
      <c r="BO127" s="3"/>
      <c r="BP127" s="12" t="s">
        <v>283</v>
      </c>
      <c r="BQ127" s="12" t="s">
        <v>283</v>
      </c>
      <c r="BR127" s="12" t="s">
        <v>282</v>
      </c>
      <c r="BS127" s="12" t="s">
        <v>282</v>
      </c>
      <c r="BT127" s="12" t="s">
        <v>283</v>
      </c>
      <c r="BU127" s="12">
        <v>260</v>
      </c>
      <c r="BV127" s="13" t="s">
        <v>283</v>
      </c>
      <c r="BW127" s="13" t="s">
        <v>283</v>
      </c>
      <c r="BX127" s="13" t="s">
        <v>282</v>
      </c>
      <c r="BY127" s="13" t="s">
        <v>282</v>
      </c>
      <c r="BZ127" s="13" t="s">
        <v>283</v>
      </c>
      <c r="CA127" s="12">
        <v>282</v>
      </c>
      <c r="CB127" s="13" t="s">
        <v>283</v>
      </c>
      <c r="CC127" s="13" t="s">
        <v>283</v>
      </c>
      <c r="CD127" s="13" t="s">
        <v>282</v>
      </c>
      <c r="CE127" s="13" t="s">
        <v>282</v>
      </c>
      <c r="CF127" s="13" t="s">
        <v>283</v>
      </c>
      <c r="CG127" s="12">
        <v>286</v>
      </c>
      <c r="CH127" s="13" t="s">
        <v>283</v>
      </c>
      <c r="CI127" s="13" t="s">
        <v>283</v>
      </c>
      <c r="CJ127" s="13" t="s">
        <v>282</v>
      </c>
      <c r="CK127" s="13" t="s">
        <v>282</v>
      </c>
      <c r="CL127" s="13" t="s">
        <v>283</v>
      </c>
      <c r="CM127" s="12">
        <v>239</v>
      </c>
      <c r="CN127" s="13" t="s">
        <v>283</v>
      </c>
      <c r="CO127" s="13" t="s">
        <v>283</v>
      </c>
      <c r="CP127" s="13" t="s">
        <v>283</v>
      </c>
      <c r="CQ127" s="13" t="s">
        <v>283</v>
      </c>
      <c r="CR127" s="13" t="s">
        <v>283</v>
      </c>
      <c r="CS127" s="12">
        <v>188</v>
      </c>
      <c r="CT127" s="12" t="s">
        <v>283</v>
      </c>
      <c r="CU127" s="12" t="s">
        <v>283</v>
      </c>
      <c r="CV127" s="12" t="s">
        <v>283</v>
      </c>
      <c r="CW127" s="12" t="s">
        <v>283</v>
      </c>
      <c r="CX127" s="12" t="s">
        <v>283</v>
      </c>
      <c r="CZ127" s="13" t="s">
        <v>283</v>
      </c>
      <c r="DA127" s="13" t="s">
        <v>283</v>
      </c>
      <c r="DB127" s="13" t="s">
        <v>283</v>
      </c>
      <c r="DC127" s="13" t="s">
        <v>283</v>
      </c>
      <c r="DD127" s="13" t="s">
        <v>283</v>
      </c>
      <c r="DE127" s="12">
        <v>285</v>
      </c>
      <c r="DF127" s="13" t="s">
        <v>283</v>
      </c>
      <c r="DG127" s="13" t="s">
        <v>283</v>
      </c>
      <c r="DH127" s="13" t="s">
        <v>283</v>
      </c>
      <c r="DI127" s="13" t="s">
        <v>283</v>
      </c>
      <c r="DJ127" s="13" t="s">
        <v>283</v>
      </c>
      <c r="DK127" s="12">
        <v>345</v>
      </c>
    </row>
    <row r="128" spans="1:115">
      <c r="A128" s="3" t="s">
        <v>260</v>
      </c>
      <c r="B128" s="13" t="s">
        <v>283</v>
      </c>
      <c r="C128" s="13" t="s">
        <v>283</v>
      </c>
      <c r="D128" s="13" t="s">
        <v>283</v>
      </c>
      <c r="E128" s="13" t="s">
        <v>283</v>
      </c>
      <c r="F128" s="13" t="s">
        <v>283</v>
      </c>
      <c r="G128" s="13" t="s">
        <v>283</v>
      </c>
      <c r="H128" s="13" t="s">
        <v>283</v>
      </c>
      <c r="I128" s="13" t="s">
        <v>283</v>
      </c>
      <c r="J128" s="13" t="s">
        <v>283</v>
      </c>
      <c r="K128" s="13" t="s">
        <v>283</v>
      </c>
      <c r="L128" s="13" t="s">
        <v>283</v>
      </c>
      <c r="M128" s="13" t="s">
        <v>283</v>
      </c>
      <c r="N128" s="13" t="s">
        <v>283</v>
      </c>
      <c r="O128" s="13" t="s">
        <v>283</v>
      </c>
      <c r="P128" s="13" t="s">
        <v>283</v>
      </c>
      <c r="Q128" s="13" t="s">
        <v>283</v>
      </c>
      <c r="R128" s="13" t="s">
        <v>283</v>
      </c>
      <c r="S128" s="13" t="s">
        <v>283</v>
      </c>
      <c r="T128" s="13" t="s">
        <v>283</v>
      </c>
      <c r="U128" s="13" t="s">
        <v>283</v>
      </c>
      <c r="V128" s="13" t="s">
        <v>283</v>
      </c>
      <c r="W128" s="13" t="s">
        <v>283</v>
      </c>
      <c r="X128" s="13" t="s">
        <v>283</v>
      </c>
      <c r="Y128" s="13" t="s">
        <v>283</v>
      </c>
      <c r="Z128" s="13" t="s">
        <v>283</v>
      </c>
      <c r="AA128" s="13" t="s">
        <v>283</v>
      </c>
      <c r="AB128" s="13" t="s">
        <v>283</v>
      </c>
      <c r="AC128" s="13" t="s">
        <v>283</v>
      </c>
      <c r="AD128" s="13" t="s">
        <v>283</v>
      </c>
      <c r="AE128" s="13" t="s">
        <v>283</v>
      </c>
      <c r="AF128" s="13" t="s">
        <v>283</v>
      </c>
      <c r="AG128" s="13" t="s">
        <v>283</v>
      </c>
      <c r="AH128" s="13" t="s">
        <v>283</v>
      </c>
      <c r="AI128" s="13" t="s">
        <v>283</v>
      </c>
      <c r="AJ128" s="13" t="s">
        <v>283</v>
      </c>
      <c r="AK128" s="13" t="s">
        <v>283</v>
      </c>
      <c r="AL128" s="13" t="s">
        <v>283</v>
      </c>
      <c r="AM128" s="13" t="s">
        <v>283</v>
      </c>
      <c r="AN128" s="13" t="s">
        <v>283</v>
      </c>
      <c r="AO128" s="13" t="s">
        <v>283</v>
      </c>
      <c r="AP128" s="13" t="s">
        <v>283</v>
      </c>
      <c r="AQ128" s="13" t="s">
        <v>283</v>
      </c>
      <c r="AR128" s="13" t="s">
        <v>283</v>
      </c>
      <c r="AS128" s="13" t="s">
        <v>283</v>
      </c>
      <c r="AT128" s="13" t="s">
        <v>283</v>
      </c>
      <c r="AU128" s="80" t="s">
        <v>283</v>
      </c>
      <c r="AV128" s="80" t="s">
        <v>283</v>
      </c>
      <c r="AW128" s="80" t="s">
        <v>283</v>
      </c>
      <c r="AX128" s="80" t="s">
        <v>283</v>
      </c>
      <c r="AY128" s="80" t="s">
        <v>283</v>
      </c>
      <c r="AZ128" s="12">
        <v>267</v>
      </c>
      <c r="BA128" s="12">
        <v>246</v>
      </c>
      <c r="BB128" s="12">
        <v>296</v>
      </c>
      <c r="BC128" s="12">
        <v>305</v>
      </c>
      <c r="BD128" s="12">
        <v>364</v>
      </c>
      <c r="BE128" s="12">
        <v>352</v>
      </c>
      <c r="BF128" s="12">
        <v>327</v>
      </c>
      <c r="BG128" s="12">
        <v>345</v>
      </c>
      <c r="BH128" s="12">
        <v>360</v>
      </c>
      <c r="BI128" s="81">
        <v>249</v>
      </c>
      <c r="BJ128" s="12"/>
      <c r="BK128" s="3"/>
      <c r="BL128" s="3" t="s">
        <v>386</v>
      </c>
      <c r="BM128" s="3" t="s">
        <v>59</v>
      </c>
      <c r="BN128" s="3"/>
      <c r="BO128" s="3"/>
      <c r="BP128" s="12" t="s">
        <v>283</v>
      </c>
      <c r="BQ128" s="12" t="s">
        <v>283</v>
      </c>
      <c r="BR128" s="12" t="s">
        <v>282</v>
      </c>
      <c r="BS128" s="12" t="s">
        <v>282</v>
      </c>
      <c r="BT128" s="12" t="s">
        <v>283</v>
      </c>
      <c r="BU128" s="12">
        <v>260</v>
      </c>
      <c r="BV128" s="13" t="s">
        <v>283</v>
      </c>
      <c r="BW128" s="13" t="s">
        <v>283</v>
      </c>
      <c r="BX128" s="13" t="s">
        <v>282</v>
      </c>
      <c r="BY128" s="13" t="s">
        <v>282</v>
      </c>
      <c r="BZ128" s="13" t="s">
        <v>283</v>
      </c>
      <c r="CA128" s="12">
        <v>282</v>
      </c>
      <c r="CB128" s="13" t="s">
        <v>283</v>
      </c>
      <c r="CC128" s="13" t="s">
        <v>283</v>
      </c>
      <c r="CD128" s="13" t="s">
        <v>282</v>
      </c>
      <c r="CE128" s="13" t="s">
        <v>282</v>
      </c>
      <c r="CF128" s="13" t="s">
        <v>283</v>
      </c>
      <c r="CG128" s="12">
        <v>286</v>
      </c>
      <c r="CH128" s="13" t="s">
        <v>283</v>
      </c>
      <c r="CI128" s="13" t="s">
        <v>283</v>
      </c>
      <c r="CJ128" s="13" t="s">
        <v>282</v>
      </c>
      <c r="CK128" s="13" t="s">
        <v>282</v>
      </c>
      <c r="CL128" s="13" t="s">
        <v>283</v>
      </c>
      <c r="CM128" s="12">
        <v>239</v>
      </c>
      <c r="CN128" s="13" t="s">
        <v>283</v>
      </c>
      <c r="CO128" s="13" t="s">
        <v>283</v>
      </c>
      <c r="CP128" s="13" t="s">
        <v>283</v>
      </c>
      <c r="CQ128" s="13" t="s">
        <v>283</v>
      </c>
      <c r="CR128" s="13" t="s">
        <v>283</v>
      </c>
      <c r="CS128" s="12">
        <v>188</v>
      </c>
      <c r="CT128" s="12" t="s">
        <v>283</v>
      </c>
      <c r="CU128" s="12" t="s">
        <v>283</v>
      </c>
      <c r="CV128" s="12" t="s">
        <v>283</v>
      </c>
      <c r="CW128" s="12" t="s">
        <v>283</v>
      </c>
      <c r="CX128" s="12" t="s">
        <v>283</v>
      </c>
      <c r="CZ128" s="13" t="s">
        <v>283</v>
      </c>
      <c r="DA128" s="13" t="s">
        <v>283</v>
      </c>
      <c r="DB128" s="13" t="s">
        <v>283</v>
      </c>
      <c r="DC128" s="13" t="s">
        <v>283</v>
      </c>
      <c r="DD128" s="13" t="s">
        <v>283</v>
      </c>
      <c r="DE128" s="12">
        <v>285</v>
      </c>
      <c r="DF128" s="13" t="s">
        <v>283</v>
      </c>
      <c r="DG128" s="13" t="s">
        <v>283</v>
      </c>
      <c r="DH128" s="13" t="s">
        <v>283</v>
      </c>
      <c r="DI128" s="13" t="s">
        <v>283</v>
      </c>
      <c r="DJ128" s="13" t="s">
        <v>283</v>
      </c>
      <c r="DK128" s="12">
        <v>345</v>
      </c>
    </row>
    <row r="129" spans="1:115">
      <c r="A129" s="3" t="s">
        <v>261</v>
      </c>
      <c r="B129" s="13" t="s">
        <v>281</v>
      </c>
      <c r="C129" s="13" t="s">
        <v>281</v>
      </c>
      <c r="D129" s="13" t="s">
        <v>281</v>
      </c>
      <c r="E129" s="13" t="s">
        <v>283</v>
      </c>
      <c r="F129" s="13" t="s">
        <v>281</v>
      </c>
      <c r="G129" s="13" t="s">
        <v>283</v>
      </c>
      <c r="H129" s="13" t="s">
        <v>283</v>
      </c>
      <c r="I129" s="13" t="s">
        <v>283</v>
      </c>
      <c r="J129" s="13" t="s">
        <v>283</v>
      </c>
      <c r="K129" s="13" t="s">
        <v>283</v>
      </c>
      <c r="L129" s="13" t="s">
        <v>283</v>
      </c>
      <c r="M129" s="13" t="s">
        <v>283</v>
      </c>
      <c r="N129" s="13" t="s">
        <v>283</v>
      </c>
      <c r="O129" s="13" t="s">
        <v>283</v>
      </c>
      <c r="P129" s="13" t="s">
        <v>283</v>
      </c>
      <c r="Q129" s="13" t="s">
        <v>283</v>
      </c>
      <c r="R129" s="13" t="s">
        <v>283</v>
      </c>
      <c r="S129" s="13" t="s">
        <v>283</v>
      </c>
      <c r="T129" s="13" t="s">
        <v>283</v>
      </c>
      <c r="U129" s="13" t="s">
        <v>283</v>
      </c>
      <c r="V129" s="13" t="s">
        <v>283</v>
      </c>
      <c r="W129" s="13" t="s">
        <v>283</v>
      </c>
      <c r="X129" s="13" t="s">
        <v>283</v>
      </c>
      <c r="Y129" s="13" t="s">
        <v>283</v>
      </c>
      <c r="Z129" s="13" t="s">
        <v>283</v>
      </c>
      <c r="AA129" s="13" t="s">
        <v>283</v>
      </c>
      <c r="AB129" s="13" t="s">
        <v>283</v>
      </c>
      <c r="AC129" s="13" t="s">
        <v>283</v>
      </c>
      <c r="AD129" s="13" t="s">
        <v>283</v>
      </c>
      <c r="AE129" s="13" t="s">
        <v>283</v>
      </c>
      <c r="AF129" s="13" t="s">
        <v>283</v>
      </c>
      <c r="AG129" s="13" t="s">
        <v>283</v>
      </c>
      <c r="AH129" s="13" t="s">
        <v>283</v>
      </c>
      <c r="AI129" s="13" t="s">
        <v>283</v>
      </c>
      <c r="AJ129" s="13" t="s">
        <v>283</v>
      </c>
      <c r="AK129" s="13" t="s">
        <v>283</v>
      </c>
      <c r="AL129" s="13" t="s">
        <v>283</v>
      </c>
      <c r="AM129" s="13" t="s">
        <v>283</v>
      </c>
      <c r="AN129" s="13" t="s">
        <v>283</v>
      </c>
      <c r="AO129" s="13" t="s">
        <v>283</v>
      </c>
      <c r="AP129" s="13" t="s">
        <v>283</v>
      </c>
      <c r="AQ129" s="13" t="s">
        <v>283</v>
      </c>
      <c r="AR129" s="13" t="s">
        <v>283</v>
      </c>
      <c r="AS129" s="13" t="s">
        <v>283</v>
      </c>
      <c r="AT129" s="13" t="s">
        <v>283</v>
      </c>
      <c r="AU129" s="80" t="s">
        <v>283</v>
      </c>
      <c r="AV129" s="80" t="s">
        <v>283</v>
      </c>
      <c r="AW129" s="80" t="s">
        <v>283</v>
      </c>
      <c r="AX129" s="80" t="s">
        <v>283</v>
      </c>
      <c r="AY129" s="80" t="s">
        <v>283</v>
      </c>
      <c r="AZ129" s="12">
        <v>267</v>
      </c>
      <c r="BA129" s="12">
        <v>246</v>
      </c>
      <c r="BB129" s="12">
        <v>296</v>
      </c>
      <c r="BC129" s="12">
        <v>305</v>
      </c>
      <c r="BD129" s="12">
        <v>364</v>
      </c>
      <c r="BE129" s="12">
        <v>352</v>
      </c>
      <c r="BF129" s="12">
        <v>327</v>
      </c>
      <c r="BG129" s="12">
        <v>345</v>
      </c>
      <c r="BH129" s="12">
        <v>360</v>
      </c>
      <c r="BI129" s="81">
        <v>249</v>
      </c>
      <c r="BJ129" s="12"/>
      <c r="BK129" s="3"/>
      <c r="BL129" s="3" t="s">
        <v>387</v>
      </c>
      <c r="BM129" s="3" t="s">
        <v>56</v>
      </c>
      <c r="BN129" s="3"/>
      <c r="BO129" s="3"/>
      <c r="BP129" s="12" t="s">
        <v>283</v>
      </c>
      <c r="BQ129" s="12" t="s">
        <v>283</v>
      </c>
      <c r="BR129" s="12" t="s">
        <v>282</v>
      </c>
      <c r="BS129" s="12" t="s">
        <v>282</v>
      </c>
      <c r="BT129" s="12" t="s">
        <v>283</v>
      </c>
      <c r="BU129" s="12">
        <v>260</v>
      </c>
      <c r="BV129" s="13" t="s">
        <v>283</v>
      </c>
      <c r="BW129" s="13" t="s">
        <v>283</v>
      </c>
      <c r="BX129" s="13" t="s">
        <v>282</v>
      </c>
      <c r="BY129" s="13" t="s">
        <v>282</v>
      </c>
      <c r="BZ129" s="13" t="s">
        <v>283</v>
      </c>
      <c r="CA129" s="12">
        <v>282</v>
      </c>
      <c r="CB129" s="13" t="s">
        <v>283</v>
      </c>
      <c r="CC129" s="13" t="s">
        <v>283</v>
      </c>
      <c r="CD129" s="13" t="s">
        <v>282</v>
      </c>
      <c r="CE129" s="13" t="s">
        <v>282</v>
      </c>
      <c r="CF129" s="13" t="s">
        <v>283</v>
      </c>
      <c r="CG129" s="12">
        <v>286</v>
      </c>
      <c r="CH129" s="13" t="s">
        <v>283</v>
      </c>
      <c r="CI129" s="13" t="s">
        <v>283</v>
      </c>
      <c r="CJ129" s="13" t="s">
        <v>282</v>
      </c>
      <c r="CK129" s="13" t="s">
        <v>282</v>
      </c>
      <c r="CL129" s="13" t="s">
        <v>283</v>
      </c>
      <c r="CM129" s="12">
        <v>239</v>
      </c>
      <c r="CN129" s="13" t="s">
        <v>281</v>
      </c>
      <c r="CO129" s="13" t="s">
        <v>281</v>
      </c>
      <c r="CP129" s="13" t="s">
        <v>281</v>
      </c>
      <c r="CQ129" s="13" t="s">
        <v>283</v>
      </c>
      <c r="CR129" s="13" t="s">
        <v>281</v>
      </c>
      <c r="CS129" s="12">
        <v>188</v>
      </c>
      <c r="CT129" s="12" t="s">
        <v>281</v>
      </c>
      <c r="CU129" s="12" t="s">
        <v>281</v>
      </c>
      <c r="CV129" s="12" t="s">
        <v>281</v>
      </c>
      <c r="CW129" s="12" t="s">
        <v>283</v>
      </c>
      <c r="CX129" s="12" t="s">
        <v>281</v>
      </c>
      <c r="CZ129" s="13" t="s">
        <v>281</v>
      </c>
      <c r="DA129" s="13" t="s">
        <v>281</v>
      </c>
      <c r="DB129" s="13" t="s">
        <v>281</v>
      </c>
      <c r="DC129" s="13" t="s">
        <v>283</v>
      </c>
      <c r="DD129" s="13" t="s">
        <v>281</v>
      </c>
      <c r="DE129" s="12">
        <v>285</v>
      </c>
      <c r="DF129" s="13" t="s">
        <v>281</v>
      </c>
      <c r="DG129" s="13" t="s">
        <v>281</v>
      </c>
      <c r="DH129" s="13" t="s">
        <v>281</v>
      </c>
      <c r="DI129" s="13" t="s">
        <v>283</v>
      </c>
      <c r="DJ129" s="13" t="s">
        <v>281</v>
      </c>
      <c r="DK129" s="12">
        <v>345</v>
      </c>
    </row>
    <row r="130" spans="1:115">
      <c r="A130" s="3" t="s">
        <v>262</v>
      </c>
      <c r="B130" s="13" t="s">
        <v>281</v>
      </c>
      <c r="C130" s="13" t="s">
        <v>281</v>
      </c>
      <c r="D130" s="13" t="s">
        <v>281</v>
      </c>
      <c r="E130" s="13" t="s">
        <v>283</v>
      </c>
      <c r="F130" s="13" t="s">
        <v>281</v>
      </c>
      <c r="G130" s="13" t="s">
        <v>281</v>
      </c>
      <c r="H130" s="13" t="s">
        <v>281</v>
      </c>
      <c r="I130" s="13" t="s">
        <v>281</v>
      </c>
      <c r="J130" s="13" t="s">
        <v>283</v>
      </c>
      <c r="K130" s="13" t="s">
        <v>281</v>
      </c>
      <c r="L130" s="13" t="s">
        <v>281</v>
      </c>
      <c r="M130" s="13" t="s">
        <v>281</v>
      </c>
      <c r="N130" s="13" t="s">
        <v>281</v>
      </c>
      <c r="O130" s="13" t="s">
        <v>283</v>
      </c>
      <c r="P130" s="13" t="s">
        <v>281</v>
      </c>
      <c r="Q130" s="13" t="s">
        <v>281</v>
      </c>
      <c r="R130" s="13" t="s">
        <v>281</v>
      </c>
      <c r="S130" s="13" t="s">
        <v>281</v>
      </c>
      <c r="T130" s="13" t="s">
        <v>283</v>
      </c>
      <c r="U130" s="13" t="s">
        <v>281</v>
      </c>
      <c r="V130" s="13" t="s">
        <v>281</v>
      </c>
      <c r="W130" s="13" t="s">
        <v>281</v>
      </c>
      <c r="X130" s="13" t="s">
        <v>281</v>
      </c>
      <c r="Y130" s="13" t="s">
        <v>283</v>
      </c>
      <c r="Z130" s="13" t="s">
        <v>281</v>
      </c>
      <c r="AA130" s="13" t="s">
        <v>281</v>
      </c>
      <c r="AB130" s="13" t="s">
        <v>281</v>
      </c>
      <c r="AC130" s="13" t="s">
        <v>281</v>
      </c>
      <c r="AD130" s="13" t="s">
        <v>283</v>
      </c>
      <c r="AE130" s="13" t="s">
        <v>281</v>
      </c>
      <c r="AF130" s="13" t="s">
        <v>281</v>
      </c>
      <c r="AG130" s="13" t="s">
        <v>281</v>
      </c>
      <c r="AH130" s="13" t="s">
        <v>281</v>
      </c>
      <c r="AI130" s="13" t="s">
        <v>283</v>
      </c>
      <c r="AJ130" s="13" t="s">
        <v>281</v>
      </c>
      <c r="AK130" s="13" t="s">
        <v>281</v>
      </c>
      <c r="AL130" s="13" t="s">
        <v>281</v>
      </c>
      <c r="AM130" s="13" t="s">
        <v>281</v>
      </c>
      <c r="AN130" s="13" t="s">
        <v>283</v>
      </c>
      <c r="AO130" s="13" t="s">
        <v>281</v>
      </c>
      <c r="AP130" s="13" t="s">
        <v>281</v>
      </c>
      <c r="AQ130" s="13" t="s">
        <v>281</v>
      </c>
      <c r="AR130" s="13" t="s">
        <v>281</v>
      </c>
      <c r="AS130" s="13" t="s">
        <v>283</v>
      </c>
      <c r="AT130" s="13" t="s">
        <v>281</v>
      </c>
      <c r="AU130" s="80" t="s">
        <v>281</v>
      </c>
      <c r="AV130" s="80" t="s">
        <v>281</v>
      </c>
      <c r="AW130" s="80" t="s">
        <v>281</v>
      </c>
      <c r="AX130" s="80" t="s">
        <v>283</v>
      </c>
      <c r="AY130" s="80" t="s">
        <v>281</v>
      </c>
      <c r="AZ130" s="12">
        <v>267</v>
      </c>
      <c r="BA130" s="12">
        <v>246</v>
      </c>
      <c r="BB130" s="12">
        <v>296</v>
      </c>
      <c r="BC130" s="12">
        <v>305</v>
      </c>
      <c r="BD130" s="12">
        <v>364</v>
      </c>
      <c r="BE130" s="12">
        <v>352</v>
      </c>
      <c r="BF130" s="12">
        <v>327</v>
      </c>
      <c r="BG130" s="12">
        <v>345</v>
      </c>
      <c r="BH130" s="12">
        <v>360</v>
      </c>
      <c r="BI130" s="81">
        <v>249</v>
      </c>
      <c r="BJ130" s="12"/>
      <c r="BK130" s="3"/>
      <c r="BL130" s="3" t="s">
        <v>388</v>
      </c>
      <c r="BM130" s="3" t="s">
        <v>53</v>
      </c>
      <c r="BN130" s="3"/>
      <c r="BO130" s="3"/>
      <c r="BP130" s="12">
        <v>4</v>
      </c>
      <c r="BQ130" s="12">
        <v>164</v>
      </c>
      <c r="BR130" s="12" t="s">
        <v>282</v>
      </c>
      <c r="BS130" s="12" t="s">
        <v>282</v>
      </c>
      <c r="BT130" s="12">
        <v>7</v>
      </c>
      <c r="BU130" s="12">
        <v>260</v>
      </c>
      <c r="BV130" s="13">
        <v>4</v>
      </c>
      <c r="BW130" s="13">
        <v>154</v>
      </c>
      <c r="BX130" s="13" t="s">
        <v>282</v>
      </c>
      <c r="BY130" s="13" t="s">
        <v>282</v>
      </c>
      <c r="BZ130" s="13">
        <v>6</v>
      </c>
      <c r="CA130" s="12">
        <v>282</v>
      </c>
      <c r="CB130" s="13" t="s">
        <v>281</v>
      </c>
      <c r="CC130" s="13" t="s">
        <v>281</v>
      </c>
      <c r="CD130" s="13" t="s">
        <v>282</v>
      </c>
      <c r="CE130" s="13" t="s">
        <v>282</v>
      </c>
      <c r="CF130" s="13" t="s">
        <v>281</v>
      </c>
      <c r="CG130" s="12">
        <v>286</v>
      </c>
      <c r="CH130" s="13" t="s">
        <v>281</v>
      </c>
      <c r="CI130" s="13" t="s">
        <v>281</v>
      </c>
      <c r="CJ130" s="13" t="s">
        <v>282</v>
      </c>
      <c r="CK130" s="13" t="s">
        <v>282</v>
      </c>
      <c r="CL130" s="13" t="s">
        <v>281</v>
      </c>
      <c r="CM130" s="12">
        <v>239</v>
      </c>
      <c r="CN130" s="13" t="s">
        <v>281</v>
      </c>
      <c r="CO130" s="13" t="s">
        <v>281</v>
      </c>
      <c r="CP130" s="13" t="s">
        <v>281</v>
      </c>
      <c r="CQ130" s="13" t="s">
        <v>283</v>
      </c>
      <c r="CR130" s="13" t="s">
        <v>281</v>
      </c>
      <c r="CS130" s="12">
        <v>188</v>
      </c>
      <c r="CT130" s="12" t="s">
        <v>283</v>
      </c>
      <c r="CU130" s="12" t="s">
        <v>283</v>
      </c>
      <c r="CV130" s="12" t="s">
        <v>283</v>
      </c>
      <c r="CW130" s="12" t="s">
        <v>283</v>
      </c>
      <c r="CX130" s="12" t="s">
        <v>283</v>
      </c>
      <c r="CZ130" s="13" t="s">
        <v>281</v>
      </c>
      <c r="DA130" s="13" t="s">
        <v>281</v>
      </c>
      <c r="DB130" s="13" t="s">
        <v>281</v>
      </c>
      <c r="DC130" s="13" t="s">
        <v>283</v>
      </c>
      <c r="DD130" s="13" t="s">
        <v>281</v>
      </c>
      <c r="DE130" s="12">
        <v>285</v>
      </c>
      <c r="DF130" s="13" t="s">
        <v>281</v>
      </c>
      <c r="DG130" s="13" t="s">
        <v>281</v>
      </c>
      <c r="DH130" s="13" t="s">
        <v>281</v>
      </c>
      <c r="DI130" s="13" t="s">
        <v>283</v>
      </c>
      <c r="DJ130" s="13" t="s">
        <v>281</v>
      </c>
      <c r="DK130" s="12">
        <v>345</v>
      </c>
    </row>
    <row r="131" spans="1:115"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6"/>
      <c r="BQ131" s="6"/>
      <c r="BR131" s="6"/>
      <c r="BS131" s="6"/>
      <c r="BT131" s="6"/>
      <c r="BU131" s="3"/>
      <c r="BV131" s="3"/>
      <c r="BW131" s="3"/>
      <c r="CB131" s="6"/>
      <c r="CC131" s="6"/>
      <c r="CD131" s="6"/>
      <c r="CE131" s="6"/>
      <c r="CF131" s="6"/>
      <c r="CG131" s="3"/>
      <c r="CH131" s="6"/>
      <c r="CI131" s="6"/>
      <c r="CJ131" s="6"/>
      <c r="CK131" s="6"/>
      <c r="CL131" s="6"/>
      <c r="CM131" s="3"/>
      <c r="CN131" s="5"/>
      <c r="CO131" s="5"/>
      <c r="CP131" s="5"/>
      <c r="CQ131" s="5"/>
      <c r="CR131" s="5"/>
      <c r="CS131" s="3"/>
      <c r="CT131" s="6"/>
      <c r="CU131" s="6"/>
      <c r="CV131" s="6"/>
      <c r="CW131" s="6"/>
      <c r="CX131" s="6"/>
    </row>
    <row r="132" spans="1:115"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6"/>
      <c r="BQ132" s="6"/>
      <c r="BR132" s="6"/>
      <c r="BS132" s="6"/>
      <c r="BT132" s="6"/>
      <c r="BU132" s="3"/>
      <c r="BV132" s="3"/>
      <c r="BW132" s="3"/>
      <c r="CB132" s="6"/>
      <c r="CC132" s="6"/>
      <c r="CD132" s="6"/>
      <c r="CE132" s="6"/>
      <c r="CF132" s="6"/>
      <c r="CG132" s="3"/>
      <c r="CH132" s="6"/>
      <c r="CI132" s="6"/>
      <c r="CJ132" s="6"/>
      <c r="CK132" s="6"/>
      <c r="CL132" s="6"/>
      <c r="CM132" s="3"/>
      <c r="CN132" s="5"/>
      <c r="CO132" s="5"/>
      <c r="CP132" s="5"/>
      <c r="CQ132" s="5"/>
      <c r="CR132" s="5"/>
      <c r="CS132" s="3"/>
      <c r="CT132" s="6"/>
      <c r="CU132" s="6"/>
      <c r="CV132" s="6"/>
      <c r="CW132" s="6"/>
      <c r="CX132" s="6"/>
    </row>
    <row r="133" spans="1:115"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6"/>
      <c r="BQ133" s="6"/>
      <c r="BR133" s="6"/>
      <c r="BS133" s="6"/>
      <c r="BT133" s="6"/>
      <c r="BU133" s="3"/>
      <c r="BV133" s="3"/>
      <c r="BW133" s="3"/>
      <c r="CB133" s="6"/>
      <c r="CC133" s="6"/>
      <c r="CD133" s="6"/>
      <c r="CE133" s="6"/>
      <c r="CF133" s="6"/>
      <c r="CG133" s="3"/>
      <c r="CH133" s="6"/>
      <c r="CI133" s="6"/>
      <c r="CJ133" s="6"/>
      <c r="CK133" s="6"/>
      <c r="CL133" s="6"/>
      <c r="CM133" s="3"/>
      <c r="CN133" s="5"/>
      <c r="CO133" s="5"/>
      <c r="CP133" s="5"/>
      <c r="CQ133" s="5"/>
      <c r="CR133" s="5"/>
      <c r="CS133" s="3"/>
      <c r="CT133" s="6"/>
      <c r="CU133" s="6"/>
      <c r="CV133" s="6"/>
      <c r="CW133" s="6"/>
      <c r="CX133" s="6"/>
    </row>
    <row r="139" spans="1:115"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U139" s="3"/>
      <c r="BV139" s="3"/>
      <c r="BW139" s="3"/>
      <c r="CG139" s="3"/>
      <c r="CM139" s="3"/>
      <c r="CS139" s="3"/>
    </row>
    <row r="140" spans="1:115"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U140" s="3"/>
      <c r="BV140" s="3"/>
      <c r="BW140" s="3"/>
      <c r="CG140" s="3"/>
      <c r="CM140" s="3"/>
      <c r="CS140" s="3"/>
    </row>
    <row r="141" spans="1:115"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U141" s="3"/>
      <c r="BV141" s="3"/>
      <c r="BW141" s="3"/>
      <c r="CG141" s="3"/>
      <c r="CM141" s="3"/>
      <c r="CS141" s="3"/>
    </row>
    <row r="142" spans="1:115"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U142" s="3"/>
      <c r="BV142" s="3"/>
      <c r="BW142" s="3"/>
      <c r="CG142" s="3"/>
      <c r="CM142" s="3"/>
      <c r="CS142" s="3"/>
    </row>
    <row r="143" spans="1:115"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U143" s="3"/>
      <c r="BV143" s="3"/>
      <c r="BW143" s="3"/>
      <c r="CG143" s="3"/>
      <c r="CM143" s="3"/>
      <c r="CS143" s="3"/>
    </row>
    <row r="144" spans="1:115"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U144" s="3"/>
      <c r="BV144" s="3"/>
      <c r="BW144" s="3"/>
      <c r="CG144" s="3"/>
      <c r="CM144" s="3"/>
      <c r="CS144" s="3"/>
    </row>
    <row r="145" s="3" customFormat="1"/>
    <row r="146" s="3" customFormat="1"/>
    <row r="147" s="3" customFormat="1"/>
    <row r="148" s="3" customFormat="1"/>
  </sheetData>
  <mergeCells count="75">
    <mergeCell ref="DF2:DJ2"/>
    <mergeCell ref="DF3:DF4"/>
    <mergeCell ref="DG3:DG4"/>
    <mergeCell ref="DJ3:DJ4"/>
    <mergeCell ref="DK3:DK4"/>
    <mergeCell ref="BA3:BA4"/>
    <mergeCell ref="BB3:BB4"/>
    <mergeCell ref="BH3:BH4"/>
    <mergeCell ref="BC3:BC4"/>
    <mergeCell ref="BD3:BD4"/>
    <mergeCell ref="BI3:BI4"/>
    <mergeCell ref="CS3:CS4"/>
    <mergeCell ref="CM3:CM4"/>
    <mergeCell ref="CN2:CR2"/>
    <mergeCell ref="CN3:CN4"/>
    <mergeCell ref="CO3:CO4"/>
    <mergeCell ref="CR3:CR4"/>
    <mergeCell ref="A2:A4"/>
    <mergeCell ref="CZ2:DD2"/>
    <mergeCell ref="B2:F2"/>
    <mergeCell ref="G2:K2"/>
    <mergeCell ref="L2:P2"/>
    <mergeCell ref="CZ3:CZ4"/>
    <mergeCell ref="DA3:DA4"/>
    <mergeCell ref="DD3:DD4"/>
    <mergeCell ref="B3:B4"/>
    <mergeCell ref="F3:F4"/>
    <mergeCell ref="G3:G4"/>
    <mergeCell ref="H3:H4"/>
    <mergeCell ref="K3:K4"/>
    <mergeCell ref="AU2:AY2"/>
    <mergeCell ref="AU3:AU4"/>
    <mergeCell ref="AV3:AV4"/>
    <mergeCell ref="AF2:AJ2"/>
    <mergeCell ref="AA2:AE2"/>
    <mergeCell ref="C3:C4"/>
    <mergeCell ref="L3:L4"/>
    <mergeCell ref="M3:M4"/>
    <mergeCell ref="W3:W4"/>
    <mergeCell ref="Z3:Z4"/>
    <mergeCell ref="P3:P4"/>
    <mergeCell ref="Q3:Q4"/>
    <mergeCell ref="R3:R4"/>
    <mergeCell ref="U3:U4"/>
    <mergeCell ref="V3:V4"/>
    <mergeCell ref="Q2:U2"/>
    <mergeCell ref="AA3:AA4"/>
    <mergeCell ref="AB3:AB4"/>
    <mergeCell ref="V2:Z2"/>
    <mergeCell ref="AE3:AE4"/>
    <mergeCell ref="AT3:AT4"/>
    <mergeCell ref="AF3:AF4"/>
    <mergeCell ref="AG3:AG4"/>
    <mergeCell ref="AJ3:AJ4"/>
    <mergeCell ref="AK3:AK4"/>
    <mergeCell ref="AL3:AL4"/>
    <mergeCell ref="AO3:AO4"/>
    <mergeCell ref="AP3:AP4"/>
    <mergeCell ref="AQ3:AQ4"/>
    <mergeCell ref="CT2:CX2"/>
    <mergeCell ref="CT3:CT4"/>
    <mergeCell ref="CU3:CU4"/>
    <mergeCell ref="CX3:CX4"/>
    <mergeCell ref="AK2:AO2"/>
    <mergeCell ref="AP2:AT2"/>
    <mergeCell ref="BE3:BE4"/>
    <mergeCell ref="BF3:BF4"/>
    <mergeCell ref="BG3:BG4"/>
    <mergeCell ref="CH2:CL2"/>
    <mergeCell ref="CH3:CH4"/>
    <mergeCell ref="CI3:CI4"/>
    <mergeCell ref="CL3:CL4"/>
    <mergeCell ref="AZ2:BI2"/>
    <mergeCell ref="AZ3:AZ4"/>
    <mergeCell ref="AY3:AY4"/>
  </mergeCells>
  <phoneticPr fontId="1"/>
  <pageMargins left="0.39370078740157483" right="0.15748031496062992" top="0.59055118110236227" bottom="0.15748031496062992" header="0.31496062992125984" footer="0.31496062992125984"/>
  <pageSetup paperSize="9" scale="80" pageOrder="overThenDown" orientation="portrait" horizontalDpi="300" verticalDpi="300" r:id="rId1"/>
  <rowBreaks count="2" manualBreakCount="2">
    <brk id="47" max="60" man="1"/>
    <brk id="101" max="60" man="1"/>
  </rowBreaks>
  <colBreaks count="3" manualBreakCount="3">
    <brk id="11" max="129" man="1"/>
    <brk id="26" max="129" man="1"/>
    <brk id="46" max="129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DK148"/>
  <sheetViews>
    <sheetView view="pageBreakPreview" zoomScale="80" zoomScaleNormal="75" zoomScaleSheetLayoutView="80" workbookViewId="0">
      <pane xSplit="1" ySplit="6" topLeftCell="B7" activePane="bottomRight" state="frozen"/>
      <selection activeCell="J10" sqref="J10"/>
      <selection pane="topRight" activeCell="J10" sqref="J10"/>
      <selection pane="bottomLeft" activeCell="J10" sqref="J10"/>
      <selection pane="bottomRight" activeCell="J10" sqref="J10"/>
    </sheetView>
  </sheetViews>
  <sheetFormatPr defaultColWidth="7" defaultRowHeight="13.2"/>
  <cols>
    <col min="1" max="1" width="18.33203125" style="3" bestFit="1" customWidth="1"/>
    <col min="2" max="6" width="6.6640625" style="3" customWidth="1"/>
    <col min="7" max="11" width="6.77734375" style="3" customWidth="1"/>
    <col min="12" max="21" width="6.44140625" style="3" customWidth="1"/>
    <col min="22" max="31" width="6.6640625" style="3" customWidth="1"/>
    <col min="32" max="36" width="6.44140625" style="3" customWidth="1"/>
    <col min="37" max="51" width="6.77734375" style="3" customWidth="1"/>
    <col min="52" max="61" width="6.77734375" customWidth="1"/>
    <col min="62" max="63" width="2.88671875" customWidth="1"/>
    <col min="65" max="65" width="11.109375" customWidth="1"/>
    <col min="68" max="68" width="7.88671875" style="3" customWidth="1"/>
    <col min="69" max="71" width="6.6640625" style="3" customWidth="1"/>
    <col min="76" max="79" width="7" style="3"/>
    <col min="80" max="80" width="8.77734375" style="3" customWidth="1"/>
    <col min="81" max="84" width="6.6640625" style="3" customWidth="1"/>
    <col min="85" max="85" width="7" style="3"/>
    <col min="86" max="90" width="6.6640625" style="3" customWidth="1"/>
    <col min="91" max="91" width="6.77734375" customWidth="1"/>
    <col min="92" max="96" width="6.6640625" style="3" customWidth="1"/>
    <col min="97" max="97" width="6.77734375" customWidth="1"/>
    <col min="98" max="102" width="6.6640625" style="3" customWidth="1"/>
    <col min="103" max="16384" width="7" style="3"/>
  </cols>
  <sheetData>
    <row r="1" spans="1:115" ht="23.4">
      <c r="A1" s="86" t="s">
        <v>464</v>
      </c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 t="s">
        <v>315</v>
      </c>
      <c r="BT1" s="3"/>
      <c r="BU1" s="3"/>
      <c r="BV1" s="3"/>
      <c r="BW1" s="3"/>
      <c r="CM1" s="3"/>
      <c r="CS1" s="3"/>
    </row>
    <row r="2" spans="1:115">
      <c r="A2" s="138" t="s">
        <v>268</v>
      </c>
      <c r="B2" s="141">
        <v>27</v>
      </c>
      <c r="C2" s="141"/>
      <c r="D2" s="141"/>
      <c r="E2" s="141"/>
      <c r="F2" s="141"/>
      <c r="G2" s="141">
        <v>28</v>
      </c>
      <c r="H2" s="141"/>
      <c r="I2" s="141"/>
      <c r="J2" s="141"/>
      <c r="K2" s="141"/>
      <c r="L2" s="141">
        <v>29</v>
      </c>
      <c r="M2" s="141"/>
      <c r="N2" s="141"/>
      <c r="O2" s="141"/>
      <c r="P2" s="141"/>
      <c r="Q2" s="141">
        <v>30</v>
      </c>
      <c r="R2" s="141"/>
      <c r="S2" s="141"/>
      <c r="T2" s="141"/>
      <c r="U2" s="141"/>
      <c r="V2" s="141" t="s">
        <v>445</v>
      </c>
      <c r="W2" s="141"/>
      <c r="X2" s="141"/>
      <c r="Y2" s="141"/>
      <c r="Z2" s="141"/>
      <c r="AA2" s="141">
        <v>2</v>
      </c>
      <c r="AB2" s="141"/>
      <c r="AC2" s="141"/>
      <c r="AD2" s="141"/>
      <c r="AE2" s="141"/>
      <c r="AF2" s="141">
        <v>3</v>
      </c>
      <c r="AG2" s="141"/>
      <c r="AH2" s="141"/>
      <c r="AI2" s="141"/>
      <c r="AJ2" s="141"/>
      <c r="AK2" s="141">
        <v>4</v>
      </c>
      <c r="AL2" s="141"/>
      <c r="AM2" s="141"/>
      <c r="AN2" s="141"/>
      <c r="AO2" s="141"/>
      <c r="AP2" s="141">
        <v>5</v>
      </c>
      <c r="AQ2" s="141"/>
      <c r="AR2" s="141"/>
      <c r="AS2" s="141"/>
      <c r="AT2" s="141"/>
      <c r="AU2" s="141">
        <v>6</v>
      </c>
      <c r="AV2" s="141"/>
      <c r="AW2" s="141"/>
      <c r="AX2" s="141"/>
      <c r="AY2" s="141"/>
      <c r="AZ2" s="146" t="s">
        <v>297</v>
      </c>
      <c r="BA2" s="146"/>
      <c r="BB2" s="146"/>
      <c r="BC2" s="146"/>
      <c r="BD2" s="146"/>
      <c r="BE2" s="146"/>
      <c r="BF2" s="146"/>
      <c r="BG2" s="146"/>
      <c r="BH2" s="146"/>
      <c r="BI2" s="146"/>
      <c r="BJ2" s="3"/>
      <c r="BK2" s="3"/>
      <c r="BL2" s="3"/>
      <c r="BM2" s="3"/>
      <c r="BN2" s="3"/>
      <c r="BO2" s="3"/>
      <c r="BP2" s="64">
        <v>18</v>
      </c>
      <c r="BQ2" s="64"/>
      <c r="BR2" s="64"/>
      <c r="BS2" s="64"/>
      <c r="BT2" s="64"/>
      <c r="BU2" s="3"/>
      <c r="BV2" s="64">
        <v>19</v>
      </c>
      <c r="BW2" s="64"/>
      <c r="BX2" s="64"/>
      <c r="BY2" s="64"/>
      <c r="BZ2" s="64"/>
      <c r="CB2" s="64">
        <v>20</v>
      </c>
      <c r="CC2" s="64"/>
      <c r="CD2" s="64"/>
      <c r="CE2" s="64"/>
      <c r="CF2" s="64"/>
      <c r="CG2" s="55"/>
      <c r="CH2" s="141">
        <v>21</v>
      </c>
      <c r="CI2" s="141"/>
      <c r="CJ2" s="141"/>
      <c r="CK2" s="141"/>
      <c r="CL2" s="141"/>
      <c r="CM2" s="55"/>
      <c r="CN2" s="141">
        <v>22</v>
      </c>
      <c r="CO2" s="141"/>
      <c r="CP2" s="141"/>
      <c r="CQ2" s="141"/>
      <c r="CR2" s="141"/>
      <c r="CS2" s="55"/>
      <c r="CT2" s="141">
        <v>24</v>
      </c>
      <c r="CU2" s="141"/>
      <c r="CV2" s="141"/>
      <c r="CW2" s="141"/>
      <c r="CX2" s="141"/>
      <c r="CZ2" s="141">
        <v>25</v>
      </c>
      <c r="DA2" s="141"/>
      <c r="DB2" s="141"/>
      <c r="DC2" s="141"/>
      <c r="DD2" s="141"/>
      <c r="DF2" s="141">
        <v>26</v>
      </c>
      <c r="DG2" s="141"/>
      <c r="DH2" s="141"/>
      <c r="DI2" s="141"/>
      <c r="DJ2" s="141"/>
    </row>
    <row r="3" spans="1:115" ht="18.75" customHeight="1">
      <c r="A3" s="139"/>
      <c r="B3" s="136" t="s">
        <v>290</v>
      </c>
      <c r="C3" s="137" t="s">
        <v>271</v>
      </c>
      <c r="D3" s="9"/>
      <c r="E3" s="8"/>
      <c r="F3" s="136" t="s">
        <v>132</v>
      </c>
      <c r="G3" s="136" t="s">
        <v>290</v>
      </c>
      <c r="H3" s="137" t="s">
        <v>271</v>
      </c>
      <c r="I3" s="9"/>
      <c r="J3" s="8"/>
      <c r="K3" s="136" t="s">
        <v>132</v>
      </c>
      <c r="L3" s="136" t="s">
        <v>290</v>
      </c>
      <c r="M3" s="137" t="s">
        <v>271</v>
      </c>
      <c r="N3" s="9"/>
      <c r="O3" s="8"/>
      <c r="P3" s="136" t="s">
        <v>132</v>
      </c>
      <c r="Q3" s="136" t="s">
        <v>290</v>
      </c>
      <c r="R3" s="137" t="s">
        <v>271</v>
      </c>
      <c r="S3" s="9"/>
      <c r="T3" s="8"/>
      <c r="U3" s="136" t="s">
        <v>132</v>
      </c>
      <c r="V3" s="136" t="s">
        <v>290</v>
      </c>
      <c r="W3" s="137" t="s">
        <v>271</v>
      </c>
      <c r="X3" s="9"/>
      <c r="Y3" s="8"/>
      <c r="Z3" s="136" t="s">
        <v>132</v>
      </c>
      <c r="AA3" s="136" t="s">
        <v>290</v>
      </c>
      <c r="AB3" s="137" t="s">
        <v>271</v>
      </c>
      <c r="AC3" s="9"/>
      <c r="AD3" s="8"/>
      <c r="AE3" s="136" t="s">
        <v>132</v>
      </c>
      <c r="AF3" s="136" t="s">
        <v>290</v>
      </c>
      <c r="AG3" s="137" t="s">
        <v>271</v>
      </c>
      <c r="AH3" s="9"/>
      <c r="AI3" s="8"/>
      <c r="AJ3" s="136" t="s">
        <v>132</v>
      </c>
      <c r="AK3" s="136" t="s">
        <v>290</v>
      </c>
      <c r="AL3" s="137" t="s">
        <v>271</v>
      </c>
      <c r="AM3" s="9"/>
      <c r="AN3" s="8"/>
      <c r="AO3" s="136" t="s">
        <v>132</v>
      </c>
      <c r="AP3" s="136" t="s">
        <v>290</v>
      </c>
      <c r="AQ3" s="137" t="s">
        <v>271</v>
      </c>
      <c r="AR3" s="9"/>
      <c r="AS3" s="8"/>
      <c r="AT3" s="136" t="s">
        <v>132</v>
      </c>
      <c r="AU3" s="136" t="s">
        <v>290</v>
      </c>
      <c r="AV3" s="137" t="s">
        <v>271</v>
      </c>
      <c r="AW3" s="9"/>
      <c r="AX3" s="8"/>
      <c r="AY3" s="136" t="s">
        <v>132</v>
      </c>
      <c r="AZ3" s="147">
        <v>27</v>
      </c>
      <c r="BA3" s="147">
        <v>28</v>
      </c>
      <c r="BB3" s="147">
        <v>29</v>
      </c>
      <c r="BC3" s="147">
        <v>30</v>
      </c>
      <c r="BD3" s="147" t="s">
        <v>461</v>
      </c>
      <c r="BE3" s="147">
        <v>2</v>
      </c>
      <c r="BF3" s="147">
        <v>3</v>
      </c>
      <c r="BG3" s="147">
        <v>4</v>
      </c>
      <c r="BH3" s="147">
        <v>5</v>
      </c>
      <c r="BI3" s="147">
        <v>6</v>
      </c>
      <c r="BJ3" s="3"/>
      <c r="BK3" s="3"/>
      <c r="BL3" s="3"/>
      <c r="BM3" s="3"/>
      <c r="BN3" s="3"/>
      <c r="BO3" s="3"/>
      <c r="BP3" s="54" t="s">
        <v>290</v>
      </c>
      <c r="BQ3" s="63" t="s">
        <v>271</v>
      </c>
      <c r="BR3" s="9"/>
      <c r="BS3" s="8"/>
      <c r="BT3" s="54" t="s">
        <v>132</v>
      </c>
      <c r="BU3" s="66">
        <v>18</v>
      </c>
      <c r="BV3" s="54" t="s">
        <v>290</v>
      </c>
      <c r="BW3" s="63" t="s">
        <v>271</v>
      </c>
      <c r="BX3" s="9"/>
      <c r="BY3" s="8"/>
      <c r="BZ3" s="54" t="s">
        <v>132</v>
      </c>
      <c r="CB3" s="54" t="s">
        <v>290</v>
      </c>
      <c r="CC3" s="63" t="s">
        <v>271</v>
      </c>
      <c r="CD3" s="9"/>
      <c r="CE3" s="8"/>
      <c r="CF3" s="54" t="s">
        <v>132</v>
      </c>
      <c r="CG3" s="66">
        <v>20</v>
      </c>
      <c r="CH3" s="136" t="s">
        <v>290</v>
      </c>
      <c r="CI3" s="137" t="s">
        <v>271</v>
      </c>
      <c r="CJ3" s="9"/>
      <c r="CK3" s="8"/>
      <c r="CL3" s="136" t="s">
        <v>132</v>
      </c>
      <c r="CM3" s="155">
        <v>21</v>
      </c>
      <c r="CN3" s="136" t="s">
        <v>290</v>
      </c>
      <c r="CO3" s="137" t="s">
        <v>271</v>
      </c>
      <c r="CP3" s="9"/>
      <c r="CQ3" s="8"/>
      <c r="CR3" s="136" t="s">
        <v>132</v>
      </c>
      <c r="CS3" s="155">
        <v>22</v>
      </c>
      <c r="CT3" s="136" t="s">
        <v>290</v>
      </c>
      <c r="CU3" s="137" t="s">
        <v>271</v>
      </c>
      <c r="CV3" s="9"/>
      <c r="CW3" s="8"/>
      <c r="CX3" s="136" t="s">
        <v>132</v>
      </c>
      <c r="CZ3" s="136" t="s">
        <v>290</v>
      </c>
      <c r="DA3" s="137" t="s">
        <v>271</v>
      </c>
      <c r="DB3" s="9"/>
      <c r="DC3" s="8"/>
      <c r="DD3" s="136" t="s">
        <v>132</v>
      </c>
      <c r="DE3" s="155">
        <f>CZ2</f>
        <v>25</v>
      </c>
      <c r="DF3" s="136" t="s">
        <v>290</v>
      </c>
      <c r="DG3" s="137" t="s">
        <v>271</v>
      </c>
      <c r="DH3" s="9"/>
      <c r="DI3" s="8"/>
      <c r="DJ3" s="136" t="s">
        <v>132</v>
      </c>
      <c r="DK3" s="147">
        <v>26</v>
      </c>
    </row>
    <row r="4" spans="1:115" ht="27" customHeight="1">
      <c r="A4" s="140"/>
      <c r="B4" s="136"/>
      <c r="C4" s="136" t="s">
        <v>263</v>
      </c>
      <c r="D4" s="54" t="s">
        <v>275</v>
      </c>
      <c r="E4" s="54" t="s">
        <v>1</v>
      </c>
      <c r="F4" s="136" t="s">
        <v>263</v>
      </c>
      <c r="G4" s="136"/>
      <c r="H4" s="136" t="s">
        <v>263</v>
      </c>
      <c r="I4" s="54" t="s">
        <v>275</v>
      </c>
      <c r="J4" s="54" t="s">
        <v>1</v>
      </c>
      <c r="K4" s="136" t="s">
        <v>263</v>
      </c>
      <c r="L4" s="136"/>
      <c r="M4" s="136" t="s">
        <v>263</v>
      </c>
      <c r="N4" s="54" t="s">
        <v>275</v>
      </c>
      <c r="O4" s="54" t="s">
        <v>1</v>
      </c>
      <c r="P4" s="136" t="s">
        <v>263</v>
      </c>
      <c r="Q4" s="136"/>
      <c r="R4" s="136" t="s">
        <v>263</v>
      </c>
      <c r="S4" s="54" t="s">
        <v>275</v>
      </c>
      <c r="T4" s="54" t="s">
        <v>1</v>
      </c>
      <c r="U4" s="136" t="s">
        <v>263</v>
      </c>
      <c r="V4" s="136"/>
      <c r="W4" s="136" t="s">
        <v>263</v>
      </c>
      <c r="X4" s="54" t="s">
        <v>275</v>
      </c>
      <c r="Y4" s="54" t="s">
        <v>1</v>
      </c>
      <c r="Z4" s="136" t="s">
        <v>263</v>
      </c>
      <c r="AA4" s="136"/>
      <c r="AB4" s="136" t="s">
        <v>263</v>
      </c>
      <c r="AC4" s="54" t="s">
        <v>275</v>
      </c>
      <c r="AD4" s="54" t="s">
        <v>1</v>
      </c>
      <c r="AE4" s="136" t="s">
        <v>263</v>
      </c>
      <c r="AF4" s="136"/>
      <c r="AG4" s="136" t="s">
        <v>263</v>
      </c>
      <c r="AH4" s="54" t="s">
        <v>275</v>
      </c>
      <c r="AI4" s="54" t="s">
        <v>1</v>
      </c>
      <c r="AJ4" s="136" t="s">
        <v>263</v>
      </c>
      <c r="AK4" s="136"/>
      <c r="AL4" s="136" t="s">
        <v>263</v>
      </c>
      <c r="AM4" s="54" t="s">
        <v>275</v>
      </c>
      <c r="AN4" s="54" t="s">
        <v>1</v>
      </c>
      <c r="AO4" s="136" t="s">
        <v>263</v>
      </c>
      <c r="AP4" s="136"/>
      <c r="AQ4" s="136" t="s">
        <v>263</v>
      </c>
      <c r="AR4" s="54" t="s">
        <v>275</v>
      </c>
      <c r="AS4" s="54" t="s">
        <v>1</v>
      </c>
      <c r="AT4" s="136" t="s">
        <v>263</v>
      </c>
      <c r="AU4" s="136"/>
      <c r="AV4" s="136" t="s">
        <v>263</v>
      </c>
      <c r="AW4" s="54" t="s">
        <v>275</v>
      </c>
      <c r="AX4" s="54" t="s">
        <v>1</v>
      </c>
      <c r="AY4" s="136" t="s">
        <v>263</v>
      </c>
      <c r="AZ4" s="148"/>
      <c r="BA4" s="148"/>
      <c r="BB4" s="148"/>
      <c r="BC4" s="148"/>
      <c r="BD4" s="148"/>
      <c r="BE4" s="148"/>
      <c r="BF4" s="148"/>
      <c r="BG4" s="148"/>
      <c r="BH4" s="148"/>
      <c r="BI4" s="148"/>
      <c r="BJ4" s="3"/>
      <c r="BK4" s="3"/>
      <c r="BL4" s="3"/>
      <c r="BM4" s="3"/>
      <c r="BN4" s="3"/>
      <c r="BO4" s="3"/>
      <c r="BP4" s="54"/>
      <c r="BQ4" s="54" t="s">
        <v>263</v>
      </c>
      <c r="BR4" s="54" t="s">
        <v>275</v>
      </c>
      <c r="BS4" s="54" t="s">
        <v>1</v>
      </c>
      <c r="BT4" s="54" t="s">
        <v>263</v>
      </c>
      <c r="BU4" s="65"/>
      <c r="BV4" s="54"/>
      <c r="BW4" s="54" t="s">
        <v>263</v>
      </c>
      <c r="BX4" s="54" t="s">
        <v>275</v>
      </c>
      <c r="BY4" s="54" t="s">
        <v>1</v>
      </c>
      <c r="BZ4" s="54" t="s">
        <v>263</v>
      </c>
      <c r="CB4" s="54"/>
      <c r="CC4" s="54" t="s">
        <v>263</v>
      </c>
      <c r="CD4" s="54" t="s">
        <v>275</v>
      </c>
      <c r="CE4" s="54" t="s">
        <v>1</v>
      </c>
      <c r="CF4" s="54" t="s">
        <v>263</v>
      </c>
      <c r="CG4" s="65"/>
      <c r="CH4" s="136"/>
      <c r="CI4" s="136" t="s">
        <v>263</v>
      </c>
      <c r="CJ4" s="54" t="s">
        <v>275</v>
      </c>
      <c r="CK4" s="54" t="s">
        <v>1</v>
      </c>
      <c r="CL4" s="136" t="s">
        <v>263</v>
      </c>
      <c r="CM4" s="146"/>
      <c r="CN4" s="136"/>
      <c r="CO4" s="136" t="s">
        <v>263</v>
      </c>
      <c r="CP4" s="54" t="s">
        <v>275</v>
      </c>
      <c r="CQ4" s="54" t="s">
        <v>1</v>
      </c>
      <c r="CR4" s="136" t="s">
        <v>263</v>
      </c>
      <c r="CS4" s="146"/>
      <c r="CT4" s="136"/>
      <c r="CU4" s="136" t="s">
        <v>263</v>
      </c>
      <c r="CV4" s="54" t="s">
        <v>275</v>
      </c>
      <c r="CW4" s="54" t="s">
        <v>1</v>
      </c>
      <c r="CX4" s="136" t="s">
        <v>263</v>
      </c>
      <c r="CZ4" s="136"/>
      <c r="DA4" s="136" t="s">
        <v>263</v>
      </c>
      <c r="DB4" s="54" t="s">
        <v>275</v>
      </c>
      <c r="DC4" s="54" t="s">
        <v>1</v>
      </c>
      <c r="DD4" s="136" t="s">
        <v>263</v>
      </c>
      <c r="DE4" s="146"/>
      <c r="DF4" s="136"/>
      <c r="DG4" s="136" t="s">
        <v>263</v>
      </c>
      <c r="DH4" s="54" t="s">
        <v>275</v>
      </c>
      <c r="DI4" s="54" t="s">
        <v>1</v>
      </c>
      <c r="DJ4" s="136" t="s">
        <v>263</v>
      </c>
      <c r="DK4" s="148"/>
    </row>
    <row r="5" spans="1:115" ht="13.5" customHeight="1">
      <c r="A5" s="10">
        <v>1</v>
      </c>
      <c r="B5" s="10">
        <v>2</v>
      </c>
      <c r="C5" s="10">
        <v>3</v>
      </c>
      <c r="D5" s="10">
        <v>4</v>
      </c>
      <c r="E5" s="10">
        <v>5</v>
      </c>
      <c r="F5" s="10">
        <v>6</v>
      </c>
      <c r="G5" s="10">
        <v>7</v>
      </c>
      <c r="H5" s="10">
        <v>8</v>
      </c>
      <c r="I5" s="10">
        <v>9</v>
      </c>
      <c r="J5" s="10">
        <v>10</v>
      </c>
      <c r="K5" s="10">
        <v>11</v>
      </c>
      <c r="L5" s="10">
        <v>12</v>
      </c>
      <c r="M5" s="10">
        <v>13</v>
      </c>
      <c r="N5" s="10">
        <v>14</v>
      </c>
      <c r="O5" s="10">
        <v>15</v>
      </c>
      <c r="P5" s="10">
        <v>16</v>
      </c>
      <c r="Q5" s="10">
        <v>17</v>
      </c>
      <c r="R5" s="10">
        <v>18</v>
      </c>
      <c r="S5" s="10">
        <v>19</v>
      </c>
      <c r="T5" s="10">
        <v>20</v>
      </c>
      <c r="U5" s="10">
        <v>21</v>
      </c>
      <c r="V5" s="10">
        <v>22</v>
      </c>
      <c r="W5" s="10">
        <v>23</v>
      </c>
      <c r="X5" s="10">
        <v>24</v>
      </c>
      <c r="Y5" s="10">
        <v>25</v>
      </c>
      <c r="Z5" s="10">
        <v>26</v>
      </c>
      <c r="AA5" s="10">
        <v>27</v>
      </c>
      <c r="AB5" s="10">
        <v>28</v>
      </c>
      <c r="AC5" s="10">
        <v>29</v>
      </c>
      <c r="AD5" s="10">
        <v>30</v>
      </c>
      <c r="AE5" s="10">
        <v>31</v>
      </c>
      <c r="AF5" s="10">
        <v>32</v>
      </c>
      <c r="AG5" s="10">
        <v>33</v>
      </c>
      <c r="AH5" s="10">
        <v>34</v>
      </c>
      <c r="AI5" s="10">
        <v>35</v>
      </c>
      <c r="AJ5" s="10">
        <v>36</v>
      </c>
      <c r="AK5" s="10">
        <v>37</v>
      </c>
      <c r="AL5" s="10">
        <v>38</v>
      </c>
      <c r="AM5" s="10">
        <v>39</v>
      </c>
      <c r="AN5" s="10">
        <v>40</v>
      </c>
      <c r="AO5" s="10">
        <v>41</v>
      </c>
      <c r="AP5" s="10">
        <v>42</v>
      </c>
      <c r="AQ5" s="10">
        <v>43</v>
      </c>
      <c r="AR5" s="10">
        <v>44</v>
      </c>
      <c r="AS5" s="10">
        <v>45</v>
      </c>
      <c r="AT5" s="10">
        <v>46</v>
      </c>
      <c r="AU5" s="10">
        <v>47</v>
      </c>
      <c r="AV5" s="10">
        <v>48</v>
      </c>
      <c r="AW5" s="10">
        <v>49</v>
      </c>
      <c r="AX5" s="10">
        <v>50</v>
      </c>
      <c r="AY5" s="10">
        <v>51</v>
      </c>
      <c r="AZ5" s="10">
        <v>52</v>
      </c>
      <c r="BA5" s="10">
        <v>53</v>
      </c>
      <c r="BB5" s="10">
        <v>54</v>
      </c>
      <c r="BC5" s="10">
        <v>55</v>
      </c>
      <c r="BD5" s="10">
        <v>56</v>
      </c>
      <c r="BE5" s="10">
        <v>57</v>
      </c>
      <c r="BF5" s="10">
        <v>58</v>
      </c>
      <c r="BG5" s="10">
        <v>59</v>
      </c>
      <c r="BH5" s="10">
        <v>60</v>
      </c>
      <c r="BI5" s="10">
        <v>61</v>
      </c>
      <c r="BJ5" s="3"/>
      <c r="BK5" s="3"/>
      <c r="BL5" s="3"/>
      <c r="BM5" s="3"/>
      <c r="BN5" s="3"/>
      <c r="BO5" s="3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</row>
    <row r="6" spans="1:115">
      <c r="A6" s="3" t="s">
        <v>140</v>
      </c>
      <c r="B6" s="13" t="s">
        <v>281</v>
      </c>
      <c r="C6" s="13" t="s">
        <v>281</v>
      </c>
      <c r="D6" s="13" t="s">
        <v>281</v>
      </c>
      <c r="E6" s="13" t="s">
        <v>283</v>
      </c>
      <c r="F6" s="13" t="s">
        <v>281</v>
      </c>
      <c r="G6" s="13" t="s">
        <v>283</v>
      </c>
      <c r="H6" s="13" t="s">
        <v>283</v>
      </c>
      <c r="I6" s="13" t="s">
        <v>283</v>
      </c>
      <c r="J6" s="13" t="s">
        <v>283</v>
      </c>
      <c r="K6" s="13" t="s">
        <v>283</v>
      </c>
      <c r="L6" s="13" t="s">
        <v>281</v>
      </c>
      <c r="M6" s="13" t="s">
        <v>281</v>
      </c>
      <c r="N6" s="13" t="s">
        <v>281</v>
      </c>
      <c r="O6" s="13" t="s">
        <v>283</v>
      </c>
      <c r="P6" s="13" t="s">
        <v>281</v>
      </c>
      <c r="Q6" s="13" t="s">
        <v>283</v>
      </c>
      <c r="R6" s="13" t="s">
        <v>283</v>
      </c>
      <c r="S6" s="13" t="s">
        <v>283</v>
      </c>
      <c r="T6" s="13" t="s">
        <v>283</v>
      </c>
      <c r="U6" s="13" t="s">
        <v>283</v>
      </c>
      <c r="V6" s="13" t="s">
        <v>283</v>
      </c>
      <c r="W6" s="13" t="s">
        <v>283</v>
      </c>
      <c r="X6" s="13" t="s">
        <v>283</v>
      </c>
      <c r="Y6" s="13" t="s">
        <v>283</v>
      </c>
      <c r="Z6" s="13" t="s">
        <v>283</v>
      </c>
      <c r="AA6" s="13" t="s">
        <v>283</v>
      </c>
      <c r="AB6" s="13" t="s">
        <v>283</v>
      </c>
      <c r="AC6" s="13" t="s">
        <v>283</v>
      </c>
      <c r="AD6" s="13" t="s">
        <v>283</v>
      </c>
      <c r="AE6" s="13" t="s">
        <v>283</v>
      </c>
      <c r="AF6" s="85" t="s">
        <v>283</v>
      </c>
      <c r="AG6" s="85" t="s">
        <v>283</v>
      </c>
      <c r="AH6" s="85" t="s">
        <v>283</v>
      </c>
      <c r="AI6" s="85" t="s">
        <v>283</v>
      </c>
      <c r="AJ6" s="85" t="s">
        <v>283</v>
      </c>
      <c r="AK6" s="13" t="s">
        <v>281</v>
      </c>
      <c r="AL6" s="13" t="s">
        <v>281</v>
      </c>
      <c r="AM6" s="13" t="s">
        <v>281</v>
      </c>
      <c r="AN6" s="13" t="s">
        <v>283</v>
      </c>
      <c r="AO6" s="13" t="s">
        <v>281</v>
      </c>
      <c r="AP6" s="13" t="s">
        <v>281</v>
      </c>
      <c r="AQ6" s="13" t="s">
        <v>281</v>
      </c>
      <c r="AR6" s="13" t="s">
        <v>281</v>
      </c>
      <c r="AS6" s="13" t="s">
        <v>283</v>
      </c>
      <c r="AT6" s="13" t="s">
        <v>281</v>
      </c>
      <c r="AU6" s="85" t="s">
        <v>281</v>
      </c>
      <c r="AV6" s="85" t="s">
        <v>281</v>
      </c>
      <c r="AW6" s="85" t="s">
        <v>281</v>
      </c>
      <c r="AX6" s="85" t="s">
        <v>283</v>
      </c>
      <c r="AY6" s="85" t="s">
        <v>281</v>
      </c>
      <c r="AZ6" s="13">
        <v>126</v>
      </c>
      <c r="BA6" s="13">
        <v>173</v>
      </c>
      <c r="BB6" s="13">
        <v>161</v>
      </c>
      <c r="BC6" s="13">
        <v>163</v>
      </c>
      <c r="BD6" s="13">
        <v>214</v>
      </c>
      <c r="BE6" s="13">
        <v>243</v>
      </c>
      <c r="BF6" s="13">
        <v>175</v>
      </c>
      <c r="BG6" s="13">
        <v>232</v>
      </c>
      <c r="BH6" s="13">
        <v>190</v>
      </c>
      <c r="BI6" s="13">
        <v>136</v>
      </c>
      <c r="BJ6" s="13"/>
      <c r="BK6" s="3"/>
      <c r="BL6" s="3" t="s">
        <v>317</v>
      </c>
      <c r="BM6" s="3" t="s">
        <v>123</v>
      </c>
      <c r="BN6" s="3"/>
      <c r="BO6" s="3"/>
      <c r="BP6" s="13" t="s">
        <v>281</v>
      </c>
      <c r="BQ6" s="13" t="s">
        <v>281</v>
      </c>
      <c r="BR6" s="13" t="s">
        <v>282</v>
      </c>
      <c r="BS6" s="13" t="s">
        <v>282</v>
      </c>
      <c r="BT6" s="13" t="s">
        <v>281</v>
      </c>
      <c r="BU6" s="13">
        <v>154</v>
      </c>
      <c r="BV6" s="13" t="s">
        <v>281</v>
      </c>
      <c r="BW6" s="13" t="s">
        <v>281</v>
      </c>
      <c r="BX6" s="13" t="s">
        <v>282</v>
      </c>
      <c r="BY6" s="13" t="s">
        <v>282</v>
      </c>
      <c r="BZ6" s="13" t="s">
        <v>281</v>
      </c>
      <c r="CB6" s="13" t="s">
        <v>281</v>
      </c>
      <c r="CC6" s="13" t="s">
        <v>281</v>
      </c>
      <c r="CD6" s="13" t="s">
        <v>282</v>
      </c>
      <c r="CE6" s="13" t="s">
        <v>282</v>
      </c>
      <c r="CF6" s="13" t="s">
        <v>281</v>
      </c>
      <c r="CG6" s="13">
        <v>199</v>
      </c>
      <c r="CH6" s="13" t="s">
        <v>281</v>
      </c>
      <c r="CI6" s="13" t="s">
        <v>281</v>
      </c>
      <c r="CJ6" s="13" t="s">
        <v>282</v>
      </c>
      <c r="CK6" s="13" t="s">
        <v>282</v>
      </c>
      <c r="CL6" s="13" t="s">
        <v>281</v>
      </c>
      <c r="CM6" s="13">
        <v>154</v>
      </c>
      <c r="CN6" s="13" t="s">
        <v>281</v>
      </c>
      <c r="CO6" s="13" t="s">
        <v>281</v>
      </c>
      <c r="CP6" s="13" t="s">
        <v>281</v>
      </c>
      <c r="CQ6" s="13" t="s">
        <v>283</v>
      </c>
      <c r="CR6" s="13" t="s">
        <v>281</v>
      </c>
      <c r="CS6" s="13">
        <v>165</v>
      </c>
      <c r="CT6" s="13" t="s">
        <v>281</v>
      </c>
      <c r="CU6" s="13" t="s">
        <v>281</v>
      </c>
      <c r="CV6" s="13" t="s">
        <v>281</v>
      </c>
      <c r="CW6" s="13" t="s">
        <v>283</v>
      </c>
      <c r="CX6" s="13" t="s">
        <v>281</v>
      </c>
      <c r="CZ6" s="13" t="s">
        <v>281</v>
      </c>
      <c r="DA6" s="13" t="s">
        <v>281</v>
      </c>
      <c r="DB6" s="13" t="s">
        <v>281</v>
      </c>
      <c r="DC6" s="13" t="s">
        <v>283</v>
      </c>
      <c r="DD6" s="13" t="s">
        <v>281</v>
      </c>
      <c r="DE6" s="13">
        <v>158</v>
      </c>
      <c r="DF6" s="13" t="s">
        <v>281</v>
      </c>
      <c r="DG6" s="13" t="s">
        <v>281</v>
      </c>
      <c r="DH6" s="13" t="s">
        <v>281</v>
      </c>
      <c r="DI6" s="13" t="s">
        <v>283</v>
      </c>
      <c r="DJ6" s="13" t="s">
        <v>281</v>
      </c>
      <c r="DK6" s="13">
        <v>193</v>
      </c>
    </row>
    <row r="7" spans="1:115">
      <c r="A7" s="3" t="s">
        <v>141</v>
      </c>
      <c r="B7" s="13" t="s">
        <v>283</v>
      </c>
      <c r="C7" s="13" t="s">
        <v>283</v>
      </c>
      <c r="D7" s="13" t="s">
        <v>283</v>
      </c>
      <c r="E7" s="13" t="s">
        <v>283</v>
      </c>
      <c r="F7" s="13" t="s">
        <v>283</v>
      </c>
      <c r="G7" s="13" t="s">
        <v>283</v>
      </c>
      <c r="H7" s="13" t="s">
        <v>283</v>
      </c>
      <c r="I7" s="13" t="s">
        <v>283</v>
      </c>
      <c r="J7" s="13" t="s">
        <v>283</v>
      </c>
      <c r="K7" s="13" t="s">
        <v>283</v>
      </c>
      <c r="L7" s="13" t="s">
        <v>283</v>
      </c>
      <c r="M7" s="13" t="s">
        <v>283</v>
      </c>
      <c r="N7" s="13" t="s">
        <v>283</v>
      </c>
      <c r="O7" s="13" t="s">
        <v>283</v>
      </c>
      <c r="P7" s="13" t="s">
        <v>283</v>
      </c>
      <c r="Q7" s="13" t="s">
        <v>283</v>
      </c>
      <c r="R7" s="13" t="s">
        <v>283</v>
      </c>
      <c r="S7" s="13" t="s">
        <v>283</v>
      </c>
      <c r="T7" s="13" t="s">
        <v>283</v>
      </c>
      <c r="U7" s="13" t="s">
        <v>283</v>
      </c>
      <c r="V7" s="13" t="s">
        <v>283</v>
      </c>
      <c r="W7" s="13" t="s">
        <v>283</v>
      </c>
      <c r="X7" s="13" t="s">
        <v>283</v>
      </c>
      <c r="Y7" s="13" t="s">
        <v>283</v>
      </c>
      <c r="Z7" s="13" t="s">
        <v>283</v>
      </c>
      <c r="AA7" s="13" t="s">
        <v>283</v>
      </c>
      <c r="AB7" s="13" t="s">
        <v>283</v>
      </c>
      <c r="AC7" s="13" t="s">
        <v>283</v>
      </c>
      <c r="AD7" s="13" t="s">
        <v>283</v>
      </c>
      <c r="AE7" s="13" t="s">
        <v>283</v>
      </c>
      <c r="AF7" s="85" t="s">
        <v>283</v>
      </c>
      <c r="AG7" s="85" t="s">
        <v>283</v>
      </c>
      <c r="AH7" s="85" t="s">
        <v>283</v>
      </c>
      <c r="AI7" s="85" t="s">
        <v>283</v>
      </c>
      <c r="AJ7" s="85" t="s">
        <v>283</v>
      </c>
      <c r="AK7" s="13" t="s">
        <v>283</v>
      </c>
      <c r="AL7" s="13" t="s">
        <v>283</v>
      </c>
      <c r="AM7" s="13" t="s">
        <v>283</v>
      </c>
      <c r="AN7" s="13" t="s">
        <v>283</v>
      </c>
      <c r="AO7" s="13" t="s">
        <v>283</v>
      </c>
      <c r="AP7" s="13" t="s">
        <v>283</v>
      </c>
      <c r="AQ7" s="13" t="s">
        <v>283</v>
      </c>
      <c r="AR7" s="13" t="s">
        <v>283</v>
      </c>
      <c r="AS7" s="13" t="s">
        <v>283</v>
      </c>
      <c r="AT7" s="13" t="s">
        <v>283</v>
      </c>
      <c r="AU7" s="85" t="s">
        <v>283</v>
      </c>
      <c r="AV7" s="85" t="s">
        <v>283</v>
      </c>
      <c r="AW7" s="85" t="s">
        <v>283</v>
      </c>
      <c r="AX7" s="85" t="s">
        <v>283</v>
      </c>
      <c r="AY7" s="85" t="s">
        <v>283</v>
      </c>
      <c r="AZ7" s="13">
        <v>126</v>
      </c>
      <c r="BA7" s="13">
        <v>173</v>
      </c>
      <c r="BB7" s="13">
        <v>161</v>
      </c>
      <c r="BC7" s="13">
        <v>163</v>
      </c>
      <c r="BD7" s="13">
        <v>214</v>
      </c>
      <c r="BE7" s="13">
        <v>243</v>
      </c>
      <c r="BF7" s="13">
        <v>175</v>
      </c>
      <c r="BG7" s="13">
        <v>232</v>
      </c>
      <c r="BH7" s="13">
        <v>190</v>
      </c>
      <c r="BI7" s="81">
        <v>136</v>
      </c>
      <c r="BJ7" s="13"/>
      <c r="BK7" s="3"/>
      <c r="BL7" s="3" t="s">
        <v>318</v>
      </c>
      <c r="BM7" s="3" t="s">
        <v>121</v>
      </c>
      <c r="BN7" s="3"/>
      <c r="BO7" s="3"/>
      <c r="BP7" s="13" t="s">
        <v>283</v>
      </c>
      <c r="BQ7" s="13" t="s">
        <v>283</v>
      </c>
      <c r="BR7" s="13" t="s">
        <v>282</v>
      </c>
      <c r="BS7" s="13" t="s">
        <v>282</v>
      </c>
      <c r="BT7" s="13" t="s">
        <v>283</v>
      </c>
      <c r="BU7" s="13">
        <v>154</v>
      </c>
      <c r="BV7" s="13" t="s">
        <v>283</v>
      </c>
      <c r="BW7" s="13" t="s">
        <v>283</v>
      </c>
      <c r="BX7" s="13" t="s">
        <v>282</v>
      </c>
      <c r="BY7" s="13" t="s">
        <v>282</v>
      </c>
      <c r="BZ7" s="13" t="s">
        <v>283</v>
      </c>
      <c r="CB7" s="13" t="s">
        <v>283</v>
      </c>
      <c r="CC7" s="13" t="s">
        <v>283</v>
      </c>
      <c r="CD7" s="13" t="s">
        <v>282</v>
      </c>
      <c r="CE7" s="13" t="s">
        <v>282</v>
      </c>
      <c r="CF7" s="13" t="s">
        <v>283</v>
      </c>
      <c r="CG7" s="13">
        <v>199</v>
      </c>
      <c r="CH7" s="13" t="s">
        <v>283</v>
      </c>
      <c r="CI7" s="13" t="s">
        <v>283</v>
      </c>
      <c r="CJ7" s="13" t="s">
        <v>282</v>
      </c>
      <c r="CK7" s="13" t="s">
        <v>282</v>
      </c>
      <c r="CL7" s="13" t="s">
        <v>283</v>
      </c>
      <c r="CM7" s="13">
        <v>154</v>
      </c>
      <c r="CN7" s="13" t="s">
        <v>283</v>
      </c>
      <c r="CO7" s="13" t="s">
        <v>283</v>
      </c>
      <c r="CP7" s="13" t="s">
        <v>283</v>
      </c>
      <c r="CQ7" s="13" t="s">
        <v>283</v>
      </c>
      <c r="CR7" s="13" t="s">
        <v>283</v>
      </c>
      <c r="CS7" s="13">
        <v>165</v>
      </c>
      <c r="CT7" s="13" t="s">
        <v>283</v>
      </c>
      <c r="CU7" s="13" t="s">
        <v>283</v>
      </c>
      <c r="CV7" s="13" t="s">
        <v>283</v>
      </c>
      <c r="CW7" s="13" t="s">
        <v>283</v>
      </c>
      <c r="CX7" s="13" t="s">
        <v>283</v>
      </c>
      <c r="CZ7" s="13" t="s">
        <v>283</v>
      </c>
      <c r="DA7" s="13" t="s">
        <v>283</v>
      </c>
      <c r="DB7" s="13" t="s">
        <v>283</v>
      </c>
      <c r="DC7" s="13" t="s">
        <v>283</v>
      </c>
      <c r="DD7" s="13" t="s">
        <v>283</v>
      </c>
      <c r="DE7" s="13">
        <v>158</v>
      </c>
      <c r="DF7" s="13" t="s">
        <v>283</v>
      </c>
      <c r="DG7" s="13" t="s">
        <v>283</v>
      </c>
      <c r="DH7" s="13" t="s">
        <v>283</v>
      </c>
      <c r="DI7" s="13" t="s">
        <v>283</v>
      </c>
      <c r="DJ7" s="13" t="s">
        <v>283</v>
      </c>
      <c r="DK7" s="13">
        <v>193</v>
      </c>
    </row>
    <row r="8" spans="1:115">
      <c r="A8" s="3" t="s">
        <v>142</v>
      </c>
      <c r="B8" s="13" t="s">
        <v>281</v>
      </c>
      <c r="C8" s="13" t="s">
        <v>281</v>
      </c>
      <c r="D8" s="13" t="s">
        <v>281</v>
      </c>
      <c r="E8" s="13" t="s">
        <v>281</v>
      </c>
      <c r="F8" s="13" t="s">
        <v>281</v>
      </c>
      <c r="G8" s="13">
        <v>21</v>
      </c>
      <c r="H8" s="13">
        <v>209</v>
      </c>
      <c r="I8" s="13" t="s">
        <v>281</v>
      </c>
      <c r="J8" s="13" t="s">
        <v>281</v>
      </c>
      <c r="K8" s="13">
        <v>44</v>
      </c>
      <c r="L8" s="13">
        <v>18</v>
      </c>
      <c r="M8" s="13">
        <v>144</v>
      </c>
      <c r="N8" s="13" t="s">
        <v>281</v>
      </c>
      <c r="O8" s="13" t="s">
        <v>281</v>
      </c>
      <c r="P8" s="13">
        <v>26</v>
      </c>
      <c r="Q8" s="13">
        <v>22</v>
      </c>
      <c r="R8" s="13">
        <v>132</v>
      </c>
      <c r="S8" s="13" t="s">
        <v>281</v>
      </c>
      <c r="T8" s="13" t="s">
        <v>281</v>
      </c>
      <c r="U8" s="13">
        <v>29</v>
      </c>
      <c r="V8" s="13" t="s">
        <v>281</v>
      </c>
      <c r="W8" s="13" t="s">
        <v>281</v>
      </c>
      <c r="X8" s="13" t="s">
        <v>281</v>
      </c>
      <c r="Y8" s="13" t="s">
        <v>281</v>
      </c>
      <c r="Z8" s="13" t="s">
        <v>281</v>
      </c>
      <c r="AA8" s="13" t="s">
        <v>281</v>
      </c>
      <c r="AB8" s="13" t="s">
        <v>281</v>
      </c>
      <c r="AC8" s="13" t="s">
        <v>281</v>
      </c>
      <c r="AD8" s="13" t="s">
        <v>281</v>
      </c>
      <c r="AE8" s="13" t="s">
        <v>281</v>
      </c>
      <c r="AF8" s="85" t="s">
        <v>281</v>
      </c>
      <c r="AG8" s="85" t="s">
        <v>281</v>
      </c>
      <c r="AH8" s="85" t="s">
        <v>281</v>
      </c>
      <c r="AI8" s="85" t="s">
        <v>281</v>
      </c>
      <c r="AJ8" s="85" t="s">
        <v>281</v>
      </c>
      <c r="AK8" s="13" t="s">
        <v>281</v>
      </c>
      <c r="AL8" s="13" t="s">
        <v>281</v>
      </c>
      <c r="AM8" s="13" t="s">
        <v>281</v>
      </c>
      <c r="AN8" s="13" t="s">
        <v>281</v>
      </c>
      <c r="AO8" s="13" t="s">
        <v>281</v>
      </c>
      <c r="AP8" s="13" t="s">
        <v>281</v>
      </c>
      <c r="AQ8" s="13" t="s">
        <v>281</v>
      </c>
      <c r="AR8" s="13" t="s">
        <v>281</v>
      </c>
      <c r="AS8" s="13" t="s">
        <v>281</v>
      </c>
      <c r="AT8" s="13" t="s">
        <v>281</v>
      </c>
      <c r="AU8" s="85" t="s">
        <v>281</v>
      </c>
      <c r="AV8" s="85" t="s">
        <v>281</v>
      </c>
      <c r="AW8" s="85" t="s">
        <v>281</v>
      </c>
      <c r="AX8" s="85" t="s">
        <v>281</v>
      </c>
      <c r="AY8" s="85" t="s">
        <v>281</v>
      </c>
      <c r="AZ8" s="13">
        <v>126</v>
      </c>
      <c r="BA8" s="13">
        <v>173</v>
      </c>
      <c r="BB8" s="13">
        <v>161</v>
      </c>
      <c r="BC8" s="13">
        <v>163</v>
      </c>
      <c r="BD8" s="13">
        <v>214</v>
      </c>
      <c r="BE8" s="13">
        <v>243</v>
      </c>
      <c r="BF8" s="13">
        <v>175</v>
      </c>
      <c r="BG8" s="13">
        <v>232</v>
      </c>
      <c r="BH8" s="13">
        <v>190</v>
      </c>
      <c r="BI8" s="81">
        <v>136</v>
      </c>
      <c r="BJ8" s="13"/>
      <c r="BK8" s="3"/>
      <c r="BL8" s="3" t="s">
        <v>319</v>
      </c>
      <c r="BM8" s="3" t="s">
        <v>119</v>
      </c>
      <c r="BN8" s="3"/>
      <c r="BO8" s="3"/>
      <c r="BP8" s="13" t="s">
        <v>281</v>
      </c>
      <c r="BQ8" s="13">
        <v>278</v>
      </c>
      <c r="BR8" s="13" t="s">
        <v>282</v>
      </c>
      <c r="BS8" s="13" t="s">
        <v>282</v>
      </c>
      <c r="BT8" s="13" t="s">
        <v>281</v>
      </c>
      <c r="BU8" s="13">
        <v>154</v>
      </c>
      <c r="BV8" s="13" t="s">
        <v>281</v>
      </c>
      <c r="BW8" s="13" t="s">
        <v>281</v>
      </c>
      <c r="BX8" s="13" t="s">
        <v>282</v>
      </c>
      <c r="BY8" s="13" t="s">
        <v>282</v>
      </c>
      <c r="BZ8" s="13" t="s">
        <v>281</v>
      </c>
      <c r="CB8" s="13">
        <v>33</v>
      </c>
      <c r="CC8" s="13">
        <v>211</v>
      </c>
      <c r="CD8" s="13" t="s">
        <v>282</v>
      </c>
      <c r="CE8" s="13" t="s">
        <v>282</v>
      </c>
      <c r="CF8" s="13">
        <v>70</v>
      </c>
      <c r="CG8" s="13">
        <v>199</v>
      </c>
      <c r="CH8" s="13">
        <v>37</v>
      </c>
      <c r="CI8" s="13">
        <v>182</v>
      </c>
      <c r="CJ8" s="13" t="s">
        <v>282</v>
      </c>
      <c r="CK8" s="13" t="s">
        <v>282</v>
      </c>
      <c r="CL8" s="13">
        <v>67</v>
      </c>
      <c r="CM8" s="13">
        <v>154</v>
      </c>
      <c r="CN8" s="13">
        <v>35</v>
      </c>
      <c r="CO8" s="13">
        <v>121</v>
      </c>
      <c r="CP8" s="13">
        <v>122</v>
      </c>
      <c r="CQ8" s="13" t="s">
        <v>281</v>
      </c>
      <c r="CR8" s="13">
        <v>43</v>
      </c>
      <c r="CS8" s="13">
        <v>165</v>
      </c>
      <c r="CT8" s="13" t="s">
        <v>281</v>
      </c>
      <c r="CU8" s="13" t="s">
        <v>281</v>
      </c>
      <c r="CV8" s="13" t="s">
        <v>281</v>
      </c>
      <c r="CW8" s="13" t="s">
        <v>281</v>
      </c>
      <c r="CX8" s="13" t="s">
        <v>281</v>
      </c>
      <c r="CZ8" s="13">
        <v>15</v>
      </c>
      <c r="DA8" s="13">
        <v>187</v>
      </c>
      <c r="DB8" s="13">
        <v>194</v>
      </c>
      <c r="DC8" s="13" t="s">
        <v>281</v>
      </c>
      <c r="DD8" s="13">
        <v>27</v>
      </c>
      <c r="DE8" s="13">
        <v>158</v>
      </c>
      <c r="DF8" s="13" t="s">
        <v>281</v>
      </c>
      <c r="DG8" s="13" t="s">
        <v>281</v>
      </c>
      <c r="DH8" s="13" t="s">
        <v>281</v>
      </c>
      <c r="DI8" s="13" t="s">
        <v>281</v>
      </c>
      <c r="DJ8" s="13" t="s">
        <v>281</v>
      </c>
      <c r="DK8" s="13">
        <v>193</v>
      </c>
    </row>
    <row r="9" spans="1:115">
      <c r="A9" s="3" t="s">
        <v>143</v>
      </c>
      <c r="B9" s="13" t="s">
        <v>283</v>
      </c>
      <c r="C9" s="13" t="s">
        <v>283</v>
      </c>
      <c r="D9" s="13" t="s">
        <v>283</v>
      </c>
      <c r="E9" s="13" t="s">
        <v>283</v>
      </c>
      <c r="F9" s="13" t="s">
        <v>283</v>
      </c>
      <c r="G9" s="13" t="s">
        <v>283</v>
      </c>
      <c r="H9" s="13" t="s">
        <v>283</v>
      </c>
      <c r="I9" s="13" t="s">
        <v>283</v>
      </c>
      <c r="J9" s="13" t="s">
        <v>283</v>
      </c>
      <c r="K9" s="13" t="s">
        <v>283</v>
      </c>
      <c r="L9" s="13" t="s">
        <v>283</v>
      </c>
      <c r="M9" s="13" t="s">
        <v>283</v>
      </c>
      <c r="N9" s="13" t="s">
        <v>283</v>
      </c>
      <c r="O9" s="13" t="s">
        <v>283</v>
      </c>
      <c r="P9" s="13" t="s">
        <v>283</v>
      </c>
      <c r="Q9" s="13" t="s">
        <v>283</v>
      </c>
      <c r="R9" s="13" t="s">
        <v>283</v>
      </c>
      <c r="S9" s="13" t="s">
        <v>283</v>
      </c>
      <c r="T9" s="13" t="s">
        <v>283</v>
      </c>
      <c r="U9" s="13" t="s">
        <v>283</v>
      </c>
      <c r="V9" s="13" t="s">
        <v>283</v>
      </c>
      <c r="W9" s="13" t="s">
        <v>283</v>
      </c>
      <c r="X9" s="13" t="s">
        <v>283</v>
      </c>
      <c r="Y9" s="13" t="s">
        <v>283</v>
      </c>
      <c r="Z9" s="13" t="s">
        <v>283</v>
      </c>
      <c r="AA9" s="13" t="s">
        <v>283</v>
      </c>
      <c r="AB9" s="13" t="s">
        <v>283</v>
      </c>
      <c r="AC9" s="13" t="s">
        <v>283</v>
      </c>
      <c r="AD9" s="13" t="s">
        <v>283</v>
      </c>
      <c r="AE9" s="13" t="s">
        <v>283</v>
      </c>
      <c r="AF9" s="85" t="s">
        <v>283</v>
      </c>
      <c r="AG9" s="85" t="s">
        <v>283</v>
      </c>
      <c r="AH9" s="85" t="s">
        <v>283</v>
      </c>
      <c r="AI9" s="85" t="s">
        <v>283</v>
      </c>
      <c r="AJ9" s="85" t="s">
        <v>283</v>
      </c>
      <c r="AK9" s="13" t="s">
        <v>283</v>
      </c>
      <c r="AL9" s="13" t="s">
        <v>283</v>
      </c>
      <c r="AM9" s="13" t="s">
        <v>283</v>
      </c>
      <c r="AN9" s="13" t="s">
        <v>283</v>
      </c>
      <c r="AO9" s="13" t="s">
        <v>283</v>
      </c>
      <c r="AP9" s="13" t="s">
        <v>283</v>
      </c>
      <c r="AQ9" s="13" t="s">
        <v>283</v>
      </c>
      <c r="AR9" s="13" t="s">
        <v>283</v>
      </c>
      <c r="AS9" s="13" t="s">
        <v>283</v>
      </c>
      <c r="AT9" s="13" t="s">
        <v>283</v>
      </c>
      <c r="AU9" s="85" t="s">
        <v>283</v>
      </c>
      <c r="AV9" s="85" t="s">
        <v>283</v>
      </c>
      <c r="AW9" s="85" t="s">
        <v>283</v>
      </c>
      <c r="AX9" s="85" t="s">
        <v>283</v>
      </c>
      <c r="AY9" s="85" t="s">
        <v>283</v>
      </c>
      <c r="AZ9" s="13">
        <v>126</v>
      </c>
      <c r="BA9" s="13">
        <v>173</v>
      </c>
      <c r="BB9" s="13">
        <v>161</v>
      </c>
      <c r="BC9" s="13">
        <v>163</v>
      </c>
      <c r="BD9" s="13">
        <v>214</v>
      </c>
      <c r="BE9" s="13">
        <v>243</v>
      </c>
      <c r="BF9" s="13">
        <v>175</v>
      </c>
      <c r="BG9" s="13">
        <v>232</v>
      </c>
      <c r="BH9" s="13">
        <v>190</v>
      </c>
      <c r="BI9" s="81">
        <v>136</v>
      </c>
      <c r="BJ9" s="13"/>
      <c r="BK9" s="3"/>
      <c r="BL9" s="3" t="s">
        <v>320</v>
      </c>
      <c r="BM9" s="3" t="s">
        <v>117</v>
      </c>
      <c r="BN9" s="3"/>
      <c r="BO9" s="3"/>
      <c r="BP9" s="13" t="s">
        <v>283</v>
      </c>
      <c r="BQ9" s="13" t="s">
        <v>283</v>
      </c>
      <c r="BR9" s="13" t="s">
        <v>282</v>
      </c>
      <c r="BS9" s="13" t="s">
        <v>282</v>
      </c>
      <c r="BT9" s="13" t="s">
        <v>283</v>
      </c>
      <c r="BU9" s="13">
        <v>154</v>
      </c>
      <c r="BV9" s="13" t="s">
        <v>283</v>
      </c>
      <c r="BW9" s="13" t="s">
        <v>283</v>
      </c>
      <c r="BX9" s="13" t="s">
        <v>282</v>
      </c>
      <c r="BY9" s="13" t="s">
        <v>282</v>
      </c>
      <c r="BZ9" s="13" t="s">
        <v>283</v>
      </c>
      <c r="CB9" s="13" t="s">
        <v>283</v>
      </c>
      <c r="CC9" s="13" t="s">
        <v>283</v>
      </c>
      <c r="CD9" s="13" t="s">
        <v>282</v>
      </c>
      <c r="CE9" s="13" t="s">
        <v>282</v>
      </c>
      <c r="CF9" s="13" t="s">
        <v>283</v>
      </c>
      <c r="CG9" s="13">
        <v>199</v>
      </c>
      <c r="CH9" s="13" t="s">
        <v>283</v>
      </c>
      <c r="CI9" s="13" t="s">
        <v>283</v>
      </c>
      <c r="CJ9" s="13" t="s">
        <v>282</v>
      </c>
      <c r="CK9" s="13" t="s">
        <v>282</v>
      </c>
      <c r="CL9" s="13" t="s">
        <v>283</v>
      </c>
      <c r="CM9" s="13">
        <v>154</v>
      </c>
      <c r="CN9" s="13" t="s">
        <v>283</v>
      </c>
      <c r="CO9" s="13" t="s">
        <v>283</v>
      </c>
      <c r="CP9" s="13" t="s">
        <v>283</v>
      </c>
      <c r="CQ9" s="13" t="s">
        <v>283</v>
      </c>
      <c r="CR9" s="13" t="s">
        <v>283</v>
      </c>
      <c r="CS9" s="13">
        <v>165</v>
      </c>
      <c r="CT9" s="13" t="s">
        <v>283</v>
      </c>
      <c r="CU9" s="13" t="s">
        <v>283</v>
      </c>
      <c r="CV9" s="13" t="s">
        <v>283</v>
      </c>
      <c r="CW9" s="13" t="s">
        <v>283</v>
      </c>
      <c r="CX9" s="13" t="s">
        <v>283</v>
      </c>
      <c r="CZ9" s="13" t="s">
        <v>283</v>
      </c>
      <c r="DA9" s="13" t="s">
        <v>283</v>
      </c>
      <c r="DB9" s="13" t="s">
        <v>283</v>
      </c>
      <c r="DC9" s="13" t="s">
        <v>283</v>
      </c>
      <c r="DD9" s="13" t="s">
        <v>283</v>
      </c>
      <c r="DE9" s="13">
        <v>158</v>
      </c>
      <c r="DF9" s="13" t="s">
        <v>283</v>
      </c>
      <c r="DG9" s="13" t="s">
        <v>283</v>
      </c>
      <c r="DH9" s="13" t="s">
        <v>283</v>
      </c>
      <c r="DI9" s="13" t="s">
        <v>283</v>
      </c>
      <c r="DJ9" s="13" t="s">
        <v>283</v>
      </c>
      <c r="DK9" s="13">
        <v>193</v>
      </c>
    </row>
    <row r="10" spans="1:115">
      <c r="A10" s="3" t="s">
        <v>144</v>
      </c>
      <c r="B10" s="13" t="s">
        <v>283</v>
      </c>
      <c r="C10" s="13" t="s">
        <v>283</v>
      </c>
      <c r="D10" s="13" t="s">
        <v>283</v>
      </c>
      <c r="E10" s="13" t="s">
        <v>283</v>
      </c>
      <c r="F10" s="13" t="s">
        <v>283</v>
      </c>
      <c r="G10" s="13" t="s">
        <v>283</v>
      </c>
      <c r="H10" s="13" t="s">
        <v>283</v>
      </c>
      <c r="I10" s="13" t="s">
        <v>283</v>
      </c>
      <c r="J10" s="13" t="s">
        <v>283</v>
      </c>
      <c r="K10" s="13" t="s">
        <v>283</v>
      </c>
      <c r="L10" s="13" t="s">
        <v>283</v>
      </c>
      <c r="M10" s="13" t="s">
        <v>283</v>
      </c>
      <c r="N10" s="13" t="s">
        <v>283</v>
      </c>
      <c r="O10" s="13" t="s">
        <v>283</v>
      </c>
      <c r="P10" s="13" t="s">
        <v>283</v>
      </c>
      <c r="Q10" s="13" t="s">
        <v>283</v>
      </c>
      <c r="R10" s="13" t="s">
        <v>283</v>
      </c>
      <c r="S10" s="13" t="s">
        <v>283</v>
      </c>
      <c r="T10" s="13" t="s">
        <v>283</v>
      </c>
      <c r="U10" s="13" t="s">
        <v>283</v>
      </c>
      <c r="V10" s="13" t="s">
        <v>283</v>
      </c>
      <c r="W10" s="13" t="s">
        <v>283</v>
      </c>
      <c r="X10" s="13" t="s">
        <v>283</v>
      </c>
      <c r="Y10" s="13" t="s">
        <v>283</v>
      </c>
      <c r="Z10" s="13" t="s">
        <v>283</v>
      </c>
      <c r="AA10" s="13" t="s">
        <v>281</v>
      </c>
      <c r="AB10" s="13" t="s">
        <v>281</v>
      </c>
      <c r="AC10" s="13" t="s">
        <v>281</v>
      </c>
      <c r="AD10" s="13" t="s">
        <v>283</v>
      </c>
      <c r="AE10" s="13" t="s">
        <v>281</v>
      </c>
      <c r="AF10" s="85" t="s">
        <v>283</v>
      </c>
      <c r="AG10" s="85" t="s">
        <v>283</v>
      </c>
      <c r="AH10" s="85" t="s">
        <v>283</v>
      </c>
      <c r="AI10" s="85" t="s">
        <v>283</v>
      </c>
      <c r="AJ10" s="85" t="s">
        <v>283</v>
      </c>
      <c r="AK10" s="13" t="s">
        <v>283</v>
      </c>
      <c r="AL10" s="13" t="s">
        <v>283</v>
      </c>
      <c r="AM10" s="13" t="s">
        <v>283</v>
      </c>
      <c r="AN10" s="13" t="s">
        <v>283</v>
      </c>
      <c r="AO10" s="13" t="s">
        <v>283</v>
      </c>
      <c r="AP10" s="13" t="s">
        <v>281</v>
      </c>
      <c r="AQ10" s="13" t="s">
        <v>281</v>
      </c>
      <c r="AR10" s="13" t="s">
        <v>281</v>
      </c>
      <c r="AS10" s="13" t="s">
        <v>283</v>
      </c>
      <c r="AT10" s="13" t="s">
        <v>281</v>
      </c>
      <c r="AU10" s="85" t="s">
        <v>283</v>
      </c>
      <c r="AV10" s="85" t="s">
        <v>283</v>
      </c>
      <c r="AW10" s="85" t="s">
        <v>283</v>
      </c>
      <c r="AX10" s="85" t="s">
        <v>283</v>
      </c>
      <c r="AY10" s="85" t="s">
        <v>283</v>
      </c>
      <c r="AZ10" s="13">
        <v>126</v>
      </c>
      <c r="BA10" s="13">
        <v>173</v>
      </c>
      <c r="BB10" s="13">
        <v>161</v>
      </c>
      <c r="BC10" s="13">
        <v>163</v>
      </c>
      <c r="BD10" s="13">
        <v>214</v>
      </c>
      <c r="BE10" s="13">
        <v>243</v>
      </c>
      <c r="BF10" s="13">
        <v>175</v>
      </c>
      <c r="BG10" s="13">
        <v>232</v>
      </c>
      <c r="BH10" s="13">
        <v>190</v>
      </c>
      <c r="BI10" s="81">
        <v>136</v>
      </c>
      <c r="BJ10" s="13"/>
      <c r="BK10" s="3"/>
      <c r="BL10" s="3" t="s">
        <v>321</v>
      </c>
      <c r="BM10" s="3" t="s">
        <v>115</v>
      </c>
      <c r="BN10" s="3"/>
      <c r="BO10" s="3"/>
      <c r="BP10" s="13" t="s">
        <v>283</v>
      </c>
      <c r="BQ10" s="13" t="s">
        <v>283</v>
      </c>
      <c r="BR10" s="13" t="s">
        <v>282</v>
      </c>
      <c r="BS10" s="13" t="s">
        <v>282</v>
      </c>
      <c r="BT10" s="13" t="s">
        <v>283</v>
      </c>
      <c r="BU10" s="13">
        <v>154</v>
      </c>
      <c r="BV10" s="13" t="s">
        <v>283</v>
      </c>
      <c r="BW10" s="13" t="s">
        <v>283</v>
      </c>
      <c r="BX10" s="13" t="s">
        <v>282</v>
      </c>
      <c r="BY10" s="13" t="s">
        <v>282</v>
      </c>
      <c r="BZ10" s="13" t="s">
        <v>283</v>
      </c>
      <c r="CB10" s="13" t="s">
        <v>283</v>
      </c>
      <c r="CC10" s="13" t="s">
        <v>283</v>
      </c>
      <c r="CD10" s="13" t="s">
        <v>282</v>
      </c>
      <c r="CE10" s="13" t="s">
        <v>282</v>
      </c>
      <c r="CF10" s="13" t="s">
        <v>283</v>
      </c>
      <c r="CG10" s="13">
        <v>199</v>
      </c>
      <c r="CH10" s="13" t="s">
        <v>283</v>
      </c>
      <c r="CI10" s="13" t="s">
        <v>283</v>
      </c>
      <c r="CJ10" s="13" t="s">
        <v>282</v>
      </c>
      <c r="CK10" s="13" t="s">
        <v>282</v>
      </c>
      <c r="CL10" s="13" t="s">
        <v>283</v>
      </c>
      <c r="CM10" s="13">
        <v>154</v>
      </c>
      <c r="CN10" s="13" t="s">
        <v>283</v>
      </c>
      <c r="CO10" s="13" t="s">
        <v>283</v>
      </c>
      <c r="CP10" s="13" t="s">
        <v>283</v>
      </c>
      <c r="CQ10" s="13" t="s">
        <v>283</v>
      </c>
      <c r="CR10" s="13" t="s">
        <v>283</v>
      </c>
      <c r="CS10" s="13">
        <v>165</v>
      </c>
      <c r="CT10" s="13" t="s">
        <v>283</v>
      </c>
      <c r="CU10" s="13" t="s">
        <v>283</v>
      </c>
      <c r="CV10" s="13" t="s">
        <v>283</v>
      </c>
      <c r="CW10" s="13" t="s">
        <v>283</v>
      </c>
      <c r="CX10" s="13" t="s">
        <v>283</v>
      </c>
      <c r="CZ10" s="13" t="s">
        <v>283</v>
      </c>
      <c r="DA10" s="13" t="s">
        <v>283</v>
      </c>
      <c r="DB10" s="13" t="s">
        <v>283</v>
      </c>
      <c r="DC10" s="13" t="s">
        <v>283</v>
      </c>
      <c r="DD10" s="13" t="s">
        <v>283</v>
      </c>
      <c r="DE10" s="13">
        <v>158</v>
      </c>
      <c r="DF10" s="13" t="s">
        <v>283</v>
      </c>
      <c r="DG10" s="13" t="s">
        <v>283</v>
      </c>
      <c r="DH10" s="13" t="s">
        <v>283</v>
      </c>
      <c r="DI10" s="13" t="s">
        <v>283</v>
      </c>
      <c r="DJ10" s="13" t="s">
        <v>283</v>
      </c>
      <c r="DK10" s="13">
        <v>193</v>
      </c>
    </row>
    <row r="11" spans="1:115">
      <c r="A11" s="3" t="s">
        <v>145</v>
      </c>
      <c r="B11" s="13">
        <v>59</v>
      </c>
      <c r="C11" s="13">
        <v>90</v>
      </c>
      <c r="D11" s="13">
        <v>88</v>
      </c>
      <c r="E11" s="13">
        <v>160</v>
      </c>
      <c r="F11" s="13">
        <v>53</v>
      </c>
      <c r="G11" s="13">
        <v>70</v>
      </c>
      <c r="H11" s="13">
        <v>103</v>
      </c>
      <c r="I11" s="13">
        <v>103</v>
      </c>
      <c r="J11" s="13" t="s">
        <v>281</v>
      </c>
      <c r="K11" s="13">
        <v>72</v>
      </c>
      <c r="L11" s="13">
        <v>91</v>
      </c>
      <c r="M11" s="13">
        <v>64</v>
      </c>
      <c r="N11" s="13">
        <v>63</v>
      </c>
      <c r="O11" s="13" t="s">
        <v>281</v>
      </c>
      <c r="P11" s="13">
        <v>58</v>
      </c>
      <c r="Q11" s="13">
        <v>83</v>
      </c>
      <c r="R11" s="13">
        <v>102</v>
      </c>
      <c r="S11" s="13">
        <v>102</v>
      </c>
      <c r="T11" s="13" t="s">
        <v>283</v>
      </c>
      <c r="U11" s="13">
        <v>85</v>
      </c>
      <c r="V11" s="13">
        <v>60</v>
      </c>
      <c r="W11" s="13">
        <v>168</v>
      </c>
      <c r="X11" s="13">
        <v>168</v>
      </c>
      <c r="Y11" s="13" t="s">
        <v>283</v>
      </c>
      <c r="Z11" s="13">
        <v>101</v>
      </c>
      <c r="AA11" s="13">
        <v>58</v>
      </c>
      <c r="AB11" s="13">
        <v>155</v>
      </c>
      <c r="AC11" s="13">
        <v>155</v>
      </c>
      <c r="AD11" s="13" t="s">
        <v>283</v>
      </c>
      <c r="AE11" s="13">
        <v>90</v>
      </c>
      <c r="AF11" s="85">
        <v>54</v>
      </c>
      <c r="AG11" s="85" t="s">
        <v>283</v>
      </c>
      <c r="AH11" s="85" t="s">
        <v>283</v>
      </c>
      <c r="AI11" s="85" t="s">
        <v>283</v>
      </c>
      <c r="AJ11" s="85" t="s">
        <v>283</v>
      </c>
      <c r="AK11" s="13">
        <v>56</v>
      </c>
      <c r="AL11" s="13">
        <v>129</v>
      </c>
      <c r="AM11" s="13">
        <v>129</v>
      </c>
      <c r="AN11" s="13" t="s">
        <v>283</v>
      </c>
      <c r="AO11" s="13">
        <v>72</v>
      </c>
      <c r="AP11" s="13">
        <v>55</v>
      </c>
      <c r="AQ11" s="13">
        <v>127</v>
      </c>
      <c r="AR11" s="13">
        <v>127</v>
      </c>
      <c r="AS11" s="13" t="s">
        <v>283</v>
      </c>
      <c r="AT11" s="13">
        <v>70</v>
      </c>
      <c r="AU11" s="85">
        <v>50</v>
      </c>
      <c r="AV11" s="85">
        <v>87</v>
      </c>
      <c r="AW11" s="85">
        <v>87</v>
      </c>
      <c r="AX11" s="85" t="s">
        <v>283</v>
      </c>
      <c r="AY11" s="85">
        <v>44</v>
      </c>
      <c r="AZ11" s="13">
        <v>126</v>
      </c>
      <c r="BA11" s="13">
        <v>173</v>
      </c>
      <c r="BB11" s="13">
        <v>161</v>
      </c>
      <c r="BC11" s="13">
        <v>163</v>
      </c>
      <c r="BD11" s="13">
        <v>214</v>
      </c>
      <c r="BE11" s="13">
        <v>243</v>
      </c>
      <c r="BF11" s="13">
        <v>175</v>
      </c>
      <c r="BG11" s="13">
        <v>232</v>
      </c>
      <c r="BH11" s="13">
        <v>190</v>
      </c>
      <c r="BI11" s="81">
        <v>136</v>
      </c>
      <c r="BJ11" s="13"/>
      <c r="BK11" s="3"/>
      <c r="BL11" s="3" t="s">
        <v>322</v>
      </c>
      <c r="BM11" s="3" t="s">
        <v>113</v>
      </c>
      <c r="BN11" s="3"/>
      <c r="BO11" s="3"/>
      <c r="BP11" s="13">
        <v>34</v>
      </c>
      <c r="BQ11" s="13">
        <v>133</v>
      </c>
      <c r="BR11" s="13" t="s">
        <v>282</v>
      </c>
      <c r="BS11" s="13" t="s">
        <v>282</v>
      </c>
      <c r="BT11" s="13">
        <v>45</v>
      </c>
      <c r="BU11" s="13">
        <v>154</v>
      </c>
      <c r="BV11" s="13">
        <v>42</v>
      </c>
      <c r="BW11" s="13">
        <v>255</v>
      </c>
      <c r="BX11" s="13" t="s">
        <v>282</v>
      </c>
      <c r="BY11" s="13" t="s">
        <v>282</v>
      </c>
      <c r="BZ11" s="13">
        <v>107</v>
      </c>
      <c r="CB11" s="13">
        <v>52</v>
      </c>
      <c r="CC11" s="13">
        <v>183</v>
      </c>
      <c r="CD11" s="13" t="s">
        <v>282</v>
      </c>
      <c r="CE11" s="13" t="s">
        <v>282</v>
      </c>
      <c r="CF11" s="13">
        <v>95</v>
      </c>
      <c r="CG11" s="13">
        <v>199</v>
      </c>
      <c r="CH11" s="13" t="s">
        <v>281</v>
      </c>
      <c r="CI11" s="13">
        <v>162</v>
      </c>
      <c r="CJ11" s="13" t="s">
        <v>282</v>
      </c>
      <c r="CK11" s="13" t="s">
        <v>282</v>
      </c>
      <c r="CL11" s="13" t="s">
        <v>281</v>
      </c>
      <c r="CM11" s="13">
        <v>154</v>
      </c>
      <c r="CN11" s="13">
        <v>52</v>
      </c>
      <c r="CO11" s="13">
        <v>150</v>
      </c>
      <c r="CP11" s="13">
        <v>150</v>
      </c>
      <c r="CQ11" s="13" t="s">
        <v>283</v>
      </c>
      <c r="CR11" s="13">
        <v>78</v>
      </c>
      <c r="CS11" s="13">
        <v>165</v>
      </c>
      <c r="CT11" s="13">
        <v>63</v>
      </c>
      <c r="CU11" s="13">
        <v>179</v>
      </c>
      <c r="CV11" s="13">
        <v>179</v>
      </c>
      <c r="CW11" s="13" t="s">
        <v>283</v>
      </c>
      <c r="CX11" s="13">
        <v>113</v>
      </c>
      <c r="CZ11" s="13">
        <v>67</v>
      </c>
      <c r="DA11" s="13">
        <v>99</v>
      </c>
      <c r="DB11" s="13">
        <v>99</v>
      </c>
      <c r="DC11" s="13" t="s">
        <v>283</v>
      </c>
      <c r="DD11" s="13">
        <v>66</v>
      </c>
      <c r="DE11" s="13">
        <v>158</v>
      </c>
      <c r="DF11" s="13">
        <v>66</v>
      </c>
      <c r="DG11" s="13">
        <v>107</v>
      </c>
      <c r="DH11" s="13">
        <v>107</v>
      </c>
      <c r="DI11" s="13" t="s">
        <v>283</v>
      </c>
      <c r="DJ11" s="13">
        <v>71</v>
      </c>
      <c r="DK11" s="13">
        <v>193</v>
      </c>
    </row>
    <row r="12" spans="1:115">
      <c r="A12" s="3" t="s">
        <v>146</v>
      </c>
      <c r="B12" s="13" t="s">
        <v>283</v>
      </c>
      <c r="C12" s="13" t="s">
        <v>283</v>
      </c>
      <c r="D12" s="13" t="s">
        <v>283</v>
      </c>
      <c r="E12" s="13" t="s">
        <v>283</v>
      </c>
      <c r="F12" s="13" t="s">
        <v>283</v>
      </c>
      <c r="G12" s="13" t="s">
        <v>283</v>
      </c>
      <c r="H12" s="13" t="s">
        <v>283</v>
      </c>
      <c r="I12" s="13" t="s">
        <v>283</v>
      </c>
      <c r="J12" s="13" t="s">
        <v>283</v>
      </c>
      <c r="K12" s="13" t="s">
        <v>283</v>
      </c>
      <c r="L12" s="13" t="s">
        <v>283</v>
      </c>
      <c r="M12" s="13" t="s">
        <v>283</v>
      </c>
      <c r="N12" s="13" t="s">
        <v>283</v>
      </c>
      <c r="O12" s="13" t="s">
        <v>283</v>
      </c>
      <c r="P12" s="13" t="s">
        <v>283</v>
      </c>
      <c r="Q12" s="13" t="s">
        <v>283</v>
      </c>
      <c r="R12" s="13" t="s">
        <v>283</v>
      </c>
      <c r="S12" s="13" t="s">
        <v>283</v>
      </c>
      <c r="T12" s="13" t="s">
        <v>283</v>
      </c>
      <c r="U12" s="13" t="s">
        <v>283</v>
      </c>
      <c r="V12" s="13" t="s">
        <v>283</v>
      </c>
      <c r="W12" s="13" t="s">
        <v>283</v>
      </c>
      <c r="X12" s="13" t="s">
        <v>283</v>
      </c>
      <c r="Y12" s="13" t="s">
        <v>283</v>
      </c>
      <c r="Z12" s="13" t="s">
        <v>283</v>
      </c>
      <c r="AA12" s="13" t="s">
        <v>283</v>
      </c>
      <c r="AB12" s="13" t="s">
        <v>283</v>
      </c>
      <c r="AC12" s="13" t="s">
        <v>283</v>
      </c>
      <c r="AD12" s="13" t="s">
        <v>283</v>
      </c>
      <c r="AE12" s="13" t="s">
        <v>283</v>
      </c>
      <c r="AF12" s="85" t="s">
        <v>283</v>
      </c>
      <c r="AG12" s="85" t="s">
        <v>283</v>
      </c>
      <c r="AH12" s="85" t="s">
        <v>283</v>
      </c>
      <c r="AI12" s="85" t="s">
        <v>283</v>
      </c>
      <c r="AJ12" s="85" t="s">
        <v>283</v>
      </c>
      <c r="AK12" s="13" t="s">
        <v>283</v>
      </c>
      <c r="AL12" s="13" t="s">
        <v>283</v>
      </c>
      <c r="AM12" s="13" t="s">
        <v>283</v>
      </c>
      <c r="AN12" s="13" t="s">
        <v>283</v>
      </c>
      <c r="AO12" s="13" t="s">
        <v>283</v>
      </c>
      <c r="AP12" s="13" t="s">
        <v>283</v>
      </c>
      <c r="AQ12" s="13" t="s">
        <v>283</v>
      </c>
      <c r="AR12" s="13" t="s">
        <v>283</v>
      </c>
      <c r="AS12" s="13" t="s">
        <v>283</v>
      </c>
      <c r="AT12" s="13" t="s">
        <v>283</v>
      </c>
      <c r="AU12" s="85" t="s">
        <v>283</v>
      </c>
      <c r="AV12" s="85" t="s">
        <v>283</v>
      </c>
      <c r="AW12" s="85" t="s">
        <v>283</v>
      </c>
      <c r="AX12" s="85" t="s">
        <v>283</v>
      </c>
      <c r="AY12" s="85" t="s">
        <v>283</v>
      </c>
      <c r="AZ12" s="13">
        <v>126</v>
      </c>
      <c r="BA12" s="13">
        <v>173</v>
      </c>
      <c r="BB12" s="13">
        <v>161</v>
      </c>
      <c r="BC12" s="13">
        <v>163</v>
      </c>
      <c r="BD12" s="13">
        <v>214</v>
      </c>
      <c r="BE12" s="13">
        <v>243</v>
      </c>
      <c r="BF12" s="13">
        <v>175</v>
      </c>
      <c r="BG12" s="13">
        <v>232</v>
      </c>
      <c r="BH12" s="13">
        <v>190</v>
      </c>
      <c r="BI12" s="81">
        <v>136</v>
      </c>
      <c r="BJ12" s="13"/>
      <c r="BK12" s="3"/>
      <c r="BL12" s="3" t="s">
        <v>323</v>
      </c>
      <c r="BM12" s="3" t="s">
        <v>111</v>
      </c>
      <c r="BN12" s="3"/>
      <c r="BO12" s="3"/>
      <c r="BP12" s="13" t="s">
        <v>283</v>
      </c>
      <c r="BQ12" s="13" t="s">
        <v>283</v>
      </c>
      <c r="BR12" s="13" t="s">
        <v>282</v>
      </c>
      <c r="BS12" s="13" t="s">
        <v>282</v>
      </c>
      <c r="BT12" s="13" t="s">
        <v>283</v>
      </c>
      <c r="BU12" s="13">
        <v>154</v>
      </c>
      <c r="BV12" s="13" t="s">
        <v>283</v>
      </c>
      <c r="BW12" s="13" t="s">
        <v>283</v>
      </c>
      <c r="BX12" s="13" t="s">
        <v>282</v>
      </c>
      <c r="BY12" s="13" t="s">
        <v>282</v>
      </c>
      <c r="BZ12" s="13" t="s">
        <v>283</v>
      </c>
      <c r="CB12" s="13" t="s">
        <v>283</v>
      </c>
      <c r="CC12" s="13" t="s">
        <v>283</v>
      </c>
      <c r="CD12" s="13" t="s">
        <v>282</v>
      </c>
      <c r="CE12" s="13" t="s">
        <v>282</v>
      </c>
      <c r="CF12" s="13" t="s">
        <v>283</v>
      </c>
      <c r="CG12" s="13">
        <v>199</v>
      </c>
      <c r="CH12" s="13" t="s">
        <v>283</v>
      </c>
      <c r="CI12" s="13" t="s">
        <v>283</v>
      </c>
      <c r="CJ12" s="13" t="s">
        <v>282</v>
      </c>
      <c r="CK12" s="13" t="s">
        <v>282</v>
      </c>
      <c r="CL12" s="13" t="s">
        <v>283</v>
      </c>
      <c r="CM12" s="13">
        <v>154</v>
      </c>
      <c r="CN12" s="13" t="s">
        <v>283</v>
      </c>
      <c r="CO12" s="13" t="s">
        <v>283</v>
      </c>
      <c r="CP12" s="13" t="s">
        <v>283</v>
      </c>
      <c r="CQ12" s="13" t="s">
        <v>283</v>
      </c>
      <c r="CR12" s="13" t="s">
        <v>283</v>
      </c>
      <c r="CS12" s="13">
        <v>165</v>
      </c>
      <c r="CT12" s="13" t="s">
        <v>283</v>
      </c>
      <c r="CU12" s="13" t="s">
        <v>283</v>
      </c>
      <c r="CV12" s="13" t="s">
        <v>283</v>
      </c>
      <c r="CW12" s="13" t="s">
        <v>283</v>
      </c>
      <c r="CX12" s="13" t="s">
        <v>283</v>
      </c>
      <c r="CZ12" s="13" t="s">
        <v>283</v>
      </c>
      <c r="DA12" s="13" t="s">
        <v>283</v>
      </c>
      <c r="DB12" s="13" t="s">
        <v>283</v>
      </c>
      <c r="DC12" s="13" t="s">
        <v>283</v>
      </c>
      <c r="DD12" s="13" t="s">
        <v>283</v>
      </c>
      <c r="DE12" s="13">
        <v>158</v>
      </c>
      <c r="DF12" s="13" t="s">
        <v>283</v>
      </c>
      <c r="DG12" s="13" t="s">
        <v>283</v>
      </c>
      <c r="DH12" s="13" t="s">
        <v>283</v>
      </c>
      <c r="DI12" s="13" t="s">
        <v>283</v>
      </c>
      <c r="DJ12" s="13" t="s">
        <v>283</v>
      </c>
      <c r="DK12" s="13">
        <v>193</v>
      </c>
    </row>
    <row r="13" spans="1:115">
      <c r="A13" s="3" t="s">
        <v>147</v>
      </c>
      <c r="B13" s="13" t="s">
        <v>283</v>
      </c>
      <c r="C13" s="13" t="s">
        <v>283</v>
      </c>
      <c r="D13" s="13" t="s">
        <v>283</v>
      </c>
      <c r="E13" s="13" t="s">
        <v>283</v>
      </c>
      <c r="F13" s="13" t="s">
        <v>283</v>
      </c>
      <c r="G13" s="13" t="s">
        <v>283</v>
      </c>
      <c r="H13" s="13" t="s">
        <v>283</v>
      </c>
      <c r="I13" s="13" t="s">
        <v>283</v>
      </c>
      <c r="J13" s="13" t="s">
        <v>283</v>
      </c>
      <c r="K13" s="13" t="s">
        <v>283</v>
      </c>
      <c r="L13" s="13" t="s">
        <v>283</v>
      </c>
      <c r="M13" s="13" t="s">
        <v>283</v>
      </c>
      <c r="N13" s="13" t="s">
        <v>283</v>
      </c>
      <c r="O13" s="13" t="s">
        <v>283</v>
      </c>
      <c r="P13" s="13" t="s">
        <v>283</v>
      </c>
      <c r="Q13" s="13" t="s">
        <v>283</v>
      </c>
      <c r="R13" s="13" t="s">
        <v>283</v>
      </c>
      <c r="S13" s="13" t="s">
        <v>283</v>
      </c>
      <c r="T13" s="13" t="s">
        <v>283</v>
      </c>
      <c r="U13" s="13" t="s">
        <v>283</v>
      </c>
      <c r="V13" s="13" t="s">
        <v>283</v>
      </c>
      <c r="W13" s="13" t="s">
        <v>283</v>
      </c>
      <c r="X13" s="13" t="s">
        <v>283</v>
      </c>
      <c r="Y13" s="13" t="s">
        <v>283</v>
      </c>
      <c r="Z13" s="13" t="s">
        <v>283</v>
      </c>
      <c r="AA13" s="13" t="s">
        <v>283</v>
      </c>
      <c r="AB13" s="13" t="s">
        <v>283</v>
      </c>
      <c r="AC13" s="13" t="s">
        <v>283</v>
      </c>
      <c r="AD13" s="13" t="s">
        <v>283</v>
      </c>
      <c r="AE13" s="13" t="s">
        <v>283</v>
      </c>
      <c r="AF13" s="85" t="s">
        <v>283</v>
      </c>
      <c r="AG13" s="85" t="s">
        <v>283</v>
      </c>
      <c r="AH13" s="85" t="s">
        <v>283</v>
      </c>
      <c r="AI13" s="85" t="s">
        <v>283</v>
      </c>
      <c r="AJ13" s="85" t="s">
        <v>283</v>
      </c>
      <c r="AK13" s="13" t="s">
        <v>281</v>
      </c>
      <c r="AL13" s="13" t="s">
        <v>281</v>
      </c>
      <c r="AM13" s="13" t="s">
        <v>281</v>
      </c>
      <c r="AN13" s="13" t="s">
        <v>283</v>
      </c>
      <c r="AO13" s="13" t="s">
        <v>281</v>
      </c>
      <c r="AP13" s="13" t="s">
        <v>281</v>
      </c>
      <c r="AQ13" s="13" t="s">
        <v>281</v>
      </c>
      <c r="AR13" s="13" t="s">
        <v>281</v>
      </c>
      <c r="AS13" s="13" t="s">
        <v>283</v>
      </c>
      <c r="AT13" s="13" t="s">
        <v>281</v>
      </c>
      <c r="AU13" s="85" t="s">
        <v>281</v>
      </c>
      <c r="AV13" s="85" t="s">
        <v>281</v>
      </c>
      <c r="AW13" s="85" t="s">
        <v>281</v>
      </c>
      <c r="AX13" s="85" t="s">
        <v>283</v>
      </c>
      <c r="AY13" s="85" t="s">
        <v>281</v>
      </c>
      <c r="AZ13" s="13">
        <v>126</v>
      </c>
      <c r="BA13" s="13">
        <v>173</v>
      </c>
      <c r="BB13" s="13">
        <v>161</v>
      </c>
      <c r="BC13" s="13">
        <v>163</v>
      </c>
      <c r="BD13" s="13">
        <v>214</v>
      </c>
      <c r="BE13" s="13">
        <v>243</v>
      </c>
      <c r="BF13" s="13">
        <v>175</v>
      </c>
      <c r="BG13" s="13">
        <v>232</v>
      </c>
      <c r="BH13" s="13">
        <v>190</v>
      </c>
      <c r="BI13" s="81">
        <v>136</v>
      </c>
      <c r="BJ13" s="13"/>
      <c r="BK13" s="3"/>
      <c r="BL13" s="3" t="s">
        <v>324</v>
      </c>
      <c r="BM13" s="3" t="s">
        <v>109</v>
      </c>
      <c r="BN13" s="3"/>
      <c r="BO13" s="3"/>
      <c r="BP13" s="13" t="s">
        <v>283</v>
      </c>
      <c r="BQ13" s="13" t="s">
        <v>283</v>
      </c>
      <c r="BR13" s="13" t="s">
        <v>282</v>
      </c>
      <c r="BS13" s="13" t="s">
        <v>282</v>
      </c>
      <c r="BT13" s="13" t="s">
        <v>283</v>
      </c>
      <c r="BU13" s="13">
        <v>154</v>
      </c>
      <c r="BV13" s="13" t="s">
        <v>283</v>
      </c>
      <c r="BW13" s="13" t="s">
        <v>283</v>
      </c>
      <c r="BX13" s="13" t="s">
        <v>282</v>
      </c>
      <c r="BY13" s="13" t="s">
        <v>282</v>
      </c>
      <c r="BZ13" s="13" t="s">
        <v>283</v>
      </c>
      <c r="CB13" s="13" t="s">
        <v>283</v>
      </c>
      <c r="CC13" s="13" t="s">
        <v>283</v>
      </c>
      <c r="CD13" s="13" t="s">
        <v>282</v>
      </c>
      <c r="CE13" s="13" t="s">
        <v>282</v>
      </c>
      <c r="CF13" s="13" t="s">
        <v>283</v>
      </c>
      <c r="CG13" s="13">
        <v>199</v>
      </c>
      <c r="CH13" s="13" t="s">
        <v>283</v>
      </c>
      <c r="CI13" s="13" t="s">
        <v>283</v>
      </c>
      <c r="CJ13" s="13" t="s">
        <v>282</v>
      </c>
      <c r="CK13" s="13" t="s">
        <v>282</v>
      </c>
      <c r="CL13" s="13" t="s">
        <v>283</v>
      </c>
      <c r="CM13" s="13">
        <v>154</v>
      </c>
      <c r="CN13" s="13" t="s">
        <v>283</v>
      </c>
      <c r="CO13" s="13" t="s">
        <v>283</v>
      </c>
      <c r="CP13" s="13" t="s">
        <v>283</v>
      </c>
      <c r="CQ13" s="13" t="s">
        <v>283</v>
      </c>
      <c r="CR13" s="13" t="s">
        <v>283</v>
      </c>
      <c r="CS13" s="13">
        <v>165</v>
      </c>
      <c r="CT13" s="13" t="s">
        <v>283</v>
      </c>
      <c r="CU13" s="13" t="s">
        <v>283</v>
      </c>
      <c r="CV13" s="13" t="s">
        <v>283</v>
      </c>
      <c r="CW13" s="13" t="s">
        <v>283</v>
      </c>
      <c r="CX13" s="13" t="s">
        <v>283</v>
      </c>
      <c r="CZ13" s="13" t="s">
        <v>283</v>
      </c>
      <c r="DA13" s="13" t="s">
        <v>283</v>
      </c>
      <c r="DB13" s="13" t="s">
        <v>283</v>
      </c>
      <c r="DC13" s="13" t="s">
        <v>283</v>
      </c>
      <c r="DD13" s="13" t="s">
        <v>283</v>
      </c>
      <c r="DE13" s="13">
        <v>158</v>
      </c>
      <c r="DF13" s="13" t="s">
        <v>283</v>
      </c>
      <c r="DG13" s="13" t="s">
        <v>283</v>
      </c>
      <c r="DH13" s="13" t="s">
        <v>283</v>
      </c>
      <c r="DI13" s="13" t="s">
        <v>283</v>
      </c>
      <c r="DJ13" s="13" t="s">
        <v>283</v>
      </c>
      <c r="DK13" s="13">
        <v>193</v>
      </c>
    </row>
    <row r="14" spans="1:115">
      <c r="A14" s="3" t="s">
        <v>148</v>
      </c>
      <c r="B14" s="13" t="s">
        <v>283</v>
      </c>
      <c r="C14" s="13" t="s">
        <v>283</v>
      </c>
      <c r="D14" s="13" t="s">
        <v>283</v>
      </c>
      <c r="E14" s="13" t="s">
        <v>283</v>
      </c>
      <c r="F14" s="13" t="s">
        <v>283</v>
      </c>
      <c r="G14" s="13" t="s">
        <v>283</v>
      </c>
      <c r="H14" s="13" t="s">
        <v>283</v>
      </c>
      <c r="I14" s="13" t="s">
        <v>283</v>
      </c>
      <c r="J14" s="13" t="s">
        <v>283</v>
      </c>
      <c r="K14" s="13" t="s">
        <v>283</v>
      </c>
      <c r="L14" s="13" t="s">
        <v>283</v>
      </c>
      <c r="M14" s="13" t="s">
        <v>283</v>
      </c>
      <c r="N14" s="13" t="s">
        <v>283</v>
      </c>
      <c r="O14" s="13" t="s">
        <v>283</v>
      </c>
      <c r="P14" s="13" t="s">
        <v>283</v>
      </c>
      <c r="Q14" s="13" t="s">
        <v>283</v>
      </c>
      <c r="R14" s="13" t="s">
        <v>283</v>
      </c>
      <c r="S14" s="13" t="s">
        <v>283</v>
      </c>
      <c r="T14" s="13" t="s">
        <v>283</v>
      </c>
      <c r="U14" s="13" t="s">
        <v>283</v>
      </c>
      <c r="V14" s="13" t="s">
        <v>283</v>
      </c>
      <c r="W14" s="13" t="s">
        <v>283</v>
      </c>
      <c r="X14" s="13" t="s">
        <v>283</v>
      </c>
      <c r="Y14" s="13" t="s">
        <v>283</v>
      </c>
      <c r="Z14" s="13" t="s">
        <v>283</v>
      </c>
      <c r="AA14" s="13" t="s">
        <v>283</v>
      </c>
      <c r="AB14" s="13" t="s">
        <v>283</v>
      </c>
      <c r="AC14" s="13" t="s">
        <v>283</v>
      </c>
      <c r="AD14" s="13" t="s">
        <v>283</v>
      </c>
      <c r="AE14" s="13" t="s">
        <v>283</v>
      </c>
      <c r="AF14" s="85" t="s">
        <v>281</v>
      </c>
      <c r="AG14" s="85" t="s">
        <v>281</v>
      </c>
      <c r="AH14" s="85" t="s">
        <v>281</v>
      </c>
      <c r="AI14" s="85" t="s">
        <v>283</v>
      </c>
      <c r="AJ14" s="85" t="s">
        <v>281</v>
      </c>
      <c r="AK14" s="13" t="s">
        <v>281</v>
      </c>
      <c r="AL14" s="13" t="s">
        <v>281</v>
      </c>
      <c r="AM14" s="13" t="s">
        <v>281</v>
      </c>
      <c r="AN14" s="13" t="s">
        <v>283</v>
      </c>
      <c r="AO14" s="13" t="s">
        <v>281</v>
      </c>
      <c r="AP14" s="13" t="s">
        <v>281</v>
      </c>
      <c r="AQ14" s="13" t="s">
        <v>281</v>
      </c>
      <c r="AR14" s="13" t="s">
        <v>281</v>
      </c>
      <c r="AS14" s="13" t="s">
        <v>283</v>
      </c>
      <c r="AT14" s="13" t="s">
        <v>281</v>
      </c>
      <c r="AU14" s="85" t="s">
        <v>281</v>
      </c>
      <c r="AV14" s="85" t="s">
        <v>281</v>
      </c>
      <c r="AW14" s="85" t="s">
        <v>281</v>
      </c>
      <c r="AX14" s="85" t="s">
        <v>283</v>
      </c>
      <c r="AY14" s="85" t="s">
        <v>281</v>
      </c>
      <c r="AZ14" s="13">
        <v>126</v>
      </c>
      <c r="BA14" s="13">
        <v>173</v>
      </c>
      <c r="BB14" s="13">
        <v>161</v>
      </c>
      <c r="BC14" s="13">
        <v>163</v>
      </c>
      <c r="BD14" s="13">
        <v>214</v>
      </c>
      <c r="BE14" s="13">
        <v>243</v>
      </c>
      <c r="BF14" s="13">
        <v>175</v>
      </c>
      <c r="BG14" s="13">
        <v>232</v>
      </c>
      <c r="BH14" s="13">
        <v>190</v>
      </c>
      <c r="BI14" s="81">
        <v>136</v>
      </c>
      <c r="BJ14" s="13"/>
      <c r="BK14" s="3"/>
      <c r="BL14" s="3" t="s">
        <v>325</v>
      </c>
      <c r="BM14" s="3" t="s">
        <v>107</v>
      </c>
      <c r="BN14" s="3"/>
      <c r="BO14" s="3"/>
      <c r="BP14" s="13" t="s">
        <v>283</v>
      </c>
      <c r="BQ14" s="13" t="s">
        <v>283</v>
      </c>
      <c r="BR14" s="13" t="s">
        <v>282</v>
      </c>
      <c r="BS14" s="13" t="s">
        <v>282</v>
      </c>
      <c r="BT14" s="13" t="s">
        <v>283</v>
      </c>
      <c r="BU14" s="13">
        <v>154</v>
      </c>
      <c r="BV14" s="13" t="s">
        <v>283</v>
      </c>
      <c r="BW14" s="13" t="s">
        <v>283</v>
      </c>
      <c r="BX14" s="13" t="s">
        <v>282</v>
      </c>
      <c r="BY14" s="13" t="s">
        <v>282</v>
      </c>
      <c r="BZ14" s="13" t="s">
        <v>283</v>
      </c>
      <c r="CB14" s="13" t="s">
        <v>283</v>
      </c>
      <c r="CC14" s="13" t="s">
        <v>283</v>
      </c>
      <c r="CD14" s="13" t="s">
        <v>282</v>
      </c>
      <c r="CE14" s="13" t="s">
        <v>282</v>
      </c>
      <c r="CF14" s="13" t="s">
        <v>283</v>
      </c>
      <c r="CG14" s="13">
        <v>199</v>
      </c>
      <c r="CH14" s="13" t="s">
        <v>283</v>
      </c>
      <c r="CI14" s="13" t="s">
        <v>283</v>
      </c>
      <c r="CJ14" s="13" t="s">
        <v>282</v>
      </c>
      <c r="CK14" s="13" t="s">
        <v>282</v>
      </c>
      <c r="CL14" s="13" t="s">
        <v>283</v>
      </c>
      <c r="CM14" s="13">
        <v>154</v>
      </c>
      <c r="CN14" s="13" t="s">
        <v>283</v>
      </c>
      <c r="CO14" s="13" t="s">
        <v>283</v>
      </c>
      <c r="CP14" s="13" t="s">
        <v>283</v>
      </c>
      <c r="CQ14" s="13" t="s">
        <v>283</v>
      </c>
      <c r="CR14" s="13" t="s">
        <v>283</v>
      </c>
      <c r="CS14" s="13">
        <v>165</v>
      </c>
      <c r="CT14" s="13" t="s">
        <v>283</v>
      </c>
      <c r="CU14" s="13" t="s">
        <v>283</v>
      </c>
      <c r="CV14" s="13" t="s">
        <v>283</v>
      </c>
      <c r="CW14" s="13" t="s">
        <v>283</v>
      </c>
      <c r="CX14" s="13" t="s">
        <v>283</v>
      </c>
      <c r="CZ14" s="13" t="s">
        <v>283</v>
      </c>
      <c r="DA14" s="13" t="s">
        <v>283</v>
      </c>
      <c r="DB14" s="13" t="s">
        <v>283</v>
      </c>
      <c r="DC14" s="13" t="s">
        <v>283</v>
      </c>
      <c r="DD14" s="13" t="s">
        <v>283</v>
      </c>
      <c r="DE14" s="13">
        <v>158</v>
      </c>
      <c r="DF14" s="13" t="s">
        <v>283</v>
      </c>
      <c r="DG14" s="13" t="s">
        <v>283</v>
      </c>
      <c r="DH14" s="13" t="s">
        <v>283</v>
      </c>
      <c r="DI14" s="13" t="s">
        <v>283</v>
      </c>
      <c r="DJ14" s="13" t="s">
        <v>283</v>
      </c>
      <c r="DK14" s="13">
        <v>193</v>
      </c>
    </row>
    <row r="15" spans="1:115">
      <c r="A15" s="3" t="s">
        <v>149</v>
      </c>
      <c r="B15" s="13" t="s">
        <v>281</v>
      </c>
      <c r="C15" s="13" t="s">
        <v>281</v>
      </c>
      <c r="D15" s="13" t="s">
        <v>281</v>
      </c>
      <c r="E15" s="13" t="s">
        <v>283</v>
      </c>
      <c r="F15" s="13" t="s">
        <v>281</v>
      </c>
      <c r="G15" s="13" t="s">
        <v>281</v>
      </c>
      <c r="H15" s="13" t="s">
        <v>281</v>
      </c>
      <c r="I15" s="13" t="s">
        <v>281</v>
      </c>
      <c r="J15" s="13" t="s">
        <v>283</v>
      </c>
      <c r="K15" s="13" t="s">
        <v>281</v>
      </c>
      <c r="L15" s="13" t="s">
        <v>283</v>
      </c>
      <c r="M15" s="13" t="s">
        <v>283</v>
      </c>
      <c r="N15" s="13" t="s">
        <v>283</v>
      </c>
      <c r="O15" s="13" t="s">
        <v>283</v>
      </c>
      <c r="P15" s="13" t="s">
        <v>283</v>
      </c>
      <c r="Q15" s="13" t="s">
        <v>283</v>
      </c>
      <c r="R15" s="13" t="s">
        <v>283</v>
      </c>
      <c r="S15" s="13" t="s">
        <v>283</v>
      </c>
      <c r="T15" s="13" t="s">
        <v>283</v>
      </c>
      <c r="U15" s="13" t="s">
        <v>283</v>
      </c>
      <c r="V15" s="13" t="s">
        <v>283</v>
      </c>
      <c r="W15" s="13" t="s">
        <v>283</v>
      </c>
      <c r="X15" s="13" t="s">
        <v>283</v>
      </c>
      <c r="Y15" s="13" t="s">
        <v>283</v>
      </c>
      <c r="Z15" s="13" t="s">
        <v>283</v>
      </c>
      <c r="AA15" s="13" t="s">
        <v>283</v>
      </c>
      <c r="AB15" s="13" t="s">
        <v>283</v>
      </c>
      <c r="AC15" s="13" t="s">
        <v>283</v>
      </c>
      <c r="AD15" s="13" t="s">
        <v>283</v>
      </c>
      <c r="AE15" s="13" t="s">
        <v>283</v>
      </c>
      <c r="AF15" s="85" t="s">
        <v>283</v>
      </c>
      <c r="AG15" s="85" t="s">
        <v>283</v>
      </c>
      <c r="AH15" s="85" t="s">
        <v>283</v>
      </c>
      <c r="AI15" s="85" t="s">
        <v>283</v>
      </c>
      <c r="AJ15" s="85" t="s">
        <v>283</v>
      </c>
      <c r="AK15" s="13" t="s">
        <v>283</v>
      </c>
      <c r="AL15" s="13" t="s">
        <v>283</v>
      </c>
      <c r="AM15" s="13" t="s">
        <v>283</v>
      </c>
      <c r="AN15" s="13" t="s">
        <v>283</v>
      </c>
      <c r="AO15" s="13" t="s">
        <v>283</v>
      </c>
      <c r="AP15" s="13" t="s">
        <v>281</v>
      </c>
      <c r="AQ15" s="13" t="s">
        <v>281</v>
      </c>
      <c r="AR15" s="13" t="s">
        <v>281</v>
      </c>
      <c r="AS15" s="13" t="s">
        <v>283</v>
      </c>
      <c r="AT15" s="13" t="s">
        <v>281</v>
      </c>
      <c r="AU15" s="85" t="s">
        <v>281</v>
      </c>
      <c r="AV15" s="85" t="s">
        <v>281</v>
      </c>
      <c r="AW15" s="85" t="s">
        <v>281</v>
      </c>
      <c r="AX15" s="85" t="s">
        <v>283</v>
      </c>
      <c r="AY15" s="85" t="s">
        <v>281</v>
      </c>
      <c r="AZ15" s="13">
        <v>126</v>
      </c>
      <c r="BA15" s="13">
        <v>173</v>
      </c>
      <c r="BB15" s="13">
        <v>161</v>
      </c>
      <c r="BC15" s="13">
        <v>163</v>
      </c>
      <c r="BD15" s="13">
        <v>214</v>
      </c>
      <c r="BE15" s="13">
        <v>243</v>
      </c>
      <c r="BF15" s="13">
        <v>175</v>
      </c>
      <c r="BG15" s="13">
        <v>232</v>
      </c>
      <c r="BH15" s="13">
        <v>190</v>
      </c>
      <c r="BI15" s="81">
        <v>136</v>
      </c>
      <c r="BJ15" s="13"/>
      <c r="BK15" s="3"/>
      <c r="BL15" s="3" t="s">
        <v>326</v>
      </c>
      <c r="BM15" s="3" t="s">
        <v>105</v>
      </c>
      <c r="BN15" s="3"/>
      <c r="BO15" s="3"/>
      <c r="BP15" s="13" t="s">
        <v>283</v>
      </c>
      <c r="BQ15" s="13" t="s">
        <v>283</v>
      </c>
      <c r="BR15" s="13" t="s">
        <v>282</v>
      </c>
      <c r="BS15" s="13" t="s">
        <v>282</v>
      </c>
      <c r="BT15" s="13" t="s">
        <v>283</v>
      </c>
      <c r="BU15" s="13">
        <v>154</v>
      </c>
      <c r="BV15" s="13" t="s">
        <v>283</v>
      </c>
      <c r="BW15" s="13" t="s">
        <v>283</v>
      </c>
      <c r="BX15" s="13" t="s">
        <v>282</v>
      </c>
      <c r="BY15" s="13" t="s">
        <v>282</v>
      </c>
      <c r="BZ15" s="13" t="s">
        <v>283</v>
      </c>
      <c r="CB15" s="13" t="s">
        <v>283</v>
      </c>
      <c r="CC15" s="13" t="s">
        <v>283</v>
      </c>
      <c r="CD15" s="13" t="s">
        <v>282</v>
      </c>
      <c r="CE15" s="13" t="s">
        <v>282</v>
      </c>
      <c r="CF15" s="13" t="s">
        <v>283</v>
      </c>
      <c r="CG15" s="13">
        <v>199</v>
      </c>
      <c r="CH15" s="13" t="s">
        <v>281</v>
      </c>
      <c r="CI15" s="13" t="s">
        <v>281</v>
      </c>
      <c r="CJ15" s="13" t="s">
        <v>282</v>
      </c>
      <c r="CK15" s="13" t="s">
        <v>282</v>
      </c>
      <c r="CL15" s="13" t="s">
        <v>281</v>
      </c>
      <c r="CM15" s="13">
        <v>154</v>
      </c>
      <c r="CN15" s="13" t="s">
        <v>281</v>
      </c>
      <c r="CO15" s="13" t="s">
        <v>281</v>
      </c>
      <c r="CP15" s="13" t="s">
        <v>281</v>
      </c>
      <c r="CQ15" s="13" t="s">
        <v>283</v>
      </c>
      <c r="CR15" s="13" t="s">
        <v>281</v>
      </c>
      <c r="CS15" s="13">
        <v>165</v>
      </c>
      <c r="CT15" s="13" t="s">
        <v>283</v>
      </c>
      <c r="CU15" s="13" t="s">
        <v>283</v>
      </c>
      <c r="CV15" s="13" t="s">
        <v>283</v>
      </c>
      <c r="CW15" s="13" t="s">
        <v>283</v>
      </c>
      <c r="CX15" s="13" t="s">
        <v>283</v>
      </c>
      <c r="CZ15" s="13" t="s">
        <v>283</v>
      </c>
      <c r="DA15" s="13" t="s">
        <v>283</v>
      </c>
      <c r="DB15" s="13" t="s">
        <v>283</v>
      </c>
      <c r="DC15" s="13" t="s">
        <v>283</v>
      </c>
      <c r="DD15" s="13" t="s">
        <v>283</v>
      </c>
      <c r="DE15" s="13">
        <v>158</v>
      </c>
      <c r="DF15" s="13" t="s">
        <v>283</v>
      </c>
      <c r="DG15" s="13" t="s">
        <v>283</v>
      </c>
      <c r="DH15" s="13" t="s">
        <v>283</v>
      </c>
      <c r="DI15" s="13" t="s">
        <v>283</v>
      </c>
      <c r="DJ15" s="13" t="s">
        <v>283</v>
      </c>
      <c r="DK15" s="13">
        <v>193</v>
      </c>
    </row>
    <row r="16" spans="1:115">
      <c r="A16" s="3" t="s">
        <v>150</v>
      </c>
      <c r="B16" s="13" t="s">
        <v>283</v>
      </c>
      <c r="C16" s="13" t="s">
        <v>283</v>
      </c>
      <c r="D16" s="13" t="s">
        <v>283</v>
      </c>
      <c r="E16" s="13" t="s">
        <v>283</v>
      </c>
      <c r="F16" s="13" t="s">
        <v>283</v>
      </c>
      <c r="G16" s="13" t="s">
        <v>283</v>
      </c>
      <c r="H16" s="13" t="s">
        <v>283</v>
      </c>
      <c r="I16" s="13" t="s">
        <v>283</v>
      </c>
      <c r="J16" s="13" t="s">
        <v>283</v>
      </c>
      <c r="K16" s="13" t="s">
        <v>283</v>
      </c>
      <c r="L16" s="13" t="s">
        <v>283</v>
      </c>
      <c r="M16" s="13" t="s">
        <v>283</v>
      </c>
      <c r="N16" s="13" t="s">
        <v>283</v>
      </c>
      <c r="O16" s="13" t="s">
        <v>283</v>
      </c>
      <c r="P16" s="13" t="s">
        <v>283</v>
      </c>
      <c r="Q16" s="13" t="s">
        <v>283</v>
      </c>
      <c r="R16" s="13" t="s">
        <v>283</v>
      </c>
      <c r="S16" s="13" t="s">
        <v>283</v>
      </c>
      <c r="T16" s="13" t="s">
        <v>283</v>
      </c>
      <c r="U16" s="13" t="s">
        <v>283</v>
      </c>
      <c r="V16" s="13" t="s">
        <v>283</v>
      </c>
      <c r="W16" s="13" t="s">
        <v>283</v>
      </c>
      <c r="X16" s="13" t="s">
        <v>283</v>
      </c>
      <c r="Y16" s="13" t="s">
        <v>283</v>
      </c>
      <c r="Z16" s="13" t="s">
        <v>283</v>
      </c>
      <c r="AA16" s="13" t="s">
        <v>283</v>
      </c>
      <c r="AB16" s="13" t="s">
        <v>283</v>
      </c>
      <c r="AC16" s="13" t="s">
        <v>283</v>
      </c>
      <c r="AD16" s="13" t="s">
        <v>283</v>
      </c>
      <c r="AE16" s="13" t="s">
        <v>283</v>
      </c>
      <c r="AF16" s="85" t="s">
        <v>283</v>
      </c>
      <c r="AG16" s="85" t="s">
        <v>283</v>
      </c>
      <c r="AH16" s="85" t="s">
        <v>283</v>
      </c>
      <c r="AI16" s="85" t="s">
        <v>283</v>
      </c>
      <c r="AJ16" s="85" t="s">
        <v>283</v>
      </c>
      <c r="AK16" s="13" t="s">
        <v>283</v>
      </c>
      <c r="AL16" s="13" t="s">
        <v>283</v>
      </c>
      <c r="AM16" s="13" t="s">
        <v>283</v>
      </c>
      <c r="AN16" s="13" t="s">
        <v>283</v>
      </c>
      <c r="AO16" s="13" t="s">
        <v>283</v>
      </c>
      <c r="AP16" s="13" t="s">
        <v>283</v>
      </c>
      <c r="AQ16" s="13" t="s">
        <v>283</v>
      </c>
      <c r="AR16" s="13" t="s">
        <v>283</v>
      </c>
      <c r="AS16" s="13" t="s">
        <v>283</v>
      </c>
      <c r="AT16" s="13" t="s">
        <v>283</v>
      </c>
      <c r="AU16" s="85" t="s">
        <v>283</v>
      </c>
      <c r="AV16" s="85" t="s">
        <v>283</v>
      </c>
      <c r="AW16" s="85" t="s">
        <v>283</v>
      </c>
      <c r="AX16" s="85" t="s">
        <v>283</v>
      </c>
      <c r="AY16" s="85" t="s">
        <v>283</v>
      </c>
      <c r="AZ16" s="13">
        <v>126</v>
      </c>
      <c r="BA16" s="13">
        <v>173</v>
      </c>
      <c r="BB16" s="13">
        <v>161</v>
      </c>
      <c r="BC16" s="13">
        <v>163</v>
      </c>
      <c r="BD16" s="13">
        <v>214</v>
      </c>
      <c r="BE16" s="13">
        <v>243</v>
      </c>
      <c r="BF16" s="13">
        <v>175</v>
      </c>
      <c r="BG16" s="13">
        <v>232</v>
      </c>
      <c r="BH16" s="13">
        <v>190</v>
      </c>
      <c r="BI16" s="13">
        <v>136</v>
      </c>
      <c r="BJ16" s="13"/>
      <c r="BK16" s="3"/>
      <c r="BL16" s="3" t="s">
        <v>327</v>
      </c>
      <c r="BM16" s="3" t="s">
        <v>103</v>
      </c>
      <c r="BN16" s="3"/>
      <c r="BO16" s="3"/>
      <c r="BP16" s="13" t="s">
        <v>283</v>
      </c>
      <c r="BQ16" s="13" t="s">
        <v>283</v>
      </c>
      <c r="BR16" s="13" t="s">
        <v>282</v>
      </c>
      <c r="BS16" s="13" t="s">
        <v>282</v>
      </c>
      <c r="BT16" s="13" t="s">
        <v>283</v>
      </c>
      <c r="BU16" s="13">
        <v>154</v>
      </c>
      <c r="BV16" s="13" t="s">
        <v>283</v>
      </c>
      <c r="BW16" s="13" t="s">
        <v>283</v>
      </c>
      <c r="BX16" s="13" t="s">
        <v>282</v>
      </c>
      <c r="BY16" s="13" t="s">
        <v>282</v>
      </c>
      <c r="BZ16" s="13" t="s">
        <v>283</v>
      </c>
      <c r="CB16" s="13" t="s">
        <v>283</v>
      </c>
      <c r="CC16" s="13" t="s">
        <v>283</v>
      </c>
      <c r="CD16" s="13" t="s">
        <v>282</v>
      </c>
      <c r="CE16" s="13" t="s">
        <v>282</v>
      </c>
      <c r="CF16" s="13" t="s">
        <v>283</v>
      </c>
      <c r="CG16" s="13">
        <v>199</v>
      </c>
      <c r="CH16" s="13" t="s">
        <v>283</v>
      </c>
      <c r="CI16" s="13" t="s">
        <v>283</v>
      </c>
      <c r="CJ16" s="13" t="s">
        <v>282</v>
      </c>
      <c r="CK16" s="13" t="s">
        <v>282</v>
      </c>
      <c r="CL16" s="13" t="s">
        <v>283</v>
      </c>
      <c r="CM16" s="13">
        <v>154</v>
      </c>
      <c r="CN16" s="13" t="s">
        <v>283</v>
      </c>
      <c r="CO16" s="13" t="s">
        <v>283</v>
      </c>
      <c r="CP16" s="13" t="s">
        <v>283</v>
      </c>
      <c r="CQ16" s="13" t="s">
        <v>283</v>
      </c>
      <c r="CR16" s="13" t="s">
        <v>283</v>
      </c>
      <c r="CS16" s="13">
        <v>165</v>
      </c>
      <c r="CT16" s="13" t="s">
        <v>283</v>
      </c>
      <c r="CU16" s="13" t="s">
        <v>283</v>
      </c>
      <c r="CV16" s="13" t="s">
        <v>283</v>
      </c>
      <c r="CW16" s="13" t="s">
        <v>283</v>
      </c>
      <c r="CX16" s="13" t="s">
        <v>283</v>
      </c>
      <c r="CZ16" s="13" t="s">
        <v>283</v>
      </c>
      <c r="DA16" s="13" t="s">
        <v>283</v>
      </c>
      <c r="DB16" s="13" t="s">
        <v>283</v>
      </c>
      <c r="DC16" s="13" t="s">
        <v>283</v>
      </c>
      <c r="DD16" s="13" t="s">
        <v>283</v>
      </c>
      <c r="DE16" s="13">
        <v>158</v>
      </c>
      <c r="DF16" s="13" t="s">
        <v>283</v>
      </c>
      <c r="DG16" s="13" t="s">
        <v>283</v>
      </c>
      <c r="DH16" s="13" t="s">
        <v>283</v>
      </c>
      <c r="DI16" s="13" t="s">
        <v>283</v>
      </c>
      <c r="DJ16" s="13" t="s">
        <v>283</v>
      </c>
      <c r="DK16" s="13">
        <v>193</v>
      </c>
    </row>
    <row r="17" spans="1:115">
      <c r="A17" s="3" t="s">
        <v>151</v>
      </c>
      <c r="B17" s="13" t="s">
        <v>283</v>
      </c>
      <c r="C17" s="13" t="s">
        <v>283</v>
      </c>
      <c r="D17" s="13" t="s">
        <v>283</v>
      </c>
      <c r="E17" s="13" t="s">
        <v>283</v>
      </c>
      <c r="F17" s="13" t="s">
        <v>283</v>
      </c>
      <c r="G17" s="13" t="s">
        <v>283</v>
      </c>
      <c r="H17" s="13" t="s">
        <v>283</v>
      </c>
      <c r="I17" s="13" t="s">
        <v>283</v>
      </c>
      <c r="J17" s="13" t="s">
        <v>283</v>
      </c>
      <c r="K17" s="13" t="s">
        <v>283</v>
      </c>
      <c r="L17" s="13" t="s">
        <v>283</v>
      </c>
      <c r="M17" s="13" t="s">
        <v>283</v>
      </c>
      <c r="N17" s="13" t="s">
        <v>283</v>
      </c>
      <c r="O17" s="13" t="s">
        <v>283</v>
      </c>
      <c r="P17" s="13" t="s">
        <v>283</v>
      </c>
      <c r="Q17" s="13" t="s">
        <v>283</v>
      </c>
      <c r="R17" s="13" t="s">
        <v>283</v>
      </c>
      <c r="S17" s="13" t="s">
        <v>283</v>
      </c>
      <c r="T17" s="13" t="s">
        <v>283</v>
      </c>
      <c r="U17" s="13" t="s">
        <v>283</v>
      </c>
      <c r="V17" s="13" t="s">
        <v>283</v>
      </c>
      <c r="W17" s="13" t="s">
        <v>283</v>
      </c>
      <c r="X17" s="13" t="s">
        <v>283</v>
      </c>
      <c r="Y17" s="13" t="s">
        <v>283</v>
      </c>
      <c r="Z17" s="13" t="s">
        <v>283</v>
      </c>
      <c r="AA17" s="13" t="s">
        <v>283</v>
      </c>
      <c r="AB17" s="13" t="s">
        <v>283</v>
      </c>
      <c r="AC17" s="13" t="s">
        <v>283</v>
      </c>
      <c r="AD17" s="13" t="s">
        <v>283</v>
      </c>
      <c r="AE17" s="13" t="s">
        <v>283</v>
      </c>
      <c r="AF17" s="85" t="s">
        <v>283</v>
      </c>
      <c r="AG17" s="85" t="s">
        <v>283</v>
      </c>
      <c r="AH17" s="85" t="s">
        <v>283</v>
      </c>
      <c r="AI17" s="85" t="s">
        <v>283</v>
      </c>
      <c r="AJ17" s="85" t="s">
        <v>283</v>
      </c>
      <c r="AK17" s="13" t="s">
        <v>283</v>
      </c>
      <c r="AL17" s="13" t="s">
        <v>283</v>
      </c>
      <c r="AM17" s="13" t="s">
        <v>283</v>
      </c>
      <c r="AN17" s="13" t="s">
        <v>283</v>
      </c>
      <c r="AO17" s="13" t="s">
        <v>283</v>
      </c>
      <c r="AP17" s="13" t="s">
        <v>283</v>
      </c>
      <c r="AQ17" s="13" t="s">
        <v>283</v>
      </c>
      <c r="AR17" s="13" t="s">
        <v>283</v>
      </c>
      <c r="AS17" s="13" t="s">
        <v>283</v>
      </c>
      <c r="AT17" s="13" t="s">
        <v>283</v>
      </c>
      <c r="AU17" s="85" t="s">
        <v>283</v>
      </c>
      <c r="AV17" s="85" t="s">
        <v>283</v>
      </c>
      <c r="AW17" s="85" t="s">
        <v>283</v>
      </c>
      <c r="AX17" s="85" t="s">
        <v>283</v>
      </c>
      <c r="AY17" s="85" t="s">
        <v>283</v>
      </c>
      <c r="AZ17" s="13">
        <v>126</v>
      </c>
      <c r="BA17" s="13">
        <v>173</v>
      </c>
      <c r="BB17" s="13">
        <v>161</v>
      </c>
      <c r="BC17" s="13">
        <v>163</v>
      </c>
      <c r="BD17" s="13">
        <v>214</v>
      </c>
      <c r="BE17" s="13">
        <v>243</v>
      </c>
      <c r="BF17" s="13">
        <v>175</v>
      </c>
      <c r="BG17" s="13">
        <v>232</v>
      </c>
      <c r="BH17" s="13">
        <v>190</v>
      </c>
      <c r="BI17" s="13">
        <v>136</v>
      </c>
      <c r="BJ17" s="13"/>
      <c r="BK17" s="3"/>
      <c r="BL17" s="3" t="s">
        <v>328</v>
      </c>
      <c r="BM17" s="3" t="s">
        <v>101</v>
      </c>
      <c r="BN17" s="3"/>
      <c r="BO17" s="3"/>
      <c r="BP17" s="13" t="s">
        <v>283</v>
      </c>
      <c r="BQ17" s="13" t="s">
        <v>283</v>
      </c>
      <c r="BR17" s="13" t="s">
        <v>282</v>
      </c>
      <c r="BS17" s="13" t="s">
        <v>282</v>
      </c>
      <c r="BT17" s="13" t="s">
        <v>283</v>
      </c>
      <c r="BU17" s="13">
        <v>154</v>
      </c>
      <c r="BV17" s="13" t="s">
        <v>283</v>
      </c>
      <c r="BW17" s="13" t="s">
        <v>283</v>
      </c>
      <c r="BX17" s="13" t="s">
        <v>282</v>
      </c>
      <c r="BY17" s="13" t="s">
        <v>282</v>
      </c>
      <c r="BZ17" s="13" t="s">
        <v>283</v>
      </c>
      <c r="CB17" s="13" t="s">
        <v>283</v>
      </c>
      <c r="CC17" s="13" t="s">
        <v>283</v>
      </c>
      <c r="CD17" s="13" t="s">
        <v>282</v>
      </c>
      <c r="CE17" s="13" t="s">
        <v>282</v>
      </c>
      <c r="CF17" s="13" t="s">
        <v>283</v>
      </c>
      <c r="CG17" s="13">
        <v>199</v>
      </c>
      <c r="CH17" s="13" t="s">
        <v>283</v>
      </c>
      <c r="CI17" s="13" t="s">
        <v>283</v>
      </c>
      <c r="CJ17" s="13" t="s">
        <v>282</v>
      </c>
      <c r="CK17" s="13" t="s">
        <v>282</v>
      </c>
      <c r="CL17" s="13" t="s">
        <v>283</v>
      </c>
      <c r="CM17" s="13">
        <v>154</v>
      </c>
      <c r="CN17" s="13" t="s">
        <v>283</v>
      </c>
      <c r="CO17" s="13" t="s">
        <v>283</v>
      </c>
      <c r="CP17" s="13" t="s">
        <v>283</v>
      </c>
      <c r="CQ17" s="13" t="s">
        <v>283</v>
      </c>
      <c r="CR17" s="13" t="s">
        <v>283</v>
      </c>
      <c r="CS17" s="13">
        <v>165</v>
      </c>
      <c r="CT17" s="13" t="s">
        <v>283</v>
      </c>
      <c r="CU17" s="13" t="s">
        <v>283</v>
      </c>
      <c r="CV17" s="13" t="s">
        <v>283</v>
      </c>
      <c r="CW17" s="13" t="s">
        <v>283</v>
      </c>
      <c r="CX17" s="13" t="s">
        <v>283</v>
      </c>
      <c r="CZ17" s="13" t="s">
        <v>283</v>
      </c>
      <c r="DA17" s="13" t="s">
        <v>283</v>
      </c>
      <c r="DB17" s="13" t="s">
        <v>283</v>
      </c>
      <c r="DC17" s="13" t="s">
        <v>283</v>
      </c>
      <c r="DD17" s="13" t="s">
        <v>283</v>
      </c>
      <c r="DE17" s="13">
        <v>158</v>
      </c>
      <c r="DF17" s="13" t="s">
        <v>283</v>
      </c>
      <c r="DG17" s="13" t="s">
        <v>283</v>
      </c>
      <c r="DH17" s="13" t="s">
        <v>283</v>
      </c>
      <c r="DI17" s="13" t="s">
        <v>283</v>
      </c>
      <c r="DJ17" s="13" t="s">
        <v>283</v>
      </c>
      <c r="DK17" s="13">
        <v>193</v>
      </c>
    </row>
    <row r="18" spans="1:115">
      <c r="A18" s="3" t="s">
        <v>152</v>
      </c>
      <c r="B18" s="13" t="s">
        <v>283</v>
      </c>
      <c r="C18" s="13" t="s">
        <v>283</v>
      </c>
      <c r="D18" s="13" t="s">
        <v>283</v>
      </c>
      <c r="E18" s="13" t="s">
        <v>283</v>
      </c>
      <c r="F18" s="13" t="s">
        <v>283</v>
      </c>
      <c r="G18" s="13" t="s">
        <v>283</v>
      </c>
      <c r="H18" s="13" t="s">
        <v>283</v>
      </c>
      <c r="I18" s="13" t="s">
        <v>283</v>
      </c>
      <c r="J18" s="13" t="s">
        <v>283</v>
      </c>
      <c r="K18" s="13" t="s">
        <v>283</v>
      </c>
      <c r="L18" s="13" t="s">
        <v>283</v>
      </c>
      <c r="M18" s="13" t="s">
        <v>283</v>
      </c>
      <c r="N18" s="13" t="s">
        <v>283</v>
      </c>
      <c r="O18" s="13" t="s">
        <v>283</v>
      </c>
      <c r="P18" s="13" t="s">
        <v>283</v>
      </c>
      <c r="Q18" s="13" t="s">
        <v>283</v>
      </c>
      <c r="R18" s="13" t="s">
        <v>283</v>
      </c>
      <c r="S18" s="13" t="s">
        <v>283</v>
      </c>
      <c r="T18" s="13" t="s">
        <v>283</v>
      </c>
      <c r="U18" s="13" t="s">
        <v>283</v>
      </c>
      <c r="V18" s="13" t="s">
        <v>283</v>
      </c>
      <c r="W18" s="13" t="s">
        <v>283</v>
      </c>
      <c r="X18" s="13" t="s">
        <v>283</v>
      </c>
      <c r="Y18" s="13" t="s">
        <v>283</v>
      </c>
      <c r="Z18" s="13" t="s">
        <v>283</v>
      </c>
      <c r="AA18" s="13" t="s">
        <v>283</v>
      </c>
      <c r="AB18" s="13" t="s">
        <v>283</v>
      </c>
      <c r="AC18" s="13" t="s">
        <v>283</v>
      </c>
      <c r="AD18" s="13" t="s">
        <v>283</v>
      </c>
      <c r="AE18" s="13" t="s">
        <v>283</v>
      </c>
      <c r="AF18" s="85" t="s">
        <v>283</v>
      </c>
      <c r="AG18" s="85" t="s">
        <v>283</v>
      </c>
      <c r="AH18" s="85" t="s">
        <v>283</v>
      </c>
      <c r="AI18" s="85" t="s">
        <v>283</v>
      </c>
      <c r="AJ18" s="85" t="s">
        <v>283</v>
      </c>
      <c r="AK18" s="13" t="s">
        <v>283</v>
      </c>
      <c r="AL18" s="13" t="s">
        <v>283</v>
      </c>
      <c r="AM18" s="13" t="s">
        <v>283</v>
      </c>
      <c r="AN18" s="13" t="s">
        <v>283</v>
      </c>
      <c r="AO18" s="13" t="s">
        <v>283</v>
      </c>
      <c r="AP18" s="13" t="s">
        <v>283</v>
      </c>
      <c r="AQ18" s="13" t="s">
        <v>283</v>
      </c>
      <c r="AR18" s="13" t="s">
        <v>283</v>
      </c>
      <c r="AS18" s="13" t="s">
        <v>283</v>
      </c>
      <c r="AT18" s="13" t="s">
        <v>283</v>
      </c>
      <c r="AU18" s="85" t="s">
        <v>283</v>
      </c>
      <c r="AV18" s="85" t="s">
        <v>283</v>
      </c>
      <c r="AW18" s="85" t="s">
        <v>283</v>
      </c>
      <c r="AX18" s="85" t="s">
        <v>283</v>
      </c>
      <c r="AY18" s="85" t="s">
        <v>283</v>
      </c>
      <c r="AZ18" s="13">
        <v>126</v>
      </c>
      <c r="BA18" s="13">
        <v>173</v>
      </c>
      <c r="BB18" s="13">
        <v>161</v>
      </c>
      <c r="BC18" s="13">
        <v>163</v>
      </c>
      <c r="BD18" s="13">
        <v>214</v>
      </c>
      <c r="BE18" s="13">
        <v>243</v>
      </c>
      <c r="BF18" s="13">
        <v>175</v>
      </c>
      <c r="BG18" s="13">
        <v>232</v>
      </c>
      <c r="BH18" s="13">
        <v>190</v>
      </c>
      <c r="BI18" s="13">
        <v>136</v>
      </c>
      <c r="BJ18" s="13"/>
      <c r="BK18" s="3"/>
      <c r="BL18" s="3" t="s">
        <v>329</v>
      </c>
      <c r="BM18" s="3" t="s">
        <v>99</v>
      </c>
      <c r="BN18" s="3"/>
      <c r="BO18" s="3"/>
      <c r="BP18" s="13" t="s">
        <v>283</v>
      </c>
      <c r="BQ18" s="13" t="s">
        <v>283</v>
      </c>
      <c r="BR18" s="13" t="s">
        <v>282</v>
      </c>
      <c r="BS18" s="13" t="s">
        <v>282</v>
      </c>
      <c r="BT18" s="13" t="s">
        <v>283</v>
      </c>
      <c r="BU18" s="13">
        <v>154</v>
      </c>
      <c r="BV18" s="13" t="s">
        <v>283</v>
      </c>
      <c r="BW18" s="13" t="s">
        <v>283</v>
      </c>
      <c r="BX18" s="13" t="s">
        <v>282</v>
      </c>
      <c r="BY18" s="13" t="s">
        <v>282</v>
      </c>
      <c r="BZ18" s="13" t="s">
        <v>283</v>
      </c>
      <c r="CB18" s="13" t="s">
        <v>283</v>
      </c>
      <c r="CC18" s="13" t="s">
        <v>283</v>
      </c>
      <c r="CD18" s="13" t="s">
        <v>282</v>
      </c>
      <c r="CE18" s="13" t="s">
        <v>282</v>
      </c>
      <c r="CF18" s="13" t="s">
        <v>283</v>
      </c>
      <c r="CG18" s="13">
        <v>199</v>
      </c>
      <c r="CH18" s="13" t="s">
        <v>283</v>
      </c>
      <c r="CI18" s="13" t="s">
        <v>283</v>
      </c>
      <c r="CJ18" s="13" t="s">
        <v>282</v>
      </c>
      <c r="CK18" s="13" t="s">
        <v>282</v>
      </c>
      <c r="CL18" s="13" t="s">
        <v>283</v>
      </c>
      <c r="CM18" s="13">
        <v>154</v>
      </c>
      <c r="CN18" s="13" t="s">
        <v>283</v>
      </c>
      <c r="CO18" s="13" t="s">
        <v>283</v>
      </c>
      <c r="CP18" s="13" t="s">
        <v>283</v>
      </c>
      <c r="CQ18" s="13" t="s">
        <v>283</v>
      </c>
      <c r="CR18" s="13" t="s">
        <v>283</v>
      </c>
      <c r="CS18" s="13">
        <v>165</v>
      </c>
      <c r="CT18" s="13" t="s">
        <v>283</v>
      </c>
      <c r="CU18" s="13" t="s">
        <v>283</v>
      </c>
      <c r="CV18" s="13" t="s">
        <v>283</v>
      </c>
      <c r="CW18" s="13" t="s">
        <v>283</v>
      </c>
      <c r="CX18" s="13" t="s">
        <v>283</v>
      </c>
      <c r="CZ18" s="13" t="s">
        <v>283</v>
      </c>
      <c r="DA18" s="13" t="s">
        <v>283</v>
      </c>
      <c r="DB18" s="13" t="s">
        <v>283</v>
      </c>
      <c r="DC18" s="13" t="s">
        <v>283</v>
      </c>
      <c r="DD18" s="13" t="s">
        <v>283</v>
      </c>
      <c r="DE18" s="13">
        <v>158</v>
      </c>
      <c r="DF18" s="13" t="s">
        <v>283</v>
      </c>
      <c r="DG18" s="13" t="s">
        <v>283</v>
      </c>
      <c r="DH18" s="13" t="s">
        <v>283</v>
      </c>
      <c r="DI18" s="13" t="s">
        <v>283</v>
      </c>
      <c r="DJ18" s="13" t="s">
        <v>283</v>
      </c>
      <c r="DK18" s="13">
        <v>193</v>
      </c>
    </row>
    <row r="19" spans="1:115">
      <c r="A19" s="3" t="s">
        <v>153</v>
      </c>
      <c r="B19" s="13" t="s">
        <v>283</v>
      </c>
      <c r="C19" s="13" t="s">
        <v>283</v>
      </c>
      <c r="D19" s="13" t="s">
        <v>283</v>
      </c>
      <c r="E19" s="13" t="s">
        <v>283</v>
      </c>
      <c r="F19" s="13" t="s">
        <v>283</v>
      </c>
      <c r="G19" s="13" t="s">
        <v>283</v>
      </c>
      <c r="H19" s="13" t="s">
        <v>283</v>
      </c>
      <c r="I19" s="13" t="s">
        <v>283</v>
      </c>
      <c r="J19" s="13" t="s">
        <v>283</v>
      </c>
      <c r="K19" s="13" t="s">
        <v>283</v>
      </c>
      <c r="L19" s="13" t="s">
        <v>283</v>
      </c>
      <c r="M19" s="13" t="s">
        <v>283</v>
      </c>
      <c r="N19" s="13" t="s">
        <v>283</v>
      </c>
      <c r="O19" s="13" t="s">
        <v>283</v>
      </c>
      <c r="P19" s="13" t="s">
        <v>283</v>
      </c>
      <c r="Q19" s="13" t="s">
        <v>283</v>
      </c>
      <c r="R19" s="13" t="s">
        <v>283</v>
      </c>
      <c r="S19" s="13" t="s">
        <v>283</v>
      </c>
      <c r="T19" s="13" t="s">
        <v>283</v>
      </c>
      <c r="U19" s="13" t="s">
        <v>283</v>
      </c>
      <c r="V19" s="13" t="s">
        <v>283</v>
      </c>
      <c r="W19" s="13" t="s">
        <v>283</v>
      </c>
      <c r="X19" s="13" t="s">
        <v>283</v>
      </c>
      <c r="Y19" s="13" t="s">
        <v>283</v>
      </c>
      <c r="Z19" s="13" t="s">
        <v>283</v>
      </c>
      <c r="AA19" s="13" t="s">
        <v>283</v>
      </c>
      <c r="AB19" s="13" t="s">
        <v>283</v>
      </c>
      <c r="AC19" s="13" t="s">
        <v>283</v>
      </c>
      <c r="AD19" s="13" t="s">
        <v>283</v>
      </c>
      <c r="AE19" s="13" t="s">
        <v>283</v>
      </c>
      <c r="AF19" s="85" t="s">
        <v>283</v>
      </c>
      <c r="AG19" s="85" t="s">
        <v>283</v>
      </c>
      <c r="AH19" s="85" t="s">
        <v>283</v>
      </c>
      <c r="AI19" s="85" t="s">
        <v>283</v>
      </c>
      <c r="AJ19" s="85" t="s">
        <v>283</v>
      </c>
      <c r="AK19" s="13" t="s">
        <v>283</v>
      </c>
      <c r="AL19" s="13" t="s">
        <v>283</v>
      </c>
      <c r="AM19" s="13" t="s">
        <v>283</v>
      </c>
      <c r="AN19" s="13" t="s">
        <v>283</v>
      </c>
      <c r="AO19" s="13" t="s">
        <v>283</v>
      </c>
      <c r="AP19" s="13" t="s">
        <v>283</v>
      </c>
      <c r="AQ19" s="13" t="s">
        <v>283</v>
      </c>
      <c r="AR19" s="13" t="s">
        <v>283</v>
      </c>
      <c r="AS19" s="13" t="s">
        <v>283</v>
      </c>
      <c r="AT19" s="13" t="s">
        <v>283</v>
      </c>
      <c r="AU19" s="85" t="s">
        <v>283</v>
      </c>
      <c r="AV19" s="85" t="s">
        <v>283</v>
      </c>
      <c r="AW19" s="85" t="s">
        <v>283</v>
      </c>
      <c r="AX19" s="85" t="s">
        <v>283</v>
      </c>
      <c r="AY19" s="85" t="s">
        <v>283</v>
      </c>
      <c r="AZ19" s="13">
        <v>126</v>
      </c>
      <c r="BA19" s="13">
        <v>173</v>
      </c>
      <c r="BB19" s="13">
        <v>161</v>
      </c>
      <c r="BC19" s="13">
        <v>163</v>
      </c>
      <c r="BD19" s="13">
        <v>214</v>
      </c>
      <c r="BE19" s="13">
        <v>243</v>
      </c>
      <c r="BF19" s="13">
        <v>175</v>
      </c>
      <c r="BG19" s="13">
        <v>232</v>
      </c>
      <c r="BH19" s="13">
        <v>190</v>
      </c>
      <c r="BI19" s="13">
        <v>136</v>
      </c>
      <c r="BJ19" s="13"/>
      <c r="BK19" s="3"/>
      <c r="BL19" s="3" t="s">
        <v>330</v>
      </c>
      <c r="BM19" s="3" t="s">
        <v>97</v>
      </c>
      <c r="BN19" s="3"/>
      <c r="BO19" s="3"/>
      <c r="BP19" s="13" t="s">
        <v>283</v>
      </c>
      <c r="BQ19" s="13" t="s">
        <v>283</v>
      </c>
      <c r="BR19" s="13" t="s">
        <v>282</v>
      </c>
      <c r="BS19" s="13" t="s">
        <v>282</v>
      </c>
      <c r="BT19" s="13" t="s">
        <v>283</v>
      </c>
      <c r="BU19" s="13">
        <v>154</v>
      </c>
      <c r="BV19" s="13" t="s">
        <v>283</v>
      </c>
      <c r="BW19" s="13" t="s">
        <v>283</v>
      </c>
      <c r="BX19" s="13" t="s">
        <v>282</v>
      </c>
      <c r="BY19" s="13" t="s">
        <v>282</v>
      </c>
      <c r="BZ19" s="13" t="s">
        <v>283</v>
      </c>
      <c r="CB19" s="13" t="s">
        <v>283</v>
      </c>
      <c r="CC19" s="13" t="s">
        <v>283</v>
      </c>
      <c r="CD19" s="13" t="s">
        <v>282</v>
      </c>
      <c r="CE19" s="13" t="s">
        <v>282</v>
      </c>
      <c r="CF19" s="13" t="s">
        <v>283</v>
      </c>
      <c r="CG19" s="13">
        <v>199</v>
      </c>
      <c r="CH19" s="13" t="s">
        <v>283</v>
      </c>
      <c r="CI19" s="13" t="s">
        <v>283</v>
      </c>
      <c r="CJ19" s="13" t="s">
        <v>282</v>
      </c>
      <c r="CK19" s="13" t="s">
        <v>282</v>
      </c>
      <c r="CL19" s="13" t="s">
        <v>283</v>
      </c>
      <c r="CM19" s="13">
        <v>154</v>
      </c>
      <c r="CN19" s="13" t="s">
        <v>283</v>
      </c>
      <c r="CO19" s="13" t="s">
        <v>283</v>
      </c>
      <c r="CP19" s="13" t="s">
        <v>283</v>
      </c>
      <c r="CQ19" s="13" t="s">
        <v>283</v>
      </c>
      <c r="CR19" s="13" t="s">
        <v>283</v>
      </c>
      <c r="CS19" s="13">
        <v>165</v>
      </c>
      <c r="CT19" s="13" t="s">
        <v>283</v>
      </c>
      <c r="CU19" s="13" t="s">
        <v>283</v>
      </c>
      <c r="CV19" s="13" t="s">
        <v>283</v>
      </c>
      <c r="CW19" s="13" t="s">
        <v>283</v>
      </c>
      <c r="CX19" s="13" t="s">
        <v>283</v>
      </c>
      <c r="CZ19" s="13" t="s">
        <v>283</v>
      </c>
      <c r="DA19" s="13" t="s">
        <v>283</v>
      </c>
      <c r="DB19" s="13" t="s">
        <v>283</v>
      </c>
      <c r="DC19" s="13" t="s">
        <v>283</v>
      </c>
      <c r="DD19" s="13" t="s">
        <v>283</v>
      </c>
      <c r="DE19" s="13">
        <v>158</v>
      </c>
      <c r="DF19" s="13" t="s">
        <v>283</v>
      </c>
      <c r="DG19" s="13" t="s">
        <v>283</v>
      </c>
      <c r="DH19" s="13" t="s">
        <v>283</v>
      </c>
      <c r="DI19" s="13" t="s">
        <v>283</v>
      </c>
      <c r="DJ19" s="13" t="s">
        <v>283</v>
      </c>
      <c r="DK19" s="13">
        <v>193</v>
      </c>
    </row>
    <row r="20" spans="1:115">
      <c r="A20" s="3" t="s">
        <v>154</v>
      </c>
      <c r="B20" s="13" t="s">
        <v>281</v>
      </c>
      <c r="C20" s="13" t="s">
        <v>281</v>
      </c>
      <c r="D20" s="13" t="s">
        <v>281</v>
      </c>
      <c r="E20" s="13" t="s">
        <v>283</v>
      </c>
      <c r="F20" s="13" t="s">
        <v>281</v>
      </c>
      <c r="G20" s="13" t="s">
        <v>281</v>
      </c>
      <c r="H20" s="13" t="s">
        <v>281</v>
      </c>
      <c r="I20" s="13" t="s">
        <v>281</v>
      </c>
      <c r="J20" s="13" t="s">
        <v>283</v>
      </c>
      <c r="K20" s="13" t="s">
        <v>281</v>
      </c>
      <c r="L20" s="13" t="s">
        <v>281</v>
      </c>
      <c r="M20" s="13" t="s">
        <v>281</v>
      </c>
      <c r="N20" s="13" t="s">
        <v>281</v>
      </c>
      <c r="O20" s="13" t="s">
        <v>283</v>
      </c>
      <c r="P20" s="13" t="s">
        <v>281</v>
      </c>
      <c r="Q20" s="13" t="s">
        <v>281</v>
      </c>
      <c r="R20" s="13" t="s">
        <v>281</v>
      </c>
      <c r="S20" s="13" t="s">
        <v>281</v>
      </c>
      <c r="T20" s="13" t="s">
        <v>283</v>
      </c>
      <c r="U20" s="13" t="s">
        <v>281</v>
      </c>
      <c r="V20" s="13" t="s">
        <v>281</v>
      </c>
      <c r="W20" s="13" t="s">
        <v>281</v>
      </c>
      <c r="X20" s="13" t="s">
        <v>281</v>
      </c>
      <c r="Y20" s="13" t="s">
        <v>283</v>
      </c>
      <c r="Z20" s="13" t="s">
        <v>281</v>
      </c>
      <c r="AA20" s="13" t="s">
        <v>283</v>
      </c>
      <c r="AB20" s="13" t="s">
        <v>283</v>
      </c>
      <c r="AC20" s="13" t="s">
        <v>283</v>
      </c>
      <c r="AD20" s="13" t="s">
        <v>283</v>
      </c>
      <c r="AE20" s="13" t="s">
        <v>283</v>
      </c>
      <c r="AF20" s="85" t="s">
        <v>281</v>
      </c>
      <c r="AG20" s="85" t="s">
        <v>281</v>
      </c>
      <c r="AH20" s="85" t="s">
        <v>281</v>
      </c>
      <c r="AI20" s="85" t="s">
        <v>283</v>
      </c>
      <c r="AJ20" s="85" t="s">
        <v>281</v>
      </c>
      <c r="AK20" s="13" t="s">
        <v>283</v>
      </c>
      <c r="AL20" s="13" t="s">
        <v>283</v>
      </c>
      <c r="AM20" s="13" t="s">
        <v>283</v>
      </c>
      <c r="AN20" s="13" t="s">
        <v>283</v>
      </c>
      <c r="AO20" s="13" t="s">
        <v>283</v>
      </c>
      <c r="AP20" s="13" t="s">
        <v>283</v>
      </c>
      <c r="AQ20" s="13" t="s">
        <v>283</v>
      </c>
      <c r="AR20" s="13" t="s">
        <v>283</v>
      </c>
      <c r="AS20" s="13" t="s">
        <v>283</v>
      </c>
      <c r="AT20" s="13" t="s">
        <v>283</v>
      </c>
      <c r="AU20" s="85" t="s">
        <v>283</v>
      </c>
      <c r="AV20" s="85" t="s">
        <v>283</v>
      </c>
      <c r="AW20" s="85" t="s">
        <v>283</v>
      </c>
      <c r="AX20" s="85" t="s">
        <v>283</v>
      </c>
      <c r="AY20" s="85" t="s">
        <v>283</v>
      </c>
      <c r="AZ20" s="13">
        <v>126</v>
      </c>
      <c r="BA20" s="13">
        <v>173</v>
      </c>
      <c r="BB20" s="13">
        <v>161</v>
      </c>
      <c r="BC20" s="13">
        <v>163</v>
      </c>
      <c r="BD20" s="13">
        <v>214</v>
      </c>
      <c r="BE20" s="13">
        <v>243</v>
      </c>
      <c r="BF20" s="13">
        <v>175</v>
      </c>
      <c r="BG20" s="13">
        <v>232</v>
      </c>
      <c r="BH20" s="13">
        <v>190</v>
      </c>
      <c r="BI20" s="13">
        <v>136</v>
      </c>
      <c r="BJ20" s="13"/>
      <c r="BK20" s="3"/>
      <c r="BL20" s="3" t="s">
        <v>331</v>
      </c>
      <c r="BM20" s="3" t="s">
        <v>95</v>
      </c>
      <c r="BN20" s="3"/>
      <c r="BO20" s="3"/>
      <c r="BP20" s="13" t="s">
        <v>281</v>
      </c>
      <c r="BQ20" s="13" t="s">
        <v>281</v>
      </c>
      <c r="BR20" s="13" t="s">
        <v>282</v>
      </c>
      <c r="BS20" s="13" t="s">
        <v>282</v>
      </c>
      <c r="BT20" s="13" t="s">
        <v>281</v>
      </c>
      <c r="BU20" s="13">
        <v>154</v>
      </c>
      <c r="BV20" s="13" t="s">
        <v>281</v>
      </c>
      <c r="BW20" s="13" t="s">
        <v>281</v>
      </c>
      <c r="BX20" s="13" t="s">
        <v>282</v>
      </c>
      <c r="BY20" s="13" t="s">
        <v>282</v>
      </c>
      <c r="BZ20" s="13" t="s">
        <v>281</v>
      </c>
      <c r="CB20" s="13" t="s">
        <v>281</v>
      </c>
      <c r="CC20" s="13" t="s">
        <v>281</v>
      </c>
      <c r="CD20" s="13" t="s">
        <v>282</v>
      </c>
      <c r="CE20" s="13" t="s">
        <v>282</v>
      </c>
      <c r="CF20" s="13" t="s">
        <v>281</v>
      </c>
      <c r="CG20" s="13">
        <v>199</v>
      </c>
      <c r="CH20" s="13" t="s">
        <v>281</v>
      </c>
      <c r="CI20" s="13" t="s">
        <v>281</v>
      </c>
      <c r="CJ20" s="13" t="s">
        <v>282</v>
      </c>
      <c r="CK20" s="13" t="s">
        <v>282</v>
      </c>
      <c r="CL20" s="13" t="s">
        <v>281</v>
      </c>
      <c r="CM20" s="13">
        <v>154</v>
      </c>
      <c r="CN20" s="13" t="s">
        <v>281</v>
      </c>
      <c r="CO20" s="13" t="s">
        <v>281</v>
      </c>
      <c r="CP20" s="13" t="s">
        <v>281</v>
      </c>
      <c r="CQ20" s="13" t="s">
        <v>283</v>
      </c>
      <c r="CR20" s="13" t="s">
        <v>281</v>
      </c>
      <c r="CS20" s="13">
        <v>165</v>
      </c>
      <c r="CT20" s="13" t="s">
        <v>281</v>
      </c>
      <c r="CU20" s="13" t="s">
        <v>281</v>
      </c>
      <c r="CV20" s="13" t="s">
        <v>281</v>
      </c>
      <c r="CW20" s="13" t="s">
        <v>283</v>
      </c>
      <c r="CX20" s="13" t="s">
        <v>281</v>
      </c>
      <c r="CZ20" s="13" t="s">
        <v>281</v>
      </c>
      <c r="DA20" s="13" t="s">
        <v>281</v>
      </c>
      <c r="DB20" s="13" t="s">
        <v>281</v>
      </c>
      <c r="DC20" s="13" t="s">
        <v>283</v>
      </c>
      <c r="DD20" s="13" t="s">
        <v>281</v>
      </c>
      <c r="DE20" s="13">
        <v>158</v>
      </c>
      <c r="DF20" s="13" t="s">
        <v>281</v>
      </c>
      <c r="DG20" s="13" t="s">
        <v>281</v>
      </c>
      <c r="DH20" s="13" t="s">
        <v>281</v>
      </c>
      <c r="DI20" s="13" t="s">
        <v>283</v>
      </c>
      <c r="DJ20" s="13" t="s">
        <v>281</v>
      </c>
      <c r="DK20" s="13">
        <v>193</v>
      </c>
    </row>
    <row r="21" spans="1:115">
      <c r="A21" s="3" t="s">
        <v>155</v>
      </c>
      <c r="B21" s="13" t="s">
        <v>283</v>
      </c>
      <c r="C21" s="13" t="s">
        <v>283</v>
      </c>
      <c r="D21" s="13" t="s">
        <v>283</v>
      </c>
      <c r="E21" s="13" t="s">
        <v>283</v>
      </c>
      <c r="F21" s="13" t="s">
        <v>283</v>
      </c>
      <c r="G21" s="13" t="s">
        <v>283</v>
      </c>
      <c r="H21" s="13" t="s">
        <v>283</v>
      </c>
      <c r="I21" s="13" t="s">
        <v>283</v>
      </c>
      <c r="J21" s="13" t="s">
        <v>283</v>
      </c>
      <c r="K21" s="13" t="s">
        <v>283</v>
      </c>
      <c r="L21" s="13" t="s">
        <v>283</v>
      </c>
      <c r="M21" s="13" t="s">
        <v>283</v>
      </c>
      <c r="N21" s="13" t="s">
        <v>283</v>
      </c>
      <c r="O21" s="13" t="s">
        <v>283</v>
      </c>
      <c r="P21" s="13" t="s">
        <v>283</v>
      </c>
      <c r="Q21" s="13" t="s">
        <v>283</v>
      </c>
      <c r="R21" s="13" t="s">
        <v>283</v>
      </c>
      <c r="S21" s="13" t="s">
        <v>283</v>
      </c>
      <c r="T21" s="13" t="s">
        <v>283</v>
      </c>
      <c r="U21" s="13" t="s">
        <v>283</v>
      </c>
      <c r="V21" s="13" t="s">
        <v>283</v>
      </c>
      <c r="W21" s="13" t="s">
        <v>283</v>
      </c>
      <c r="X21" s="13" t="s">
        <v>283</v>
      </c>
      <c r="Y21" s="13" t="s">
        <v>283</v>
      </c>
      <c r="Z21" s="13" t="s">
        <v>283</v>
      </c>
      <c r="AA21" s="13" t="s">
        <v>283</v>
      </c>
      <c r="AB21" s="13" t="s">
        <v>283</v>
      </c>
      <c r="AC21" s="13" t="s">
        <v>283</v>
      </c>
      <c r="AD21" s="13" t="s">
        <v>283</v>
      </c>
      <c r="AE21" s="13" t="s">
        <v>283</v>
      </c>
      <c r="AF21" s="85" t="s">
        <v>283</v>
      </c>
      <c r="AG21" s="85" t="s">
        <v>283</v>
      </c>
      <c r="AH21" s="85" t="s">
        <v>283</v>
      </c>
      <c r="AI21" s="85" t="s">
        <v>283</v>
      </c>
      <c r="AJ21" s="85" t="s">
        <v>283</v>
      </c>
      <c r="AK21" s="13" t="s">
        <v>283</v>
      </c>
      <c r="AL21" s="13" t="s">
        <v>283</v>
      </c>
      <c r="AM21" s="13" t="s">
        <v>283</v>
      </c>
      <c r="AN21" s="13" t="s">
        <v>283</v>
      </c>
      <c r="AO21" s="13" t="s">
        <v>283</v>
      </c>
      <c r="AP21" s="13" t="s">
        <v>283</v>
      </c>
      <c r="AQ21" s="13" t="s">
        <v>283</v>
      </c>
      <c r="AR21" s="13" t="s">
        <v>283</v>
      </c>
      <c r="AS21" s="13" t="s">
        <v>283</v>
      </c>
      <c r="AT21" s="13" t="s">
        <v>283</v>
      </c>
      <c r="AU21" s="85" t="s">
        <v>283</v>
      </c>
      <c r="AV21" s="85" t="s">
        <v>283</v>
      </c>
      <c r="AW21" s="85" t="s">
        <v>283</v>
      </c>
      <c r="AX21" s="85" t="s">
        <v>283</v>
      </c>
      <c r="AY21" s="85" t="s">
        <v>283</v>
      </c>
      <c r="AZ21" s="13">
        <v>126</v>
      </c>
      <c r="BA21" s="13">
        <v>173</v>
      </c>
      <c r="BB21" s="13">
        <v>161</v>
      </c>
      <c r="BC21" s="13">
        <v>163</v>
      </c>
      <c r="BD21" s="13">
        <v>214</v>
      </c>
      <c r="BE21" s="13">
        <v>243</v>
      </c>
      <c r="BF21" s="13">
        <v>175</v>
      </c>
      <c r="BG21" s="13">
        <v>232</v>
      </c>
      <c r="BH21" s="13">
        <v>190</v>
      </c>
      <c r="BI21" s="13">
        <v>136</v>
      </c>
      <c r="BJ21" s="13"/>
      <c r="BK21" s="3"/>
      <c r="BL21" s="3" t="s">
        <v>332</v>
      </c>
      <c r="BM21" s="3" t="s">
        <v>93</v>
      </c>
      <c r="BN21" s="3"/>
      <c r="BO21" s="3"/>
      <c r="BP21" s="13" t="s">
        <v>283</v>
      </c>
      <c r="BQ21" s="13" t="s">
        <v>283</v>
      </c>
      <c r="BR21" s="13" t="s">
        <v>282</v>
      </c>
      <c r="BS21" s="13" t="s">
        <v>282</v>
      </c>
      <c r="BT21" s="13" t="s">
        <v>283</v>
      </c>
      <c r="BU21" s="13">
        <v>154</v>
      </c>
      <c r="BV21" s="13" t="s">
        <v>283</v>
      </c>
      <c r="BW21" s="13" t="s">
        <v>283</v>
      </c>
      <c r="BX21" s="13" t="s">
        <v>282</v>
      </c>
      <c r="BY21" s="13" t="s">
        <v>282</v>
      </c>
      <c r="BZ21" s="13" t="s">
        <v>283</v>
      </c>
      <c r="CB21" s="13" t="s">
        <v>283</v>
      </c>
      <c r="CC21" s="13" t="s">
        <v>283</v>
      </c>
      <c r="CD21" s="13" t="s">
        <v>282</v>
      </c>
      <c r="CE21" s="13" t="s">
        <v>282</v>
      </c>
      <c r="CF21" s="13" t="s">
        <v>283</v>
      </c>
      <c r="CG21" s="13">
        <v>199</v>
      </c>
      <c r="CH21" s="13" t="s">
        <v>283</v>
      </c>
      <c r="CI21" s="13" t="s">
        <v>283</v>
      </c>
      <c r="CJ21" s="13" t="s">
        <v>282</v>
      </c>
      <c r="CK21" s="13" t="s">
        <v>282</v>
      </c>
      <c r="CL21" s="13" t="s">
        <v>283</v>
      </c>
      <c r="CM21" s="13">
        <v>154</v>
      </c>
      <c r="CN21" s="13" t="s">
        <v>283</v>
      </c>
      <c r="CO21" s="13" t="s">
        <v>283</v>
      </c>
      <c r="CP21" s="13" t="s">
        <v>283</v>
      </c>
      <c r="CQ21" s="13" t="s">
        <v>283</v>
      </c>
      <c r="CR21" s="13" t="s">
        <v>283</v>
      </c>
      <c r="CS21" s="13">
        <v>165</v>
      </c>
      <c r="CT21" s="13" t="s">
        <v>283</v>
      </c>
      <c r="CU21" s="13" t="s">
        <v>283</v>
      </c>
      <c r="CV21" s="13" t="s">
        <v>283</v>
      </c>
      <c r="CW21" s="13" t="s">
        <v>283</v>
      </c>
      <c r="CX21" s="13" t="s">
        <v>283</v>
      </c>
      <c r="CZ21" s="13" t="s">
        <v>283</v>
      </c>
      <c r="DA21" s="13" t="s">
        <v>283</v>
      </c>
      <c r="DB21" s="13" t="s">
        <v>283</v>
      </c>
      <c r="DC21" s="13" t="s">
        <v>283</v>
      </c>
      <c r="DD21" s="13" t="s">
        <v>283</v>
      </c>
      <c r="DE21" s="13">
        <v>158</v>
      </c>
      <c r="DF21" s="13" t="s">
        <v>283</v>
      </c>
      <c r="DG21" s="13" t="s">
        <v>283</v>
      </c>
      <c r="DH21" s="13" t="s">
        <v>283</v>
      </c>
      <c r="DI21" s="13" t="s">
        <v>283</v>
      </c>
      <c r="DJ21" s="13" t="s">
        <v>283</v>
      </c>
      <c r="DK21" s="13">
        <v>193</v>
      </c>
    </row>
    <row r="22" spans="1:115">
      <c r="A22" s="3" t="s">
        <v>156</v>
      </c>
      <c r="B22" s="13" t="s">
        <v>281</v>
      </c>
      <c r="C22" s="13" t="s">
        <v>281</v>
      </c>
      <c r="D22" s="13" t="s">
        <v>281</v>
      </c>
      <c r="E22" s="13" t="s">
        <v>283</v>
      </c>
      <c r="F22" s="13" t="s">
        <v>281</v>
      </c>
      <c r="G22" s="13" t="s">
        <v>281</v>
      </c>
      <c r="H22" s="13" t="s">
        <v>281</v>
      </c>
      <c r="I22" s="13" t="s">
        <v>281</v>
      </c>
      <c r="J22" s="13" t="s">
        <v>283</v>
      </c>
      <c r="K22" s="13" t="s">
        <v>281</v>
      </c>
      <c r="L22" s="13" t="s">
        <v>283</v>
      </c>
      <c r="M22" s="13" t="s">
        <v>283</v>
      </c>
      <c r="N22" s="13" t="s">
        <v>283</v>
      </c>
      <c r="O22" s="13" t="s">
        <v>283</v>
      </c>
      <c r="P22" s="13" t="s">
        <v>283</v>
      </c>
      <c r="Q22" s="13" t="s">
        <v>283</v>
      </c>
      <c r="R22" s="13" t="s">
        <v>283</v>
      </c>
      <c r="S22" s="13" t="s">
        <v>283</v>
      </c>
      <c r="T22" s="13" t="s">
        <v>283</v>
      </c>
      <c r="U22" s="13" t="s">
        <v>283</v>
      </c>
      <c r="V22" s="13" t="s">
        <v>283</v>
      </c>
      <c r="W22" s="13" t="s">
        <v>283</v>
      </c>
      <c r="X22" s="13" t="s">
        <v>283</v>
      </c>
      <c r="Y22" s="13" t="s">
        <v>283</v>
      </c>
      <c r="Z22" s="13" t="s">
        <v>283</v>
      </c>
      <c r="AA22" s="13" t="s">
        <v>283</v>
      </c>
      <c r="AB22" s="13" t="s">
        <v>283</v>
      </c>
      <c r="AC22" s="13" t="s">
        <v>283</v>
      </c>
      <c r="AD22" s="13" t="s">
        <v>283</v>
      </c>
      <c r="AE22" s="13" t="s">
        <v>283</v>
      </c>
      <c r="AF22" s="85" t="s">
        <v>283</v>
      </c>
      <c r="AG22" s="85" t="s">
        <v>283</v>
      </c>
      <c r="AH22" s="85" t="s">
        <v>283</v>
      </c>
      <c r="AI22" s="85" t="s">
        <v>283</v>
      </c>
      <c r="AJ22" s="85" t="s">
        <v>283</v>
      </c>
      <c r="AK22" s="13" t="s">
        <v>283</v>
      </c>
      <c r="AL22" s="13" t="s">
        <v>283</v>
      </c>
      <c r="AM22" s="13" t="s">
        <v>283</v>
      </c>
      <c r="AN22" s="13" t="s">
        <v>283</v>
      </c>
      <c r="AO22" s="13" t="s">
        <v>283</v>
      </c>
      <c r="AP22" s="13" t="s">
        <v>283</v>
      </c>
      <c r="AQ22" s="13" t="s">
        <v>283</v>
      </c>
      <c r="AR22" s="13" t="s">
        <v>283</v>
      </c>
      <c r="AS22" s="13" t="s">
        <v>283</v>
      </c>
      <c r="AT22" s="13" t="s">
        <v>283</v>
      </c>
      <c r="AU22" s="85" t="s">
        <v>283</v>
      </c>
      <c r="AV22" s="85" t="s">
        <v>283</v>
      </c>
      <c r="AW22" s="85" t="s">
        <v>283</v>
      </c>
      <c r="AX22" s="85" t="s">
        <v>283</v>
      </c>
      <c r="AY22" s="85" t="s">
        <v>283</v>
      </c>
      <c r="AZ22" s="13">
        <v>126</v>
      </c>
      <c r="BA22" s="13">
        <v>173</v>
      </c>
      <c r="BB22" s="13">
        <v>161</v>
      </c>
      <c r="BC22" s="13">
        <v>163</v>
      </c>
      <c r="BD22" s="13">
        <v>214</v>
      </c>
      <c r="BE22" s="13">
        <v>243</v>
      </c>
      <c r="BF22" s="13">
        <v>175</v>
      </c>
      <c r="BG22" s="13">
        <v>232</v>
      </c>
      <c r="BH22" s="13">
        <v>190</v>
      </c>
      <c r="BI22" s="13">
        <v>136</v>
      </c>
      <c r="BJ22" s="13"/>
      <c r="BK22" s="3"/>
      <c r="BL22" s="3" t="s">
        <v>333</v>
      </c>
      <c r="BM22" s="3" t="s">
        <v>91</v>
      </c>
      <c r="BN22" s="3"/>
      <c r="BO22" s="3"/>
      <c r="BP22" s="13" t="s">
        <v>283</v>
      </c>
      <c r="BQ22" s="13" t="s">
        <v>283</v>
      </c>
      <c r="BR22" s="13" t="s">
        <v>282</v>
      </c>
      <c r="BS22" s="13" t="s">
        <v>282</v>
      </c>
      <c r="BT22" s="13" t="s">
        <v>283</v>
      </c>
      <c r="BU22" s="13">
        <v>154</v>
      </c>
      <c r="BV22" s="13" t="s">
        <v>283</v>
      </c>
      <c r="BW22" s="13" t="s">
        <v>283</v>
      </c>
      <c r="BX22" s="13" t="s">
        <v>282</v>
      </c>
      <c r="BY22" s="13" t="s">
        <v>282</v>
      </c>
      <c r="BZ22" s="13" t="s">
        <v>283</v>
      </c>
      <c r="CB22" s="13" t="s">
        <v>283</v>
      </c>
      <c r="CC22" s="13" t="s">
        <v>283</v>
      </c>
      <c r="CD22" s="13" t="s">
        <v>282</v>
      </c>
      <c r="CE22" s="13" t="s">
        <v>282</v>
      </c>
      <c r="CF22" s="13" t="s">
        <v>283</v>
      </c>
      <c r="CG22" s="13">
        <v>199</v>
      </c>
      <c r="CH22" s="13" t="s">
        <v>283</v>
      </c>
      <c r="CI22" s="13" t="s">
        <v>283</v>
      </c>
      <c r="CJ22" s="13" t="s">
        <v>282</v>
      </c>
      <c r="CK22" s="13" t="s">
        <v>282</v>
      </c>
      <c r="CL22" s="13" t="s">
        <v>283</v>
      </c>
      <c r="CM22" s="13">
        <v>154</v>
      </c>
      <c r="CN22" s="13" t="s">
        <v>281</v>
      </c>
      <c r="CO22" s="13" t="s">
        <v>281</v>
      </c>
      <c r="CP22" s="13" t="s">
        <v>281</v>
      </c>
      <c r="CQ22" s="13" t="s">
        <v>283</v>
      </c>
      <c r="CR22" s="13" t="s">
        <v>281</v>
      </c>
      <c r="CS22" s="13">
        <v>165</v>
      </c>
      <c r="CT22" s="13" t="s">
        <v>281</v>
      </c>
      <c r="CU22" s="13" t="s">
        <v>281</v>
      </c>
      <c r="CV22" s="13" t="s">
        <v>281</v>
      </c>
      <c r="CW22" s="13" t="s">
        <v>283</v>
      </c>
      <c r="CX22" s="13" t="s">
        <v>281</v>
      </c>
      <c r="CZ22" s="13" t="s">
        <v>281</v>
      </c>
      <c r="DA22" s="13" t="s">
        <v>281</v>
      </c>
      <c r="DB22" s="13" t="s">
        <v>281</v>
      </c>
      <c r="DC22" s="13" t="s">
        <v>283</v>
      </c>
      <c r="DD22" s="13" t="s">
        <v>281</v>
      </c>
      <c r="DE22" s="13">
        <v>158</v>
      </c>
      <c r="DF22" s="13" t="s">
        <v>281</v>
      </c>
      <c r="DG22" s="13" t="s">
        <v>281</v>
      </c>
      <c r="DH22" s="13" t="s">
        <v>281</v>
      </c>
      <c r="DI22" s="13" t="s">
        <v>283</v>
      </c>
      <c r="DJ22" s="13" t="s">
        <v>281</v>
      </c>
      <c r="DK22" s="13">
        <v>193</v>
      </c>
    </row>
    <row r="23" spans="1:115">
      <c r="A23" s="3" t="s">
        <v>157</v>
      </c>
      <c r="B23" s="13" t="s">
        <v>281</v>
      </c>
      <c r="C23" s="13" t="s">
        <v>281</v>
      </c>
      <c r="D23" s="13" t="s">
        <v>281</v>
      </c>
      <c r="E23" s="13" t="s">
        <v>283</v>
      </c>
      <c r="F23" s="13" t="s">
        <v>281</v>
      </c>
      <c r="G23" s="13" t="s">
        <v>281</v>
      </c>
      <c r="H23" s="13" t="s">
        <v>281</v>
      </c>
      <c r="I23" s="13" t="s">
        <v>281</v>
      </c>
      <c r="J23" s="13" t="s">
        <v>283</v>
      </c>
      <c r="K23" s="13" t="s">
        <v>281</v>
      </c>
      <c r="L23" s="13" t="s">
        <v>281</v>
      </c>
      <c r="M23" s="13" t="s">
        <v>281</v>
      </c>
      <c r="N23" s="13" t="s">
        <v>281</v>
      </c>
      <c r="O23" s="13" t="s">
        <v>283</v>
      </c>
      <c r="P23" s="13" t="s">
        <v>281</v>
      </c>
      <c r="Q23" s="13" t="s">
        <v>281</v>
      </c>
      <c r="R23" s="13" t="s">
        <v>281</v>
      </c>
      <c r="S23" s="13" t="s">
        <v>281</v>
      </c>
      <c r="T23" s="13" t="s">
        <v>283</v>
      </c>
      <c r="U23" s="13" t="s">
        <v>281</v>
      </c>
      <c r="V23" s="13" t="s">
        <v>281</v>
      </c>
      <c r="W23" s="13" t="s">
        <v>281</v>
      </c>
      <c r="X23" s="13" t="s">
        <v>281</v>
      </c>
      <c r="Y23" s="13" t="s">
        <v>283</v>
      </c>
      <c r="Z23" s="13" t="s">
        <v>281</v>
      </c>
      <c r="AA23" s="13" t="s">
        <v>281</v>
      </c>
      <c r="AB23" s="13" t="s">
        <v>281</v>
      </c>
      <c r="AC23" s="13" t="s">
        <v>281</v>
      </c>
      <c r="AD23" s="13" t="s">
        <v>283</v>
      </c>
      <c r="AE23" s="13" t="s">
        <v>281</v>
      </c>
      <c r="AF23" s="85" t="s">
        <v>281</v>
      </c>
      <c r="AG23" s="85" t="s">
        <v>281</v>
      </c>
      <c r="AH23" s="85" t="s">
        <v>281</v>
      </c>
      <c r="AI23" s="85" t="s">
        <v>283</v>
      </c>
      <c r="AJ23" s="85" t="s">
        <v>281</v>
      </c>
      <c r="AK23" s="13" t="s">
        <v>281</v>
      </c>
      <c r="AL23" s="13" t="s">
        <v>281</v>
      </c>
      <c r="AM23" s="13" t="s">
        <v>281</v>
      </c>
      <c r="AN23" s="13" t="s">
        <v>283</v>
      </c>
      <c r="AO23" s="13" t="s">
        <v>281</v>
      </c>
      <c r="AP23" s="13" t="s">
        <v>281</v>
      </c>
      <c r="AQ23" s="13" t="s">
        <v>281</v>
      </c>
      <c r="AR23" s="13" t="s">
        <v>281</v>
      </c>
      <c r="AS23" s="13" t="s">
        <v>283</v>
      </c>
      <c r="AT23" s="13" t="s">
        <v>281</v>
      </c>
      <c r="AU23" s="85" t="s">
        <v>281</v>
      </c>
      <c r="AV23" s="85" t="s">
        <v>281</v>
      </c>
      <c r="AW23" s="85" t="s">
        <v>281</v>
      </c>
      <c r="AX23" s="85" t="s">
        <v>283</v>
      </c>
      <c r="AY23" s="85" t="s">
        <v>281</v>
      </c>
      <c r="AZ23" s="13">
        <v>126</v>
      </c>
      <c r="BA23" s="13">
        <v>173</v>
      </c>
      <c r="BB23" s="13">
        <v>161</v>
      </c>
      <c r="BC23" s="13">
        <v>163</v>
      </c>
      <c r="BD23" s="13">
        <v>214</v>
      </c>
      <c r="BE23" s="13">
        <v>243</v>
      </c>
      <c r="BF23" s="13">
        <v>175</v>
      </c>
      <c r="BG23" s="13">
        <v>232</v>
      </c>
      <c r="BH23" s="13">
        <v>190</v>
      </c>
      <c r="BI23" s="13">
        <v>136</v>
      </c>
      <c r="BJ23" s="13"/>
      <c r="BK23" s="3"/>
      <c r="BL23" s="3" t="s">
        <v>334</v>
      </c>
      <c r="BM23" s="3" t="s">
        <v>88</v>
      </c>
      <c r="BN23" s="3"/>
      <c r="BO23" s="3"/>
      <c r="BP23" s="13">
        <v>5</v>
      </c>
      <c r="BQ23" s="13">
        <v>149</v>
      </c>
      <c r="BR23" s="13" t="s">
        <v>282</v>
      </c>
      <c r="BS23" s="13" t="s">
        <v>282</v>
      </c>
      <c r="BT23" s="13">
        <v>7</v>
      </c>
      <c r="BU23" s="13">
        <v>154</v>
      </c>
      <c r="BV23" s="13" t="s">
        <v>281</v>
      </c>
      <c r="BW23" s="13" t="s">
        <v>281</v>
      </c>
      <c r="BX23" s="13" t="s">
        <v>282</v>
      </c>
      <c r="BY23" s="13" t="s">
        <v>282</v>
      </c>
      <c r="BZ23" s="13" t="s">
        <v>281</v>
      </c>
      <c r="CB23" s="13" t="s">
        <v>281</v>
      </c>
      <c r="CC23" s="13" t="s">
        <v>281</v>
      </c>
      <c r="CD23" s="13" t="s">
        <v>282</v>
      </c>
      <c r="CE23" s="13" t="s">
        <v>282</v>
      </c>
      <c r="CF23" s="13" t="s">
        <v>281</v>
      </c>
      <c r="CG23" s="13">
        <v>199</v>
      </c>
      <c r="CH23" s="13" t="s">
        <v>281</v>
      </c>
      <c r="CI23" s="13" t="s">
        <v>281</v>
      </c>
      <c r="CJ23" s="13" t="s">
        <v>282</v>
      </c>
      <c r="CK23" s="13" t="s">
        <v>282</v>
      </c>
      <c r="CL23" s="13" t="s">
        <v>281</v>
      </c>
      <c r="CM23" s="13">
        <v>154</v>
      </c>
      <c r="CN23" s="13" t="s">
        <v>281</v>
      </c>
      <c r="CO23" s="13" t="s">
        <v>281</v>
      </c>
      <c r="CP23" s="13" t="s">
        <v>281</v>
      </c>
      <c r="CQ23" s="13" t="s">
        <v>283</v>
      </c>
      <c r="CR23" s="13" t="s">
        <v>281</v>
      </c>
      <c r="CS23" s="13">
        <v>165</v>
      </c>
      <c r="CT23" s="13" t="s">
        <v>281</v>
      </c>
      <c r="CU23" s="13" t="s">
        <v>281</v>
      </c>
      <c r="CV23" s="13" t="s">
        <v>281</v>
      </c>
      <c r="CW23" s="13" t="s">
        <v>283</v>
      </c>
      <c r="CX23" s="13" t="s">
        <v>281</v>
      </c>
      <c r="CZ23" s="13" t="s">
        <v>281</v>
      </c>
      <c r="DA23" s="13" t="s">
        <v>281</v>
      </c>
      <c r="DB23" s="13" t="s">
        <v>281</v>
      </c>
      <c r="DC23" s="13" t="s">
        <v>283</v>
      </c>
      <c r="DD23" s="13" t="s">
        <v>281</v>
      </c>
      <c r="DE23" s="13">
        <v>158</v>
      </c>
      <c r="DF23" s="13" t="s">
        <v>281</v>
      </c>
      <c r="DG23" s="13" t="s">
        <v>281</v>
      </c>
      <c r="DH23" s="13" t="s">
        <v>281</v>
      </c>
      <c r="DI23" s="13" t="s">
        <v>283</v>
      </c>
      <c r="DJ23" s="13" t="s">
        <v>281</v>
      </c>
      <c r="DK23" s="13">
        <v>193</v>
      </c>
    </row>
    <row r="24" spans="1:115">
      <c r="A24" s="3" t="s">
        <v>158</v>
      </c>
      <c r="B24" s="13">
        <v>35</v>
      </c>
      <c r="C24" s="13">
        <v>108</v>
      </c>
      <c r="D24" s="13">
        <v>108</v>
      </c>
      <c r="E24" s="13" t="s">
        <v>283</v>
      </c>
      <c r="F24" s="13">
        <v>38</v>
      </c>
      <c r="G24" s="13">
        <v>37</v>
      </c>
      <c r="H24" s="13">
        <v>154</v>
      </c>
      <c r="I24" s="13">
        <v>154</v>
      </c>
      <c r="J24" s="13" t="s">
        <v>283</v>
      </c>
      <c r="K24" s="13">
        <v>57</v>
      </c>
      <c r="L24" s="13">
        <v>32</v>
      </c>
      <c r="M24" s="13">
        <v>165</v>
      </c>
      <c r="N24" s="13">
        <v>165</v>
      </c>
      <c r="O24" s="13" t="s">
        <v>283</v>
      </c>
      <c r="P24" s="13">
        <v>53</v>
      </c>
      <c r="Q24" s="13">
        <v>32</v>
      </c>
      <c r="R24" s="13">
        <v>178</v>
      </c>
      <c r="S24" s="13">
        <v>178</v>
      </c>
      <c r="T24" s="13" t="s">
        <v>283</v>
      </c>
      <c r="U24" s="13">
        <v>57</v>
      </c>
      <c r="V24" s="13">
        <v>41</v>
      </c>
      <c r="W24" s="13">
        <v>234</v>
      </c>
      <c r="X24" s="13">
        <v>234</v>
      </c>
      <c r="Y24" s="13" t="s">
        <v>283</v>
      </c>
      <c r="Z24" s="13">
        <v>96</v>
      </c>
      <c r="AA24" s="13">
        <v>41</v>
      </c>
      <c r="AB24" s="13">
        <v>219</v>
      </c>
      <c r="AC24" s="13">
        <v>219</v>
      </c>
      <c r="AD24" s="13" t="s">
        <v>283</v>
      </c>
      <c r="AE24" s="13">
        <v>90</v>
      </c>
      <c r="AF24" s="85">
        <v>44</v>
      </c>
      <c r="AG24" s="85">
        <v>191</v>
      </c>
      <c r="AH24" s="85">
        <v>191</v>
      </c>
      <c r="AI24" s="85" t="s">
        <v>283</v>
      </c>
      <c r="AJ24" s="85">
        <v>84</v>
      </c>
      <c r="AK24" s="13">
        <v>43</v>
      </c>
      <c r="AL24" s="13">
        <v>235</v>
      </c>
      <c r="AM24" s="13">
        <v>235</v>
      </c>
      <c r="AN24" s="13" t="s">
        <v>283</v>
      </c>
      <c r="AO24" s="13">
        <v>101</v>
      </c>
      <c r="AP24" s="13">
        <v>53</v>
      </c>
      <c r="AQ24" s="13">
        <v>134</v>
      </c>
      <c r="AR24" s="13">
        <v>134</v>
      </c>
      <c r="AS24" s="13" t="s">
        <v>283</v>
      </c>
      <c r="AT24" s="13">
        <v>71</v>
      </c>
      <c r="AU24" s="85">
        <v>53</v>
      </c>
      <c r="AV24" s="85">
        <v>118</v>
      </c>
      <c r="AW24" s="85">
        <v>118</v>
      </c>
      <c r="AX24" s="85" t="s">
        <v>283</v>
      </c>
      <c r="AY24" s="85">
        <v>63</v>
      </c>
      <c r="AZ24" s="13">
        <v>126</v>
      </c>
      <c r="BA24" s="13">
        <v>173</v>
      </c>
      <c r="BB24" s="13">
        <v>161</v>
      </c>
      <c r="BC24" s="13">
        <v>163</v>
      </c>
      <c r="BD24" s="13">
        <v>214</v>
      </c>
      <c r="BE24" s="13">
        <v>243</v>
      </c>
      <c r="BF24" s="13">
        <v>175</v>
      </c>
      <c r="BG24" s="13">
        <v>232</v>
      </c>
      <c r="BH24" s="13">
        <v>190</v>
      </c>
      <c r="BI24" s="13">
        <v>136</v>
      </c>
      <c r="BJ24" s="13"/>
      <c r="BK24" s="3"/>
      <c r="BL24" s="3" t="s">
        <v>335</v>
      </c>
      <c r="BM24" s="3" t="s">
        <v>85</v>
      </c>
      <c r="BN24" s="3"/>
      <c r="BO24" s="3"/>
      <c r="BP24" s="13" t="s">
        <v>281</v>
      </c>
      <c r="BQ24" s="13" t="s">
        <v>281</v>
      </c>
      <c r="BR24" s="13" t="s">
        <v>282</v>
      </c>
      <c r="BS24" s="13" t="s">
        <v>282</v>
      </c>
      <c r="BT24" s="13" t="s">
        <v>281</v>
      </c>
      <c r="BU24" s="13">
        <v>154</v>
      </c>
      <c r="BV24" s="13" t="s">
        <v>281</v>
      </c>
      <c r="BW24" s="13" t="s">
        <v>281</v>
      </c>
      <c r="BX24" s="13" t="s">
        <v>282</v>
      </c>
      <c r="BY24" s="13" t="s">
        <v>282</v>
      </c>
      <c r="BZ24" s="13" t="s">
        <v>281</v>
      </c>
      <c r="CB24" s="13">
        <v>41</v>
      </c>
      <c r="CC24" s="13">
        <v>144</v>
      </c>
      <c r="CD24" s="13" t="s">
        <v>282</v>
      </c>
      <c r="CE24" s="13" t="s">
        <v>282</v>
      </c>
      <c r="CF24" s="13">
        <v>59</v>
      </c>
      <c r="CG24" s="13">
        <v>199</v>
      </c>
      <c r="CH24" s="13">
        <v>46</v>
      </c>
      <c r="CI24" s="13">
        <v>91</v>
      </c>
      <c r="CJ24" s="13" t="s">
        <v>282</v>
      </c>
      <c r="CK24" s="13" t="s">
        <v>282</v>
      </c>
      <c r="CL24" s="13">
        <v>42</v>
      </c>
      <c r="CM24" s="13">
        <v>154</v>
      </c>
      <c r="CN24" s="13">
        <v>39</v>
      </c>
      <c r="CO24" s="13">
        <v>236</v>
      </c>
      <c r="CP24" s="13">
        <v>236</v>
      </c>
      <c r="CQ24" s="13" t="s">
        <v>283</v>
      </c>
      <c r="CR24" s="13">
        <v>92</v>
      </c>
      <c r="CS24" s="13">
        <v>165</v>
      </c>
      <c r="CT24" s="13">
        <v>32</v>
      </c>
      <c r="CU24" s="13">
        <v>241</v>
      </c>
      <c r="CV24" s="13">
        <v>241</v>
      </c>
      <c r="CW24" s="13" t="s">
        <v>283</v>
      </c>
      <c r="CX24" s="13">
        <v>77</v>
      </c>
      <c r="CZ24" s="13">
        <v>30</v>
      </c>
      <c r="DA24" s="13">
        <v>187</v>
      </c>
      <c r="DB24" s="13">
        <v>187</v>
      </c>
      <c r="DC24" s="13" t="s">
        <v>283</v>
      </c>
      <c r="DD24" s="13">
        <v>56</v>
      </c>
      <c r="DE24" s="13">
        <v>158</v>
      </c>
      <c r="DF24" s="13">
        <v>32</v>
      </c>
      <c r="DG24" s="13">
        <v>230</v>
      </c>
      <c r="DH24" s="13">
        <v>230</v>
      </c>
      <c r="DI24" s="13" t="s">
        <v>283</v>
      </c>
      <c r="DJ24" s="13">
        <v>74</v>
      </c>
      <c r="DK24" s="13">
        <v>193</v>
      </c>
    </row>
    <row r="25" spans="1:115">
      <c r="A25" s="3" t="s">
        <v>159</v>
      </c>
      <c r="B25" s="13" t="s">
        <v>281</v>
      </c>
      <c r="C25" s="13" t="s">
        <v>281</v>
      </c>
      <c r="D25" s="13" t="s">
        <v>281</v>
      </c>
      <c r="E25" s="13" t="s">
        <v>283</v>
      </c>
      <c r="F25" s="13" t="s">
        <v>281</v>
      </c>
      <c r="G25" s="13" t="s">
        <v>283</v>
      </c>
      <c r="H25" s="13" t="s">
        <v>283</v>
      </c>
      <c r="I25" s="13" t="s">
        <v>283</v>
      </c>
      <c r="J25" s="13" t="s">
        <v>283</v>
      </c>
      <c r="K25" s="13" t="s">
        <v>283</v>
      </c>
      <c r="L25" s="13" t="s">
        <v>283</v>
      </c>
      <c r="M25" s="13" t="s">
        <v>283</v>
      </c>
      <c r="N25" s="13" t="s">
        <v>283</v>
      </c>
      <c r="O25" s="13" t="s">
        <v>283</v>
      </c>
      <c r="P25" s="13" t="s">
        <v>283</v>
      </c>
      <c r="Q25" s="13" t="s">
        <v>283</v>
      </c>
      <c r="R25" s="13" t="s">
        <v>283</v>
      </c>
      <c r="S25" s="13" t="s">
        <v>283</v>
      </c>
      <c r="T25" s="13" t="s">
        <v>283</v>
      </c>
      <c r="U25" s="13" t="s">
        <v>283</v>
      </c>
      <c r="V25" s="13" t="s">
        <v>283</v>
      </c>
      <c r="W25" s="13" t="s">
        <v>283</v>
      </c>
      <c r="X25" s="13" t="s">
        <v>283</v>
      </c>
      <c r="Y25" s="13" t="s">
        <v>283</v>
      </c>
      <c r="Z25" s="13" t="s">
        <v>283</v>
      </c>
      <c r="AA25" s="13" t="s">
        <v>283</v>
      </c>
      <c r="AB25" s="13" t="s">
        <v>283</v>
      </c>
      <c r="AC25" s="13" t="s">
        <v>283</v>
      </c>
      <c r="AD25" s="13" t="s">
        <v>283</v>
      </c>
      <c r="AE25" s="13" t="s">
        <v>283</v>
      </c>
      <c r="AF25" s="85" t="s">
        <v>283</v>
      </c>
      <c r="AG25" s="85" t="s">
        <v>283</v>
      </c>
      <c r="AH25" s="85" t="s">
        <v>283</v>
      </c>
      <c r="AI25" s="85" t="s">
        <v>283</v>
      </c>
      <c r="AJ25" s="85" t="s">
        <v>283</v>
      </c>
      <c r="AK25" s="13" t="s">
        <v>283</v>
      </c>
      <c r="AL25" s="13" t="s">
        <v>283</v>
      </c>
      <c r="AM25" s="13" t="s">
        <v>283</v>
      </c>
      <c r="AN25" s="13" t="s">
        <v>283</v>
      </c>
      <c r="AO25" s="13" t="s">
        <v>283</v>
      </c>
      <c r="AP25" s="13" t="s">
        <v>283</v>
      </c>
      <c r="AQ25" s="13" t="s">
        <v>283</v>
      </c>
      <c r="AR25" s="13" t="s">
        <v>283</v>
      </c>
      <c r="AS25" s="13" t="s">
        <v>283</v>
      </c>
      <c r="AT25" s="13" t="s">
        <v>283</v>
      </c>
      <c r="AU25" s="85" t="s">
        <v>283</v>
      </c>
      <c r="AV25" s="85" t="s">
        <v>283</v>
      </c>
      <c r="AW25" s="85" t="s">
        <v>283</v>
      </c>
      <c r="AX25" s="85" t="s">
        <v>283</v>
      </c>
      <c r="AY25" s="85" t="s">
        <v>283</v>
      </c>
      <c r="AZ25" s="13">
        <v>126</v>
      </c>
      <c r="BA25" s="13">
        <v>173</v>
      </c>
      <c r="BB25" s="13">
        <v>161</v>
      </c>
      <c r="BC25" s="13">
        <v>163</v>
      </c>
      <c r="BD25" s="13">
        <v>214</v>
      </c>
      <c r="BE25" s="13">
        <v>243</v>
      </c>
      <c r="BF25" s="13">
        <v>175</v>
      </c>
      <c r="BG25" s="13">
        <v>232</v>
      </c>
      <c r="BH25" s="13">
        <v>190</v>
      </c>
      <c r="BI25" s="13">
        <v>136</v>
      </c>
      <c r="BJ25" s="13"/>
      <c r="BK25" s="3"/>
      <c r="BL25" s="3" t="s">
        <v>336</v>
      </c>
      <c r="BM25" s="3" t="s">
        <v>82</v>
      </c>
      <c r="BN25" s="3"/>
      <c r="BO25" s="3"/>
      <c r="BP25" s="13" t="s">
        <v>281</v>
      </c>
      <c r="BQ25" s="13" t="s">
        <v>281</v>
      </c>
      <c r="BR25" s="13" t="s">
        <v>282</v>
      </c>
      <c r="BS25" s="13" t="s">
        <v>282</v>
      </c>
      <c r="BT25" s="13" t="s">
        <v>281</v>
      </c>
      <c r="BU25" s="13">
        <v>154</v>
      </c>
      <c r="BV25" s="13" t="s">
        <v>281</v>
      </c>
      <c r="BW25" s="13" t="s">
        <v>281</v>
      </c>
      <c r="BX25" s="13" t="s">
        <v>282</v>
      </c>
      <c r="BY25" s="13" t="s">
        <v>282</v>
      </c>
      <c r="BZ25" s="13" t="s">
        <v>281</v>
      </c>
      <c r="CB25" s="13" t="s">
        <v>281</v>
      </c>
      <c r="CC25" s="13" t="s">
        <v>281</v>
      </c>
      <c r="CD25" s="13" t="s">
        <v>282</v>
      </c>
      <c r="CE25" s="13" t="s">
        <v>282</v>
      </c>
      <c r="CF25" s="13" t="s">
        <v>281</v>
      </c>
      <c r="CG25" s="13">
        <v>199</v>
      </c>
      <c r="CH25" s="13" t="s">
        <v>281</v>
      </c>
      <c r="CI25" s="13" t="s">
        <v>281</v>
      </c>
      <c r="CJ25" s="13" t="s">
        <v>282</v>
      </c>
      <c r="CK25" s="13" t="s">
        <v>282</v>
      </c>
      <c r="CL25" s="13" t="s">
        <v>281</v>
      </c>
      <c r="CM25" s="13">
        <v>154</v>
      </c>
      <c r="CN25" s="13" t="s">
        <v>281</v>
      </c>
      <c r="CO25" s="13" t="s">
        <v>281</v>
      </c>
      <c r="CP25" s="13" t="s">
        <v>281</v>
      </c>
      <c r="CQ25" s="13" t="s">
        <v>283</v>
      </c>
      <c r="CR25" s="13" t="s">
        <v>281</v>
      </c>
      <c r="CS25" s="13">
        <v>165</v>
      </c>
      <c r="CT25" s="13" t="s">
        <v>281</v>
      </c>
      <c r="CU25" s="13" t="s">
        <v>281</v>
      </c>
      <c r="CV25" s="13" t="s">
        <v>281</v>
      </c>
      <c r="CW25" s="13" t="s">
        <v>283</v>
      </c>
      <c r="CX25" s="13" t="s">
        <v>281</v>
      </c>
      <c r="CZ25" s="13" t="s">
        <v>281</v>
      </c>
      <c r="DA25" s="13" t="s">
        <v>281</v>
      </c>
      <c r="DB25" s="13" t="s">
        <v>281</v>
      </c>
      <c r="DC25" s="13" t="s">
        <v>283</v>
      </c>
      <c r="DD25" s="13" t="s">
        <v>281</v>
      </c>
      <c r="DE25" s="13">
        <v>158</v>
      </c>
      <c r="DF25" s="13" t="s">
        <v>281</v>
      </c>
      <c r="DG25" s="13" t="s">
        <v>281</v>
      </c>
      <c r="DH25" s="13" t="s">
        <v>281</v>
      </c>
      <c r="DI25" s="13" t="s">
        <v>283</v>
      </c>
      <c r="DJ25" s="13" t="s">
        <v>281</v>
      </c>
      <c r="DK25" s="13">
        <v>193</v>
      </c>
    </row>
    <row r="26" spans="1:115">
      <c r="A26" s="3" t="s">
        <v>160</v>
      </c>
      <c r="B26" s="13" t="s">
        <v>283</v>
      </c>
      <c r="C26" s="13" t="s">
        <v>283</v>
      </c>
      <c r="D26" s="13" t="s">
        <v>283</v>
      </c>
      <c r="E26" s="13" t="s">
        <v>283</v>
      </c>
      <c r="F26" s="13" t="s">
        <v>283</v>
      </c>
      <c r="G26" s="13" t="s">
        <v>283</v>
      </c>
      <c r="H26" s="13" t="s">
        <v>283</v>
      </c>
      <c r="I26" s="13" t="s">
        <v>283</v>
      </c>
      <c r="J26" s="13" t="s">
        <v>283</v>
      </c>
      <c r="K26" s="13" t="s">
        <v>283</v>
      </c>
      <c r="L26" s="13" t="s">
        <v>283</v>
      </c>
      <c r="M26" s="13" t="s">
        <v>283</v>
      </c>
      <c r="N26" s="13" t="s">
        <v>283</v>
      </c>
      <c r="O26" s="13" t="s">
        <v>283</v>
      </c>
      <c r="P26" s="13" t="s">
        <v>283</v>
      </c>
      <c r="Q26" s="13" t="s">
        <v>283</v>
      </c>
      <c r="R26" s="13" t="s">
        <v>283</v>
      </c>
      <c r="S26" s="13" t="s">
        <v>283</v>
      </c>
      <c r="T26" s="13" t="s">
        <v>283</v>
      </c>
      <c r="U26" s="13" t="s">
        <v>283</v>
      </c>
      <c r="V26" s="13" t="s">
        <v>283</v>
      </c>
      <c r="W26" s="13" t="s">
        <v>283</v>
      </c>
      <c r="X26" s="13" t="s">
        <v>283</v>
      </c>
      <c r="Y26" s="13" t="s">
        <v>283</v>
      </c>
      <c r="Z26" s="13" t="s">
        <v>283</v>
      </c>
      <c r="AA26" s="13" t="s">
        <v>283</v>
      </c>
      <c r="AB26" s="13" t="s">
        <v>283</v>
      </c>
      <c r="AC26" s="13" t="s">
        <v>283</v>
      </c>
      <c r="AD26" s="13" t="s">
        <v>283</v>
      </c>
      <c r="AE26" s="13" t="s">
        <v>283</v>
      </c>
      <c r="AF26" s="85" t="s">
        <v>283</v>
      </c>
      <c r="AG26" s="85" t="s">
        <v>283</v>
      </c>
      <c r="AH26" s="85" t="s">
        <v>283</v>
      </c>
      <c r="AI26" s="85" t="s">
        <v>283</v>
      </c>
      <c r="AJ26" s="85" t="s">
        <v>283</v>
      </c>
      <c r="AK26" s="13" t="s">
        <v>283</v>
      </c>
      <c r="AL26" s="13" t="s">
        <v>283</v>
      </c>
      <c r="AM26" s="13" t="s">
        <v>283</v>
      </c>
      <c r="AN26" s="13" t="s">
        <v>283</v>
      </c>
      <c r="AO26" s="13" t="s">
        <v>283</v>
      </c>
      <c r="AP26" s="13" t="s">
        <v>283</v>
      </c>
      <c r="AQ26" s="13" t="s">
        <v>283</v>
      </c>
      <c r="AR26" s="13" t="s">
        <v>283</v>
      </c>
      <c r="AS26" s="13" t="s">
        <v>283</v>
      </c>
      <c r="AT26" s="13" t="s">
        <v>283</v>
      </c>
      <c r="AU26" s="85" t="s">
        <v>283</v>
      </c>
      <c r="AV26" s="85" t="s">
        <v>283</v>
      </c>
      <c r="AW26" s="85" t="s">
        <v>283</v>
      </c>
      <c r="AX26" s="85" t="s">
        <v>283</v>
      </c>
      <c r="AY26" s="85" t="s">
        <v>283</v>
      </c>
      <c r="AZ26" s="13">
        <v>126</v>
      </c>
      <c r="BA26" s="13">
        <v>173</v>
      </c>
      <c r="BB26" s="13">
        <v>161</v>
      </c>
      <c r="BC26" s="13">
        <v>163</v>
      </c>
      <c r="BD26" s="13">
        <v>214</v>
      </c>
      <c r="BE26" s="13">
        <v>243</v>
      </c>
      <c r="BF26" s="13">
        <v>175</v>
      </c>
      <c r="BG26" s="13">
        <v>232</v>
      </c>
      <c r="BH26" s="13">
        <v>190</v>
      </c>
      <c r="BI26" s="13">
        <v>136</v>
      </c>
      <c r="BJ26" s="13"/>
      <c r="BK26" s="3"/>
      <c r="BL26" s="3" t="s">
        <v>337</v>
      </c>
      <c r="BM26" s="3" t="s">
        <v>79</v>
      </c>
      <c r="BN26" s="3"/>
      <c r="BO26" s="3"/>
      <c r="BP26" s="13" t="s">
        <v>283</v>
      </c>
      <c r="BQ26" s="13" t="s">
        <v>283</v>
      </c>
      <c r="BR26" s="13" t="s">
        <v>282</v>
      </c>
      <c r="BS26" s="13" t="s">
        <v>282</v>
      </c>
      <c r="BT26" s="13" t="s">
        <v>283</v>
      </c>
      <c r="BU26" s="13">
        <v>154</v>
      </c>
      <c r="BV26" s="13" t="s">
        <v>283</v>
      </c>
      <c r="BW26" s="13" t="s">
        <v>283</v>
      </c>
      <c r="BX26" s="13" t="s">
        <v>282</v>
      </c>
      <c r="BY26" s="13" t="s">
        <v>282</v>
      </c>
      <c r="BZ26" s="13" t="s">
        <v>283</v>
      </c>
      <c r="CB26" s="13" t="s">
        <v>283</v>
      </c>
      <c r="CC26" s="13" t="s">
        <v>283</v>
      </c>
      <c r="CD26" s="13" t="s">
        <v>282</v>
      </c>
      <c r="CE26" s="13" t="s">
        <v>282</v>
      </c>
      <c r="CF26" s="13" t="s">
        <v>283</v>
      </c>
      <c r="CG26" s="13">
        <v>199</v>
      </c>
      <c r="CH26" s="13" t="s">
        <v>283</v>
      </c>
      <c r="CI26" s="13" t="s">
        <v>283</v>
      </c>
      <c r="CJ26" s="13" t="s">
        <v>282</v>
      </c>
      <c r="CK26" s="13" t="s">
        <v>282</v>
      </c>
      <c r="CL26" s="13" t="s">
        <v>283</v>
      </c>
      <c r="CM26" s="13">
        <v>154</v>
      </c>
      <c r="CN26" s="13" t="s">
        <v>283</v>
      </c>
      <c r="CO26" s="13" t="s">
        <v>283</v>
      </c>
      <c r="CP26" s="13" t="s">
        <v>283</v>
      </c>
      <c r="CQ26" s="13" t="s">
        <v>283</v>
      </c>
      <c r="CR26" s="13" t="s">
        <v>283</v>
      </c>
      <c r="CS26" s="13">
        <v>165</v>
      </c>
      <c r="CT26" s="13" t="s">
        <v>283</v>
      </c>
      <c r="CU26" s="13" t="s">
        <v>283</v>
      </c>
      <c r="CV26" s="13" t="s">
        <v>283</v>
      </c>
      <c r="CW26" s="13" t="s">
        <v>283</v>
      </c>
      <c r="CX26" s="13" t="s">
        <v>283</v>
      </c>
      <c r="CZ26" s="13" t="s">
        <v>283</v>
      </c>
      <c r="DA26" s="13" t="s">
        <v>283</v>
      </c>
      <c r="DB26" s="13" t="s">
        <v>283</v>
      </c>
      <c r="DC26" s="13" t="s">
        <v>283</v>
      </c>
      <c r="DD26" s="13" t="s">
        <v>283</v>
      </c>
      <c r="DE26" s="13">
        <v>158</v>
      </c>
      <c r="DF26" s="13" t="s">
        <v>283</v>
      </c>
      <c r="DG26" s="13" t="s">
        <v>283</v>
      </c>
      <c r="DH26" s="13" t="s">
        <v>283</v>
      </c>
      <c r="DI26" s="13" t="s">
        <v>283</v>
      </c>
      <c r="DJ26" s="13" t="s">
        <v>283</v>
      </c>
      <c r="DK26" s="13">
        <v>193</v>
      </c>
    </row>
    <row r="27" spans="1:115">
      <c r="A27" s="3" t="s">
        <v>161</v>
      </c>
      <c r="B27" s="13" t="s">
        <v>283</v>
      </c>
      <c r="C27" s="13" t="s">
        <v>283</v>
      </c>
      <c r="D27" s="13" t="s">
        <v>283</v>
      </c>
      <c r="E27" s="13" t="s">
        <v>283</v>
      </c>
      <c r="F27" s="13" t="s">
        <v>283</v>
      </c>
      <c r="G27" s="13" t="s">
        <v>283</v>
      </c>
      <c r="H27" s="13" t="s">
        <v>283</v>
      </c>
      <c r="I27" s="13" t="s">
        <v>283</v>
      </c>
      <c r="J27" s="13" t="s">
        <v>283</v>
      </c>
      <c r="K27" s="13" t="s">
        <v>283</v>
      </c>
      <c r="L27" s="13" t="s">
        <v>283</v>
      </c>
      <c r="M27" s="13" t="s">
        <v>283</v>
      </c>
      <c r="N27" s="13" t="s">
        <v>283</v>
      </c>
      <c r="O27" s="13" t="s">
        <v>283</v>
      </c>
      <c r="P27" s="13" t="s">
        <v>283</v>
      </c>
      <c r="Q27" s="13" t="s">
        <v>283</v>
      </c>
      <c r="R27" s="13" t="s">
        <v>283</v>
      </c>
      <c r="S27" s="13" t="s">
        <v>283</v>
      </c>
      <c r="T27" s="13" t="s">
        <v>283</v>
      </c>
      <c r="U27" s="13" t="s">
        <v>283</v>
      </c>
      <c r="V27" s="13" t="s">
        <v>283</v>
      </c>
      <c r="W27" s="13" t="s">
        <v>283</v>
      </c>
      <c r="X27" s="13" t="s">
        <v>283</v>
      </c>
      <c r="Y27" s="13" t="s">
        <v>283</v>
      </c>
      <c r="Z27" s="13" t="s">
        <v>283</v>
      </c>
      <c r="AA27" s="13" t="s">
        <v>283</v>
      </c>
      <c r="AB27" s="13" t="s">
        <v>283</v>
      </c>
      <c r="AC27" s="13" t="s">
        <v>283</v>
      </c>
      <c r="AD27" s="13" t="s">
        <v>283</v>
      </c>
      <c r="AE27" s="13" t="s">
        <v>283</v>
      </c>
      <c r="AF27" s="85" t="s">
        <v>283</v>
      </c>
      <c r="AG27" s="85" t="s">
        <v>283</v>
      </c>
      <c r="AH27" s="85" t="s">
        <v>283</v>
      </c>
      <c r="AI27" s="85" t="s">
        <v>283</v>
      </c>
      <c r="AJ27" s="85" t="s">
        <v>283</v>
      </c>
      <c r="AK27" s="13" t="s">
        <v>283</v>
      </c>
      <c r="AL27" s="13" t="s">
        <v>283</v>
      </c>
      <c r="AM27" s="13" t="s">
        <v>283</v>
      </c>
      <c r="AN27" s="13" t="s">
        <v>283</v>
      </c>
      <c r="AO27" s="13" t="s">
        <v>283</v>
      </c>
      <c r="AP27" s="13" t="s">
        <v>283</v>
      </c>
      <c r="AQ27" s="13" t="s">
        <v>283</v>
      </c>
      <c r="AR27" s="13" t="s">
        <v>283</v>
      </c>
      <c r="AS27" s="13" t="s">
        <v>283</v>
      </c>
      <c r="AT27" s="13" t="s">
        <v>283</v>
      </c>
      <c r="AU27" s="85" t="s">
        <v>283</v>
      </c>
      <c r="AV27" s="85" t="s">
        <v>283</v>
      </c>
      <c r="AW27" s="85" t="s">
        <v>283</v>
      </c>
      <c r="AX27" s="85" t="s">
        <v>283</v>
      </c>
      <c r="AY27" s="85" t="s">
        <v>283</v>
      </c>
      <c r="AZ27" s="13">
        <v>126</v>
      </c>
      <c r="BA27" s="13">
        <v>173</v>
      </c>
      <c r="BB27" s="13">
        <v>161</v>
      </c>
      <c r="BC27" s="13">
        <v>163</v>
      </c>
      <c r="BD27" s="13">
        <v>214</v>
      </c>
      <c r="BE27" s="13">
        <v>243</v>
      </c>
      <c r="BF27" s="13">
        <v>175</v>
      </c>
      <c r="BG27" s="13">
        <v>232</v>
      </c>
      <c r="BH27" s="13">
        <v>190</v>
      </c>
      <c r="BI27" s="13">
        <v>136</v>
      </c>
      <c r="BJ27" s="13"/>
      <c r="BK27" s="3"/>
      <c r="BL27" s="3" t="s">
        <v>338</v>
      </c>
      <c r="BM27" s="3" t="s">
        <v>76</v>
      </c>
      <c r="BN27" s="3"/>
      <c r="BO27" s="3"/>
      <c r="BP27" s="13" t="s">
        <v>283</v>
      </c>
      <c r="BQ27" s="13" t="s">
        <v>283</v>
      </c>
      <c r="BR27" s="13" t="s">
        <v>282</v>
      </c>
      <c r="BS27" s="13" t="s">
        <v>282</v>
      </c>
      <c r="BT27" s="13" t="s">
        <v>283</v>
      </c>
      <c r="BU27" s="13">
        <v>154</v>
      </c>
      <c r="BV27" s="13" t="s">
        <v>283</v>
      </c>
      <c r="BW27" s="13" t="s">
        <v>283</v>
      </c>
      <c r="BX27" s="13" t="s">
        <v>282</v>
      </c>
      <c r="BY27" s="13" t="s">
        <v>282</v>
      </c>
      <c r="BZ27" s="13" t="s">
        <v>283</v>
      </c>
      <c r="CB27" s="13" t="s">
        <v>283</v>
      </c>
      <c r="CC27" s="13" t="s">
        <v>283</v>
      </c>
      <c r="CD27" s="13" t="s">
        <v>282</v>
      </c>
      <c r="CE27" s="13" t="s">
        <v>282</v>
      </c>
      <c r="CF27" s="13" t="s">
        <v>283</v>
      </c>
      <c r="CG27" s="13">
        <v>199</v>
      </c>
      <c r="CH27" s="13" t="s">
        <v>283</v>
      </c>
      <c r="CI27" s="13" t="s">
        <v>283</v>
      </c>
      <c r="CJ27" s="13" t="s">
        <v>282</v>
      </c>
      <c r="CK27" s="13" t="s">
        <v>282</v>
      </c>
      <c r="CL27" s="13" t="s">
        <v>283</v>
      </c>
      <c r="CM27" s="13">
        <v>154</v>
      </c>
      <c r="CN27" s="13" t="s">
        <v>283</v>
      </c>
      <c r="CO27" s="13" t="s">
        <v>283</v>
      </c>
      <c r="CP27" s="13" t="s">
        <v>283</v>
      </c>
      <c r="CQ27" s="13" t="s">
        <v>283</v>
      </c>
      <c r="CR27" s="13" t="s">
        <v>283</v>
      </c>
      <c r="CS27" s="13">
        <v>165</v>
      </c>
      <c r="CT27" s="13" t="s">
        <v>283</v>
      </c>
      <c r="CU27" s="13" t="s">
        <v>283</v>
      </c>
      <c r="CV27" s="13" t="s">
        <v>283</v>
      </c>
      <c r="CW27" s="13" t="s">
        <v>283</v>
      </c>
      <c r="CX27" s="13" t="s">
        <v>283</v>
      </c>
      <c r="CZ27" s="13" t="s">
        <v>283</v>
      </c>
      <c r="DA27" s="13" t="s">
        <v>283</v>
      </c>
      <c r="DB27" s="13" t="s">
        <v>283</v>
      </c>
      <c r="DC27" s="13" t="s">
        <v>283</v>
      </c>
      <c r="DD27" s="13" t="s">
        <v>283</v>
      </c>
      <c r="DE27" s="13">
        <v>158</v>
      </c>
      <c r="DF27" s="13" t="s">
        <v>283</v>
      </c>
      <c r="DG27" s="13" t="s">
        <v>283</v>
      </c>
      <c r="DH27" s="13" t="s">
        <v>283</v>
      </c>
      <c r="DI27" s="13" t="s">
        <v>283</v>
      </c>
      <c r="DJ27" s="13" t="s">
        <v>283</v>
      </c>
      <c r="DK27" s="13">
        <v>193</v>
      </c>
    </row>
    <row r="28" spans="1:115">
      <c r="A28" s="3" t="s">
        <v>162</v>
      </c>
      <c r="B28" s="13" t="s">
        <v>283</v>
      </c>
      <c r="C28" s="13" t="s">
        <v>283</v>
      </c>
      <c r="D28" s="13" t="s">
        <v>283</v>
      </c>
      <c r="E28" s="13" t="s">
        <v>283</v>
      </c>
      <c r="F28" s="13" t="s">
        <v>283</v>
      </c>
      <c r="G28" s="13" t="s">
        <v>283</v>
      </c>
      <c r="H28" s="13" t="s">
        <v>283</v>
      </c>
      <c r="I28" s="13" t="s">
        <v>283</v>
      </c>
      <c r="J28" s="13" t="s">
        <v>283</v>
      </c>
      <c r="K28" s="13" t="s">
        <v>283</v>
      </c>
      <c r="L28" s="13" t="s">
        <v>283</v>
      </c>
      <c r="M28" s="13" t="s">
        <v>283</v>
      </c>
      <c r="N28" s="13" t="s">
        <v>283</v>
      </c>
      <c r="O28" s="13" t="s">
        <v>283</v>
      </c>
      <c r="P28" s="13" t="s">
        <v>283</v>
      </c>
      <c r="Q28" s="13" t="s">
        <v>283</v>
      </c>
      <c r="R28" s="13" t="s">
        <v>283</v>
      </c>
      <c r="S28" s="13" t="s">
        <v>283</v>
      </c>
      <c r="T28" s="13" t="s">
        <v>283</v>
      </c>
      <c r="U28" s="13" t="s">
        <v>283</v>
      </c>
      <c r="V28" s="13" t="s">
        <v>283</v>
      </c>
      <c r="W28" s="13" t="s">
        <v>283</v>
      </c>
      <c r="X28" s="13" t="s">
        <v>283</v>
      </c>
      <c r="Y28" s="13" t="s">
        <v>283</v>
      </c>
      <c r="Z28" s="13" t="s">
        <v>283</v>
      </c>
      <c r="AA28" s="13" t="s">
        <v>283</v>
      </c>
      <c r="AB28" s="13" t="s">
        <v>283</v>
      </c>
      <c r="AC28" s="13" t="s">
        <v>283</v>
      </c>
      <c r="AD28" s="13" t="s">
        <v>283</v>
      </c>
      <c r="AE28" s="13" t="s">
        <v>283</v>
      </c>
      <c r="AF28" s="85" t="s">
        <v>283</v>
      </c>
      <c r="AG28" s="85" t="s">
        <v>283</v>
      </c>
      <c r="AH28" s="85" t="s">
        <v>283</v>
      </c>
      <c r="AI28" s="85" t="s">
        <v>283</v>
      </c>
      <c r="AJ28" s="85" t="s">
        <v>283</v>
      </c>
      <c r="AK28" s="13" t="s">
        <v>283</v>
      </c>
      <c r="AL28" s="13" t="s">
        <v>283</v>
      </c>
      <c r="AM28" s="13" t="s">
        <v>283</v>
      </c>
      <c r="AN28" s="13" t="s">
        <v>283</v>
      </c>
      <c r="AO28" s="13" t="s">
        <v>283</v>
      </c>
      <c r="AP28" s="13" t="s">
        <v>283</v>
      </c>
      <c r="AQ28" s="13" t="s">
        <v>283</v>
      </c>
      <c r="AR28" s="13" t="s">
        <v>283</v>
      </c>
      <c r="AS28" s="13" t="s">
        <v>283</v>
      </c>
      <c r="AT28" s="13" t="s">
        <v>283</v>
      </c>
      <c r="AU28" s="85" t="s">
        <v>283</v>
      </c>
      <c r="AV28" s="85" t="s">
        <v>283</v>
      </c>
      <c r="AW28" s="85" t="s">
        <v>283</v>
      </c>
      <c r="AX28" s="85" t="s">
        <v>283</v>
      </c>
      <c r="AY28" s="85" t="s">
        <v>283</v>
      </c>
      <c r="AZ28" s="13">
        <v>126</v>
      </c>
      <c r="BA28" s="13">
        <v>173</v>
      </c>
      <c r="BB28" s="13">
        <v>161</v>
      </c>
      <c r="BC28" s="13">
        <v>163</v>
      </c>
      <c r="BD28" s="13">
        <v>214</v>
      </c>
      <c r="BE28" s="13">
        <v>243</v>
      </c>
      <c r="BF28" s="13">
        <v>175</v>
      </c>
      <c r="BG28" s="13">
        <v>232</v>
      </c>
      <c r="BH28" s="13">
        <v>190</v>
      </c>
      <c r="BI28" s="13">
        <v>136</v>
      </c>
      <c r="BJ28" s="13"/>
      <c r="BK28" s="3"/>
      <c r="BL28" s="3" t="s">
        <v>339</v>
      </c>
      <c r="BM28" s="3" t="s">
        <v>73</v>
      </c>
      <c r="BN28" s="3"/>
      <c r="BO28" s="3"/>
      <c r="BP28" s="13" t="s">
        <v>283</v>
      </c>
      <c r="BQ28" s="13" t="s">
        <v>283</v>
      </c>
      <c r="BR28" s="13" t="s">
        <v>282</v>
      </c>
      <c r="BS28" s="13" t="s">
        <v>282</v>
      </c>
      <c r="BT28" s="13" t="s">
        <v>283</v>
      </c>
      <c r="BU28" s="13">
        <v>154</v>
      </c>
      <c r="BV28" s="13" t="s">
        <v>283</v>
      </c>
      <c r="BW28" s="13" t="s">
        <v>283</v>
      </c>
      <c r="BX28" s="13" t="s">
        <v>282</v>
      </c>
      <c r="BY28" s="13" t="s">
        <v>282</v>
      </c>
      <c r="BZ28" s="13" t="s">
        <v>283</v>
      </c>
      <c r="CB28" s="13" t="s">
        <v>283</v>
      </c>
      <c r="CC28" s="13" t="s">
        <v>283</v>
      </c>
      <c r="CD28" s="13" t="s">
        <v>282</v>
      </c>
      <c r="CE28" s="13" t="s">
        <v>282</v>
      </c>
      <c r="CF28" s="13" t="s">
        <v>283</v>
      </c>
      <c r="CG28" s="13">
        <v>199</v>
      </c>
      <c r="CH28" s="13" t="s">
        <v>283</v>
      </c>
      <c r="CI28" s="13" t="s">
        <v>283</v>
      </c>
      <c r="CJ28" s="13" t="s">
        <v>282</v>
      </c>
      <c r="CK28" s="13" t="s">
        <v>282</v>
      </c>
      <c r="CL28" s="13" t="s">
        <v>283</v>
      </c>
      <c r="CM28" s="13">
        <v>154</v>
      </c>
      <c r="CN28" s="13" t="s">
        <v>283</v>
      </c>
      <c r="CO28" s="13" t="s">
        <v>283</v>
      </c>
      <c r="CP28" s="13" t="s">
        <v>283</v>
      </c>
      <c r="CQ28" s="13" t="s">
        <v>283</v>
      </c>
      <c r="CR28" s="13" t="s">
        <v>283</v>
      </c>
      <c r="CS28" s="13">
        <v>165</v>
      </c>
      <c r="CT28" s="13" t="s">
        <v>283</v>
      </c>
      <c r="CU28" s="13" t="s">
        <v>283</v>
      </c>
      <c r="CV28" s="13" t="s">
        <v>283</v>
      </c>
      <c r="CW28" s="13" t="s">
        <v>283</v>
      </c>
      <c r="CX28" s="13" t="s">
        <v>283</v>
      </c>
      <c r="CZ28" s="13" t="s">
        <v>283</v>
      </c>
      <c r="DA28" s="13" t="s">
        <v>283</v>
      </c>
      <c r="DB28" s="13" t="s">
        <v>283</v>
      </c>
      <c r="DC28" s="13" t="s">
        <v>283</v>
      </c>
      <c r="DD28" s="13" t="s">
        <v>283</v>
      </c>
      <c r="DE28" s="13">
        <v>158</v>
      </c>
      <c r="DF28" s="13" t="s">
        <v>283</v>
      </c>
      <c r="DG28" s="13" t="s">
        <v>283</v>
      </c>
      <c r="DH28" s="13" t="s">
        <v>283</v>
      </c>
      <c r="DI28" s="13" t="s">
        <v>283</v>
      </c>
      <c r="DJ28" s="13" t="s">
        <v>283</v>
      </c>
      <c r="DK28" s="13">
        <v>193</v>
      </c>
    </row>
    <row r="29" spans="1:115">
      <c r="A29" s="3" t="s">
        <v>163</v>
      </c>
      <c r="B29" s="13" t="s">
        <v>283</v>
      </c>
      <c r="C29" s="13" t="s">
        <v>283</v>
      </c>
      <c r="D29" s="13" t="s">
        <v>283</v>
      </c>
      <c r="E29" s="13" t="s">
        <v>283</v>
      </c>
      <c r="F29" s="13" t="s">
        <v>283</v>
      </c>
      <c r="G29" s="13" t="s">
        <v>283</v>
      </c>
      <c r="H29" s="13" t="s">
        <v>283</v>
      </c>
      <c r="I29" s="13" t="s">
        <v>283</v>
      </c>
      <c r="J29" s="13" t="s">
        <v>283</v>
      </c>
      <c r="K29" s="13" t="s">
        <v>283</v>
      </c>
      <c r="L29" s="13" t="s">
        <v>283</v>
      </c>
      <c r="M29" s="13" t="s">
        <v>283</v>
      </c>
      <c r="N29" s="13" t="s">
        <v>283</v>
      </c>
      <c r="O29" s="13" t="s">
        <v>283</v>
      </c>
      <c r="P29" s="13" t="s">
        <v>283</v>
      </c>
      <c r="Q29" s="13" t="s">
        <v>283</v>
      </c>
      <c r="R29" s="13" t="s">
        <v>283</v>
      </c>
      <c r="S29" s="13" t="s">
        <v>283</v>
      </c>
      <c r="T29" s="13" t="s">
        <v>283</v>
      </c>
      <c r="U29" s="13" t="s">
        <v>283</v>
      </c>
      <c r="V29" s="13" t="s">
        <v>283</v>
      </c>
      <c r="W29" s="13" t="s">
        <v>283</v>
      </c>
      <c r="X29" s="13" t="s">
        <v>283</v>
      </c>
      <c r="Y29" s="13" t="s">
        <v>283</v>
      </c>
      <c r="Z29" s="13" t="s">
        <v>283</v>
      </c>
      <c r="AA29" s="13" t="s">
        <v>283</v>
      </c>
      <c r="AB29" s="13" t="s">
        <v>283</v>
      </c>
      <c r="AC29" s="13" t="s">
        <v>283</v>
      </c>
      <c r="AD29" s="13" t="s">
        <v>283</v>
      </c>
      <c r="AE29" s="13" t="s">
        <v>283</v>
      </c>
      <c r="AF29" s="85" t="s">
        <v>283</v>
      </c>
      <c r="AG29" s="85" t="s">
        <v>283</v>
      </c>
      <c r="AH29" s="85" t="s">
        <v>283</v>
      </c>
      <c r="AI29" s="85" t="s">
        <v>283</v>
      </c>
      <c r="AJ29" s="85" t="s">
        <v>283</v>
      </c>
      <c r="AK29" s="13" t="s">
        <v>283</v>
      </c>
      <c r="AL29" s="13" t="s">
        <v>283</v>
      </c>
      <c r="AM29" s="13" t="s">
        <v>283</v>
      </c>
      <c r="AN29" s="13" t="s">
        <v>283</v>
      </c>
      <c r="AO29" s="13" t="s">
        <v>283</v>
      </c>
      <c r="AP29" s="13" t="s">
        <v>283</v>
      </c>
      <c r="AQ29" s="13" t="s">
        <v>283</v>
      </c>
      <c r="AR29" s="13" t="s">
        <v>283</v>
      </c>
      <c r="AS29" s="13" t="s">
        <v>283</v>
      </c>
      <c r="AT29" s="13" t="s">
        <v>283</v>
      </c>
      <c r="AU29" s="85" t="s">
        <v>283</v>
      </c>
      <c r="AV29" s="85" t="s">
        <v>283</v>
      </c>
      <c r="AW29" s="85" t="s">
        <v>283</v>
      </c>
      <c r="AX29" s="85" t="s">
        <v>283</v>
      </c>
      <c r="AY29" s="85" t="s">
        <v>283</v>
      </c>
      <c r="AZ29" s="13">
        <v>126</v>
      </c>
      <c r="BA29" s="13">
        <v>173</v>
      </c>
      <c r="BB29" s="13">
        <v>161</v>
      </c>
      <c r="BC29" s="13">
        <v>163</v>
      </c>
      <c r="BD29" s="13">
        <v>214</v>
      </c>
      <c r="BE29" s="13">
        <v>243</v>
      </c>
      <c r="BF29" s="13">
        <v>175</v>
      </c>
      <c r="BG29" s="13">
        <v>232</v>
      </c>
      <c r="BH29" s="13">
        <v>190</v>
      </c>
      <c r="BI29" s="13">
        <v>136</v>
      </c>
      <c r="BJ29" s="13"/>
      <c r="BK29" s="3"/>
      <c r="BL29" s="3" t="s">
        <v>340</v>
      </c>
      <c r="BM29" s="3" t="s">
        <v>70</v>
      </c>
      <c r="BN29" s="3"/>
      <c r="BO29" s="3"/>
      <c r="BP29" s="13" t="s">
        <v>283</v>
      </c>
      <c r="BQ29" s="13" t="s">
        <v>283</v>
      </c>
      <c r="BR29" s="13" t="s">
        <v>282</v>
      </c>
      <c r="BS29" s="13" t="s">
        <v>282</v>
      </c>
      <c r="BT29" s="13" t="s">
        <v>283</v>
      </c>
      <c r="BU29" s="13">
        <v>154</v>
      </c>
      <c r="BV29" s="13" t="s">
        <v>283</v>
      </c>
      <c r="BW29" s="13" t="s">
        <v>283</v>
      </c>
      <c r="BX29" s="13" t="s">
        <v>282</v>
      </c>
      <c r="BY29" s="13" t="s">
        <v>282</v>
      </c>
      <c r="BZ29" s="13" t="s">
        <v>283</v>
      </c>
      <c r="CB29" s="13" t="s">
        <v>283</v>
      </c>
      <c r="CC29" s="13" t="s">
        <v>283</v>
      </c>
      <c r="CD29" s="13" t="s">
        <v>282</v>
      </c>
      <c r="CE29" s="13" t="s">
        <v>282</v>
      </c>
      <c r="CF29" s="13" t="s">
        <v>283</v>
      </c>
      <c r="CG29" s="13">
        <v>199</v>
      </c>
      <c r="CH29" s="13" t="s">
        <v>283</v>
      </c>
      <c r="CI29" s="13" t="s">
        <v>283</v>
      </c>
      <c r="CJ29" s="13" t="s">
        <v>282</v>
      </c>
      <c r="CK29" s="13" t="s">
        <v>282</v>
      </c>
      <c r="CL29" s="13" t="s">
        <v>283</v>
      </c>
      <c r="CM29" s="13">
        <v>154</v>
      </c>
      <c r="CN29" s="13" t="s">
        <v>283</v>
      </c>
      <c r="CO29" s="13" t="s">
        <v>283</v>
      </c>
      <c r="CP29" s="13" t="s">
        <v>283</v>
      </c>
      <c r="CQ29" s="13" t="s">
        <v>283</v>
      </c>
      <c r="CR29" s="13" t="s">
        <v>283</v>
      </c>
      <c r="CS29" s="13">
        <v>165</v>
      </c>
      <c r="CT29" s="13" t="s">
        <v>283</v>
      </c>
      <c r="CU29" s="13" t="s">
        <v>283</v>
      </c>
      <c r="CV29" s="13" t="s">
        <v>283</v>
      </c>
      <c r="CW29" s="13" t="s">
        <v>283</v>
      </c>
      <c r="CX29" s="13" t="s">
        <v>283</v>
      </c>
      <c r="CZ29" s="13" t="s">
        <v>283</v>
      </c>
      <c r="DA29" s="13" t="s">
        <v>283</v>
      </c>
      <c r="DB29" s="13" t="s">
        <v>283</v>
      </c>
      <c r="DC29" s="13" t="s">
        <v>283</v>
      </c>
      <c r="DD29" s="13" t="s">
        <v>283</v>
      </c>
      <c r="DE29" s="13">
        <v>158</v>
      </c>
      <c r="DF29" s="13" t="s">
        <v>283</v>
      </c>
      <c r="DG29" s="13" t="s">
        <v>283</v>
      </c>
      <c r="DH29" s="13" t="s">
        <v>283</v>
      </c>
      <c r="DI29" s="13" t="s">
        <v>283</v>
      </c>
      <c r="DJ29" s="13" t="s">
        <v>283</v>
      </c>
      <c r="DK29" s="13">
        <v>193</v>
      </c>
    </row>
    <row r="30" spans="1:115">
      <c r="A30" s="3" t="s">
        <v>164</v>
      </c>
      <c r="B30" s="13" t="s">
        <v>283</v>
      </c>
      <c r="C30" s="13" t="s">
        <v>283</v>
      </c>
      <c r="D30" s="13" t="s">
        <v>283</v>
      </c>
      <c r="E30" s="13" t="s">
        <v>283</v>
      </c>
      <c r="F30" s="13" t="s">
        <v>283</v>
      </c>
      <c r="G30" s="13" t="s">
        <v>283</v>
      </c>
      <c r="H30" s="13" t="s">
        <v>283</v>
      </c>
      <c r="I30" s="13" t="s">
        <v>283</v>
      </c>
      <c r="J30" s="13" t="s">
        <v>283</v>
      </c>
      <c r="K30" s="13" t="s">
        <v>283</v>
      </c>
      <c r="L30" s="13" t="s">
        <v>283</v>
      </c>
      <c r="M30" s="13" t="s">
        <v>283</v>
      </c>
      <c r="N30" s="13" t="s">
        <v>283</v>
      </c>
      <c r="O30" s="13" t="s">
        <v>283</v>
      </c>
      <c r="P30" s="13" t="s">
        <v>283</v>
      </c>
      <c r="Q30" s="13" t="s">
        <v>283</v>
      </c>
      <c r="R30" s="13" t="s">
        <v>283</v>
      </c>
      <c r="S30" s="13" t="s">
        <v>283</v>
      </c>
      <c r="T30" s="13" t="s">
        <v>283</v>
      </c>
      <c r="U30" s="13" t="s">
        <v>283</v>
      </c>
      <c r="V30" s="13" t="s">
        <v>283</v>
      </c>
      <c r="W30" s="13" t="s">
        <v>283</v>
      </c>
      <c r="X30" s="13" t="s">
        <v>283</v>
      </c>
      <c r="Y30" s="13" t="s">
        <v>283</v>
      </c>
      <c r="Z30" s="13" t="s">
        <v>283</v>
      </c>
      <c r="AA30" s="13" t="s">
        <v>283</v>
      </c>
      <c r="AB30" s="13" t="s">
        <v>283</v>
      </c>
      <c r="AC30" s="13" t="s">
        <v>283</v>
      </c>
      <c r="AD30" s="13" t="s">
        <v>283</v>
      </c>
      <c r="AE30" s="13" t="s">
        <v>283</v>
      </c>
      <c r="AF30" s="85" t="s">
        <v>283</v>
      </c>
      <c r="AG30" s="85" t="s">
        <v>283</v>
      </c>
      <c r="AH30" s="85" t="s">
        <v>283</v>
      </c>
      <c r="AI30" s="85" t="s">
        <v>283</v>
      </c>
      <c r="AJ30" s="85" t="s">
        <v>283</v>
      </c>
      <c r="AK30" s="13" t="s">
        <v>283</v>
      </c>
      <c r="AL30" s="13" t="s">
        <v>283</v>
      </c>
      <c r="AM30" s="13" t="s">
        <v>283</v>
      </c>
      <c r="AN30" s="13" t="s">
        <v>283</v>
      </c>
      <c r="AO30" s="13" t="s">
        <v>283</v>
      </c>
      <c r="AP30" s="13" t="s">
        <v>283</v>
      </c>
      <c r="AQ30" s="13" t="s">
        <v>283</v>
      </c>
      <c r="AR30" s="13" t="s">
        <v>283</v>
      </c>
      <c r="AS30" s="13" t="s">
        <v>283</v>
      </c>
      <c r="AT30" s="13" t="s">
        <v>283</v>
      </c>
      <c r="AU30" s="85" t="s">
        <v>283</v>
      </c>
      <c r="AV30" s="85" t="s">
        <v>283</v>
      </c>
      <c r="AW30" s="85" t="s">
        <v>283</v>
      </c>
      <c r="AX30" s="85" t="s">
        <v>283</v>
      </c>
      <c r="AY30" s="85" t="s">
        <v>283</v>
      </c>
      <c r="AZ30" s="13">
        <v>126</v>
      </c>
      <c r="BA30" s="13">
        <v>173</v>
      </c>
      <c r="BB30" s="13">
        <v>161</v>
      </c>
      <c r="BC30" s="13">
        <v>163</v>
      </c>
      <c r="BD30" s="13">
        <v>214</v>
      </c>
      <c r="BE30" s="13">
        <v>243</v>
      </c>
      <c r="BF30" s="13">
        <v>175</v>
      </c>
      <c r="BG30" s="13">
        <v>232</v>
      </c>
      <c r="BH30" s="13">
        <v>190</v>
      </c>
      <c r="BI30" s="13">
        <v>136</v>
      </c>
      <c r="BJ30" s="13"/>
      <c r="BK30" s="3"/>
      <c r="BL30" s="3" t="s">
        <v>341</v>
      </c>
      <c r="BM30" s="3" t="s">
        <v>67</v>
      </c>
      <c r="BN30" s="3"/>
      <c r="BO30" s="3"/>
      <c r="BP30" s="13" t="s">
        <v>283</v>
      </c>
      <c r="BQ30" s="13" t="s">
        <v>283</v>
      </c>
      <c r="BR30" s="13" t="s">
        <v>282</v>
      </c>
      <c r="BS30" s="13" t="s">
        <v>282</v>
      </c>
      <c r="BT30" s="13" t="s">
        <v>283</v>
      </c>
      <c r="BU30" s="13">
        <v>154</v>
      </c>
      <c r="BV30" s="13" t="s">
        <v>283</v>
      </c>
      <c r="BW30" s="13" t="s">
        <v>283</v>
      </c>
      <c r="BX30" s="13" t="s">
        <v>282</v>
      </c>
      <c r="BY30" s="13" t="s">
        <v>282</v>
      </c>
      <c r="BZ30" s="13" t="s">
        <v>283</v>
      </c>
      <c r="CB30" s="13" t="s">
        <v>283</v>
      </c>
      <c r="CC30" s="13" t="s">
        <v>283</v>
      </c>
      <c r="CD30" s="13" t="s">
        <v>282</v>
      </c>
      <c r="CE30" s="13" t="s">
        <v>282</v>
      </c>
      <c r="CF30" s="13" t="s">
        <v>283</v>
      </c>
      <c r="CG30" s="13">
        <v>199</v>
      </c>
      <c r="CH30" s="13" t="s">
        <v>283</v>
      </c>
      <c r="CI30" s="13" t="s">
        <v>283</v>
      </c>
      <c r="CJ30" s="13" t="s">
        <v>282</v>
      </c>
      <c r="CK30" s="13" t="s">
        <v>282</v>
      </c>
      <c r="CL30" s="13" t="s">
        <v>283</v>
      </c>
      <c r="CM30" s="13">
        <v>154</v>
      </c>
      <c r="CN30" s="13" t="s">
        <v>283</v>
      </c>
      <c r="CO30" s="13" t="s">
        <v>283</v>
      </c>
      <c r="CP30" s="13" t="s">
        <v>283</v>
      </c>
      <c r="CQ30" s="13" t="s">
        <v>283</v>
      </c>
      <c r="CR30" s="13" t="s">
        <v>283</v>
      </c>
      <c r="CS30" s="13">
        <v>165</v>
      </c>
      <c r="CT30" s="13" t="s">
        <v>283</v>
      </c>
      <c r="CU30" s="13" t="s">
        <v>283</v>
      </c>
      <c r="CV30" s="13" t="s">
        <v>283</v>
      </c>
      <c r="CW30" s="13" t="s">
        <v>283</v>
      </c>
      <c r="CX30" s="13" t="s">
        <v>283</v>
      </c>
      <c r="CZ30" s="13" t="s">
        <v>283</v>
      </c>
      <c r="DA30" s="13" t="s">
        <v>283</v>
      </c>
      <c r="DB30" s="13" t="s">
        <v>283</v>
      </c>
      <c r="DC30" s="13" t="s">
        <v>283</v>
      </c>
      <c r="DD30" s="13" t="s">
        <v>283</v>
      </c>
      <c r="DE30" s="13">
        <v>158</v>
      </c>
      <c r="DF30" s="13" t="s">
        <v>283</v>
      </c>
      <c r="DG30" s="13" t="s">
        <v>283</v>
      </c>
      <c r="DH30" s="13" t="s">
        <v>283</v>
      </c>
      <c r="DI30" s="13" t="s">
        <v>283</v>
      </c>
      <c r="DJ30" s="13" t="s">
        <v>283</v>
      </c>
      <c r="DK30" s="13">
        <v>193</v>
      </c>
    </row>
    <row r="31" spans="1:115">
      <c r="A31" s="3" t="s">
        <v>165</v>
      </c>
      <c r="B31" s="13" t="s">
        <v>283</v>
      </c>
      <c r="C31" s="13" t="s">
        <v>283</v>
      </c>
      <c r="D31" s="13" t="s">
        <v>283</v>
      </c>
      <c r="E31" s="13" t="s">
        <v>283</v>
      </c>
      <c r="F31" s="13" t="s">
        <v>283</v>
      </c>
      <c r="G31" s="13" t="s">
        <v>283</v>
      </c>
      <c r="H31" s="13" t="s">
        <v>283</v>
      </c>
      <c r="I31" s="13" t="s">
        <v>283</v>
      </c>
      <c r="J31" s="13" t="s">
        <v>283</v>
      </c>
      <c r="K31" s="13" t="s">
        <v>283</v>
      </c>
      <c r="L31" s="13" t="s">
        <v>283</v>
      </c>
      <c r="M31" s="13" t="s">
        <v>283</v>
      </c>
      <c r="N31" s="13" t="s">
        <v>283</v>
      </c>
      <c r="O31" s="13" t="s">
        <v>283</v>
      </c>
      <c r="P31" s="13" t="s">
        <v>283</v>
      </c>
      <c r="Q31" s="13" t="s">
        <v>283</v>
      </c>
      <c r="R31" s="13" t="s">
        <v>283</v>
      </c>
      <c r="S31" s="13" t="s">
        <v>283</v>
      </c>
      <c r="T31" s="13" t="s">
        <v>283</v>
      </c>
      <c r="U31" s="13" t="s">
        <v>283</v>
      </c>
      <c r="V31" s="13" t="s">
        <v>283</v>
      </c>
      <c r="W31" s="13" t="s">
        <v>283</v>
      </c>
      <c r="X31" s="13" t="s">
        <v>283</v>
      </c>
      <c r="Y31" s="13" t="s">
        <v>283</v>
      </c>
      <c r="Z31" s="13" t="s">
        <v>283</v>
      </c>
      <c r="AA31" s="13" t="s">
        <v>283</v>
      </c>
      <c r="AB31" s="13" t="s">
        <v>283</v>
      </c>
      <c r="AC31" s="13" t="s">
        <v>283</v>
      </c>
      <c r="AD31" s="13" t="s">
        <v>283</v>
      </c>
      <c r="AE31" s="13" t="s">
        <v>283</v>
      </c>
      <c r="AF31" s="85" t="s">
        <v>283</v>
      </c>
      <c r="AG31" s="85" t="s">
        <v>283</v>
      </c>
      <c r="AH31" s="85" t="s">
        <v>283</v>
      </c>
      <c r="AI31" s="85" t="s">
        <v>283</v>
      </c>
      <c r="AJ31" s="85" t="s">
        <v>283</v>
      </c>
      <c r="AK31" s="13" t="s">
        <v>283</v>
      </c>
      <c r="AL31" s="13" t="s">
        <v>283</v>
      </c>
      <c r="AM31" s="13" t="s">
        <v>283</v>
      </c>
      <c r="AN31" s="13" t="s">
        <v>283</v>
      </c>
      <c r="AO31" s="13" t="s">
        <v>283</v>
      </c>
      <c r="AP31" s="13" t="s">
        <v>283</v>
      </c>
      <c r="AQ31" s="13" t="s">
        <v>283</v>
      </c>
      <c r="AR31" s="13" t="s">
        <v>283</v>
      </c>
      <c r="AS31" s="13" t="s">
        <v>283</v>
      </c>
      <c r="AT31" s="13" t="s">
        <v>283</v>
      </c>
      <c r="AU31" s="85" t="s">
        <v>283</v>
      </c>
      <c r="AV31" s="85" t="s">
        <v>283</v>
      </c>
      <c r="AW31" s="85" t="s">
        <v>283</v>
      </c>
      <c r="AX31" s="85" t="s">
        <v>283</v>
      </c>
      <c r="AY31" s="85" t="s">
        <v>283</v>
      </c>
      <c r="AZ31" s="13">
        <v>126</v>
      </c>
      <c r="BA31" s="13">
        <v>173</v>
      </c>
      <c r="BB31" s="13">
        <v>161</v>
      </c>
      <c r="BC31" s="13">
        <v>163</v>
      </c>
      <c r="BD31" s="13">
        <v>214</v>
      </c>
      <c r="BE31" s="13">
        <v>243</v>
      </c>
      <c r="BF31" s="13">
        <v>175</v>
      </c>
      <c r="BG31" s="13">
        <v>232</v>
      </c>
      <c r="BH31" s="13">
        <v>190</v>
      </c>
      <c r="BI31" s="13">
        <v>136</v>
      </c>
      <c r="BJ31" s="13"/>
      <c r="BK31" s="3"/>
      <c r="BL31" s="3" t="s">
        <v>342</v>
      </c>
      <c r="BM31" s="3" t="s">
        <v>64</v>
      </c>
      <c r="BN31" s="3"/>
      <c r="BO31" s="3"/>
      <c r="BP31" s="13" t="s">
        <v>283</v>
      </c>
      <c r="BQ31" s="13" t="s">
        <v>283</v>
      </c>
      <c r="BR31" s="13" t="s">
        <v>282</v>
      </c>
      <c r="BS31" s="13" t="s">
        <v>282</v>
      </c>
      <c r="BT31" s="13" t="s">
        <v>283</v>
      </c>
      <c r="BU31" s="13">
        <v>154</v>
      </c>
      <c r="BV31" s="13" t="s">
        <v>283</v>
      </c>
      <c r="BW31" s="13" t="s">
        <v>283</v>
      </c>
      <c r="BX31" s="13" t="s">
        <v>282</v>
      </c>
      <c r="BY31" s="13" t="s">
        <v>282</v>
      </c>
      <c r="BZ31" s="13" t="s">
        <v>283</v>
      </c>
      <c r="CB31" s="13" t="s">
        <v>283</v>
      </c>
      <c r="CC31" s="13" t="s">
        <v>283</v>
      </c>
      <c r="CD31" s="13" t="s">
        <v>282</v>
      </c>
      <c r="CE31" s="13" t="s">
        <v>282</v>
      </c>
      <c r="CF31" s="13" t="s">
        <v>283</v>
      </c>
      <c r="CG31" s="13">
        <v>199</v>
      </c>
      <c r="CH31" s="13" t="s">
        <v>283</v>
      </c>
      <c r="CI31" s="13" t="s">
        <v>283</v>
      </c>
      <c r="CJ31" s="13" t="s">
        <v>282</v>
      </c>
      <c r="CK31" s="13" t="s">
        <v>282</v>
      </c>
      <c r="CL31" s="13" t="s">
        <v>283</v>
      </c>
      <c r="CM31" s="13">
        <v>154</v>
      </c>
      <c r="CN31" s="13" t="s">
        <v>283</v>
      </c>
      <c r="CO31" s="13" t="s">
        <v>283</v>
      </c>
      <c r="CP31" s="13" t="s">
        <v>283</v>
      </c>
      <c r="CQ31" s="13" t="s">
        <v>283</v>
      </c>
      <c r="CR31" s="13" t="s">
        <v>283</v>
      </c>
      <c r="CS31" s="13">
        <v>165</v>
      </c>
      <c r="CT31" s="13" t="s">
        <v>283</v>
      </c>
      <c r="CU31" s="13" t="s">
        <v>283</v>
      </c>
      <c r="CV31" s="13" t="s">
        <v>283</v>
      </c>
      <c r="CW31" s="13" t="s">
        <v>283</v>
      </c>
      <c r="CX31" s="13" t="s">
        <v>283</v>
      </c>
      <c r="CZ31" s="13" t="s">
        <v>283</v>
      </c>
      <c r="DA31" s="13" t="s">
        <v>283</v>
      </c>
      <c r="DB31" s="13" t="s">
        <v>283</v>
      </c>
      <c r="DC31" s="13" t="s">
        <v>283</v>
      </c>
      <c r="DD31" s="13" t="s">
        <v>283</v>
      </c>
      <c r="DE31" s="13">
        <v>158</v>
      </c>
      <c r="DF31" s="13" t="s">
        <v>283</v>
      </c>
      <c r="DG31" s="13" t="s">
        <v>283</v>
      </c>
      <c r="DH31" s="13" t="s">
        <v>283</v>
      </c>
      <c r="DI31" s="13" t="s">
        <v>283</v>
      </c>
      <c r="DJ31" s="13" t="s">
        <v>283</v>
      </c>
      <c r="DK31" s="13">
        <v>193</v>
      </c>
    </row>
    <row r="32" spans="1:115">
      <c r="A32" s="3" t="s">
        <v>166</v>
      </c>
      <c r="B32" s="13" t="s">
        <v>283</v>
      </c>
      <c r="C32" s="13" t="s">
        <v>283</v>
      </c>
      <c r="D32" s="13" t="s">
        <v>283</v>
      </c>
      <c r="E32" s="13" t="s">
        <v>283</v>
      </c>
      <c r="F32" s="13" t="s">
        <v>283</v>
      </c>
      <c r="G32" s="13" t="s">
        <v>281</v>
      </c>
      <c r="H32" s="13" t="s">
        <v>281</v>
      </c>
      <c r="I32" s="13" t="s">
        <v>281</v>
      </c>
      <c r="J32" s="13" t="s">
        <v>283</v>
      </c>
      <c r="K32" s="13" t="s">
        <v>281</v>
      </c>
      <c r="L32" s="13" t="s">
        <v>281</v>
      </c>
      <c r="M32" s="13" t="s">
        <v>281</v>
      </c>
      <c r="N32" s="13" t="s">
        <v>281</v>
      </c>
      <c r="O32" s="13" t="s">
        <v>283</v>
      </c>
      <c r="P32" s="13" t="s">
        <v>281</v>
      </c>
      <c r="Q32" s="13" t="s">
        <v>281</v>
      </c>
      <c r="R32" s="13" t="s">
        <v>281</v>
      </c>
      <c r="S32" s="13" t="s">
        <v>281</v>
      </c>
      <c r="T32" s="13" t="s">
        <v>283</v>
      </c>
      <c r="U32" s="13" t="s">
        <v>281</v>
      </c>
      <c r="V32" s="13" t="s">
        <v>281</v>
      </c>
      <c r="W32" s="13" t="s">
        <v>281</v>
      </c>
      <c r="X32" s="13" t="s">
        <v>281</v>
      </c>
      <c r="Y32" s="13" t="s">
        <v>283</v>
      </c>
      <c r="Z32" s="13" t="s">
        <v>281</v>
      </c>
      <c r="AA32" s="13" t="s">
        <v>281</v>
      </c>
      <c r="AB32" s="13" t="s">
        <v>281</v>
      </c>
      <c r="AC32" s="13" t="s">
        <v>281</v>
      </c>
      <c r="AD32" s="13" t="s">
        <v>283</v>
      </c>
      <c r="AE32" s="13" t="s">
        <v>281</v>
      </c>
      <c r="AF32" s="85" t="s">
        <v>281</v>
      </c>
      <c r="AG32" s="85" t="s">
        <v>281</v>
      </c>
      <c r="AH32" s="85" t="s">
        <v>281</v>
      </c>
      <c r="AI32" s="85" t="s">
        <v>283</v>
      </c>
      <c r="AJ32" s="85" t="s">
        <v>281</v>
      </c>
      <c r="AK32" s="13" t="s">
        <v>281</v>
      </c>
      <c r="AL32" s="13" t="s">
        <v>281</v>
      </c>
      <c r="AM32" s="13" t="s">
        <v>281</v>
      </c>
      <c r="AN32" s="13" t="s">
        <v>283</v>
      </c>
      <c r="AO32" s="13" t="s">
        <v>281</v>
      </c>
      <c r="AP32" s="13" t="s">
        <v>281</v>
      </c>
      <c r="AQ32" s="13" t="s">
        <v>281</v>
      </c>
      <c r="AR32" s="13" t="s">
        <v>281</v>
      </c>
      <c r="AS32" s="13" t="s">
        <v>283</v>
      </c>
      <c r="AT32" s="13" t="s">
        <v>281</v>
      </c>
      <c r="AU32" s="85" t="s">
        <v>283</v>
      </c>
      <c r="AV32" s="85" t="s">
        <v>283</v>
      </c>
      <c r="AW32" s="85" t="s">
        <v>283</v>
      </c>
      <c r="AX32" s="85" t="s">
        <v>283</v>
      </c>
      <c r="AY32" s="85" t="s">
        <v>283</v>
      </c>
      <c r="AZ32" s="13">
        <v>126</v>
      </c>
      <c r="BA32" s="13">
        <v>173</v>
      </c>
      <c r="BB32" s="13">
        <v>161</v>
      </c>
      <c r="BC32" s="13">
        <v>163</v>
      </c>
      <c r="BD32" s="13">
        <v>214</v>
      </c>
      <c r="BE32" s="13">
        <v>243</v>
      </c>
      <c r="BF32" s="13">
        <v>175</v>
      </c>
      <c r="BG32" s="13">
        <v>232</v>
      </c>
      <c r="BH32" s="13">
        <v>190</v>
      </c>
      <c r="BI32" s="13">
        <v>136</v>
      </c>
      <c r="BJ32" s="13"/>
      <c r="BK32" s="3"/>
      <c r="BL32" s="3" t="s">
        <v>343</v>
      </c>
      <c r="BM32" s="3" t="s">
        <v>61</v>
      </c>
      <c r="BN32" s="3"/>
      <c r="BO32" s="3"/>
      <c r="BP32" s="13" t="s">
        <v>283</v>
      </c>
      <c r="BQ32" s="13" t="s">
        <v>283</v>
      </c>
      <c r="BR32" s="13" t="s">
        <v>282</v>
      </c>
      <c r="BS32" s="13" t="s">
        <v>282</v>
      </c>
      <c r="BT32" s="13" t="s">
        <v>283</v>
      </c>
      <c r="BU32" s="13">
        <v>154</v>
      </c>
      <c r="BV32" s="13" t="s">
        <v>283</v>
      </c>
      <c r="BW32" s="13" t="s">
        <v>283</v>
      </c>
      <c r="BX32" s="13" t="s">
        <v>282</v>
      </c>
      <c r="BY32" s="13" t="s">
        <v>282</v>
      </c>
      <c r="BZ32" s="13" t="s">
        <v>283</v>
      </c>
      <c r="CB32" s="13" t="s">
        <v>283</v>
      </c>
      <c r="CC32" s="13" t="s">
        <v>283</v>
      </c>
      <c r="CD32" s="13" t="s">
        <v>282</v>
      </c>
      <c r="CE32" s="13" t="s">
        <v>282</v>
      </c>
      <c r="CF32" s="13" t="s">
        <v>283</v>
      </c>
      <c r="CG32" s="13">
        <v>199</v>
      </c>
      <c r="CH32" s="13" t="s">
        <v>283</v>
      </c>
      <c r="CI32" s="13" t="s">
        <v>283</v>
      </c>
      <c r="CJ32" s="13" t="s">
        <v>282</v>
      </c>
      <c r="CK32" s="13" t="s">
        <v>282</v>
      </c>
      <c r="CL32" s="13" t="s">
        <v>283</v>
      </c>
      <c r="CM32" s="13">
        <v>154</v>
      </c>
      <c r="CN32" s="13" t="s">
        <v>283</v>
      </c>
      <c r="CO32" s="13" t="s">
        <v>283</v>
      </c>
      <c r="CP32" s="13" t="s">
        <v>283</v>
      </c>
      <c r="CQ32" s="13" t="s">
        <v>283</v>
      </c>
      <c r="CR32" s="13" t="s">
        <v>283</v>
      </c>
      <c r="CS32" s="13">
        <v>165</v>
      </c>
      <c r="CT32" s="13" t="s">
        <v>281</v>
      </c>
      <c r="CU32" s="13" t="s">
        <v>281</v>
      </c>
      <c r="CV32" s="13" t="s">
        <v>281</v>
      </c>
      <c r="CW32" s="13" t="s">
        <v>283</v>
      </c>
      <c r="CX32" s="13" t="s">
        <v>281</v>
      </c>
      <c r="CZ32" s="13" t="s">
        <v>283</v>
      </c>
      <c r="DA32" s="13" t="s">
        <v>283</v>
      </c>
      <c r="DB32" s="13" t="s">
        <v>283</v>
      </c>
      <c r="DC32" s="13" t="s">
        <v>283</v>
      </c>
      <c r="DD32" s="13" t="s">
        <v>283</v>
      </c>
      <c r="DE32" s="13">
        <v>158</v>
      </c>
      <c r="DF32" s="13" t="s">
        <v>283</v>
      </c>
      <c r="DG32" s="13" t="s">
        <v>283</v>
      </c>
      <c r="DH32" s="13" t="s">
        <v>283</v>
      </c>
      <c r="DI32" s="13" t="s">
        <v>283</v>
      </c>
      <c r="DJ32" s="13" t="s">
        <v>283</v>
      </c>
      <c r="DK32" s="13">
        <v>193</v>
      </c>
    </row>
    <row r="33" spans="1:115">
      <c r="A33" s="3" t="s">
        <v>167</v>
      </c>
      <c r="B33" s="13" t="s">
        <v>283</v>
      </c>
      <c r="C33" s="13" t="s">
        <v>283</v>
      </c>
      <c r="D33" s="13" t="s">
        <v>283</v>
      </c>
      <c r="E33" s="13" t="s">
        <v>283</v>
      </c>
      <c r="F33" s="13" t="s">
        <v>283</v>
      </c>
      <c r="G33" s="13" t="s">
        <v>283</v>
      </c>
      <c r="H33" s="13" t="s">
        <v>283</v>
      </c>
      <c r="I33" s="13" t="s">
        <v>283</v>
      </c>
      <c r="J33" s="13" t="s">
        <v>283</v>
      </c>
      <c r="K33" s="13" t="s">
        <v>283</v>
      </c>
      <c r="L33" s="13" t="s">
        <v>283</v>
      </c>
      <c r="M33" s="13" t="s">
        <v>283</v>
      </c>
      <c r="N33" s="13" t="s">
        <v>283</v>
      </c>
      <c r="O33" s="13" t="s">
        <v>283</v>
      </c>
      <c r="P33" s="13" t="s">
        <v>283</v>
      </c>
      <c r="Q33" s="13" t="s">
        <v>283</v>
      </c>
      <c r="R33" s="13" t="s">
        <v>283</v>
      </c>
      <c r="S33" s="13" t="s">
        <v>283</v>
      </c>
      <c r="T33" s="13" t="s">
        <v>283</v>
      </c>
      <c r="U33" s="13" t="s">
        <v>283</v>
      </c>
      <c r="V33" s="13" t="s">
        <v>283</v>
      </c>
      <c r="W33" s="13" t="s">
        <v>283</v>
      </c>
      <c r="X33" s="13" t="s">
        <v>283</v>
      </c>
      <c r="Y33" s="13" t="s">
        <v>283</v>
      </c>
      <c r="Z33" s="13" t="s">
        <v>283</v>
      </c>
      <c r="AA33" s="13" t="s">
        <v>283</v>
      </c>
      <c r="AB33" s="13" t="s">
        <v>283</v>
      </c>
      <c r="AC33" s="13" t="s">
        <v>283</v>
      </c>
      <c r="AD33" s="13" t="s">
        <v>283</v>
      </c>
      <c r="AE33" s="13" t="s">
        <v>283</v>
      </c>
      <c r="AF33" s="85" t="s">
        <v>283</v>
      </c>
      <c r="AG33" s="85" t="s">
        <v>283</v>
      </c>
      <c r="AH33" s="85" t="s">
        <v>283</v>
      </c>
      <c r="AI33" s="85" t="s">
        <v>283</v>
      </c>
      <c r="AJ33" s="85" t="s">
        <v>283</v>
      </c>
      <c r="AK33" s="13" t="s">
        <v>283</v>
      </c>
      <c r="AL33" s="13" t="s">
        <v>283</v>
      </c>
      <c r="AM33" s="13" t="s">
        <v>283</v>
      </c>
      <c r="AN33" s="13" t="s">
        <v>283</v>
      </c>
      <c r="AO33" s="13" t="s">
        <v>283</v>
      </c>
      <c r="AP33" s="13" t="s">
        <v>283</v>
      </c>
      <c r="AQ33" s="13" t="s">
        <v>283</v>
      </c>
      <c r="AR33" s="13" t="s">
        <v>283</v>
      </c>
      <c r="AS33" s="13" t="s">
        <v>283</v>
      </c>
      <c r="AT33" s="13" t="s">
        <v>283</v>
      </c>
      <c r="AU33" s="85" t="s">
        <v>283</v>
      </c>
      <c r="AV33" s="85" t="s">
        <v>283</v>
      </c>
      <c r="AW33" s="85" t="s">
        <v>283</v>
      </c>
      <c r="AX33" s="85" t="s">
        <v>283</v>
      </c>
      <c r="AY33" s="85" t="s">
        <v>283</v>
      </c>
      <c r="AZ33" s="13">
        <v>126</v>
      </c>
      <c r="BA33" s="13">
        <v>173</v>
      </c>
      <c r="BB33" s="13">
        <v>161</v>
      </c>
      <c r="BC33" s="13">
        <v>163</v>
      </c>
      <c r="BD33" s="13">
        <v>214</v>
      </c>
      <c r="BE33" s="13">
        <v>243</v>
      </c>
      <c r="BF33" s="13">
        <v>175</v>
      </c>
      <c r="BG33" s="13">
        <v>232</v>
      </c>
      <c r="BH33" s="13">
        <v>190</v>
      </c>
      <c r="BI33" s="13">
        <v>136</v>
      </c>
      <c r="BJ33" s="13"/>
      <c r="BK33" s="3"/>
      <c r="BL33" s="3" t="s">
        <v>344</v>
      </c>
      <c r="BM33" s="3" t="s">
        <v>58</v>
      </c>
      <c r="BN33" s="3"/>
      <c r="BO33" s="3"/>
      <c r="BP33" s="13" t="s">
        <v>283</v>
      </c>
      <c r="BQ33" s="13" t="s">
        <v>283</v>
      </c>
      <c r="BR33" s="13" t="s">
        <v>282</v>
      </c>
      <c r="BS33" s="13" t="s">
        <v>282</v>
      </c>
      <c r="BT33" s="13" t="s">
        <v>283</v>
      </c>
      <c r="BU33" s="13">
        <v>154</v>
      </c>
      <c r="BV33" s="13" t="s">
        <v>283</v>
      </c>
      <c r="BW33" s="13" t="s">
        <v>283</v>
      </c>
      <c r="BX33" s="13" t="s">
        <v>282</v>
      </c>
      <c r="BY33" s="13" t="s">
        <v>282</v>
      </c>
      <c r="BZ33" s="13" t="s">
        <v>283</v>
      </c>
      <c r="CB33" s="13" t="s">
        <v>283</v>
      </c>
      <c r="CC33" s="13" t="s">
        <v>283</v>
      </c>
      <c r="CD33" s="13" t="s">
        <v>282</v>
      </c>
      <c r="CE33" s="13" t="s">
        <v>282</v>
      </c>
      <c r="CF33" s="13" t="s">
        <v>283</v>
      </c>
      <c r="CG33" s="13">
        <v>199</v>
      </c>
      <c r="CH33" s="13" t="s">
        <v>283</v>
      </c>
      <c r="CI33" s="13" t="s">
        <v>283</v>
      </c>
      <c r="CJ33" s="13" t="s">
        <v>282</v>
      </c>
      <c r="CK33" s="13" t="s">
        <v>282</v>
      </c>
      <c r="CL33" s="13" t="s">
        <v>283</v>
      </c>
      <c r="CM33" s="13">
        <v>154</v>
      </c>
      <c r="CN33" s="13" t="s">
        <v>283</v>
      </c>
      <c r="CO33" s="13" t="s">
        <v>283</v>
      </c>
      <c r="CP33" s="13" t="s">
        <v>283</v>
      </c>
      <c r="CQ33" s="13" t="s">
        <v>283</v>
      </c>
      <c r="CR33" s="13" t="s">
        <v>283</v>
      </c>
      <c r="CS33" s="13">
        <v>165</v>
      </c>
      <c r="CT33" s="13" t="s">
        <v>283</v>
      </c>
      <c r="CU33" s="13" t="s">
        <v>283</v>
      </c>
      <c r="CV33" s="13" t="s">
        <v>283</v>
      </c>
      <c r="CW33" s="13" t="s">
        <v>283</v>
      </c>
      <c r="CX33" s="13" t="s">
        <v>283</v>
      </c>
      <c r="CZ33" s="13" t="s">
        <v>283</v>
      </c>
      <c r="DA33" s="13" t="s">
        <v>283</v>
      </c>
      <c r="DB33" s="13" t="s">
        <v>283</v>
      </c>
      <c r="DC33" s="13" t="s">
        <v>283</v>
      </c>
      <c r="DD33" s="13" t="s">
        <v>283</v>
      </c>
      <c r="DE33" s="13">
        <v>158</v>
      </c>
      <c r="DF33" s="13" t="s">
        <v>283</v>
      </c>
      <c r="DG33" s="13" t="s">
        <v>283</v>
      </c>
      <c r="DH33" s="13" t="s">
        <v>283</v>
      </c>
      <c r="DI33" s="13" t="s">
        <v>283</v>
      </c>
      <c r="DJ33" s="13" t="s">
        <v>283</v>
      </c>
      <c r="DK33" s="13">
        <v>193</v>
      </c>
    </row>
    <row r="34" spans="1:115">
      <c r="A34" s="3" t="s">
        <v>168</v>
      </c>
      <c r="B34" s="13" t="s">
        <v>283</v>
      </c>
      <c r="C34" s="13" t="s">
        <v>283</v>
      </c>
      <c r="D34" s="13" t="s">
        <v>283</v>
      </c>
      <c r="E34" s="13" t="s">
        <v>283</v>
      </c>
      <c r="F34" s="13" t="s">
        <v>283</v>
      </c>
      <c r="G34" s="13" t="s">
        <v>283</v>
      </c>
      <c r="H34" s="13" t="s">
        <v>283</v>
      </c>
      <c r="I34" s="13" t="s">
        <v>283</v>
      </c>
      <c r="J34" s="13" t="s">
        <v>283</v>
      </c>
      <c r="K34" s="13" t="s">
        <v>283</v>
      </c>
      <c r="L34" s="13" t="s">
        <v>283</v>
      </c>
      <c r="M34" s="13" t="s">
        <v>283</v>
      </c>
      <c r="N34" s="13" t="s">
        <v>283</v>
      </c>
      <c r="O34" s="13" t="s">
        <v>283</v>
      </c>
      <c r="P34" s="13" t="s">
        <v>283</v>
      </c>
      <c r="Q34" s="13" t="s">
        <v>283</v>
      </c>
      <c r="R34" s="13" t="s">
        <v>283</v>
      </c>
      <c r="S34" s="13" t="s">
        <v>283</v>
      </c>
      <c r="T34" s="13" t="s">
        <v>283</v>
      </c>
      <c r="U34" s="13" t="s">
        <v>283</v>
      </c>
      <c r="V34" s="13" t="s">
        <v>283</v>
      </c>
      <c r="W34" s="13" t="s">
        <v>283</v>
      </c>
      <c r="X34" s="13" t="s">
        <v>283</v>
      </c>
      <c r="Y34" s="13" t="s">
        <v>283</v>
      </c>
      <c r="Z34" s="13" t="s">
        <v>283</v>
      </c>
      <c r="AA34" s="13" t="s">
        <v>283</v>
      </c>
      <c r="AB34" s="13" t="s">
        <v>283</v>
      </c>
      <c r="AC34" s="13" t="s">
        <v>283</v>
      </c>
      <c r="AD34" s="13" t="s">
        <v>283</v>
      </c>
      <c r="AE34" s="13" t="s">
        <v>283</v>
      </c>
      <c r="AF34" s="85" t="s">
        <v>283</v>
      </c>
      <c r="AG34" s="85" t="s">
        <v>283</v>
      </c>
      <c r="AH34" s="85" t="s">
        <v>283</v>
      </c>
      <c r="AI34" s="85" t="s">
        <v>283</v>
      </c>
      <c r="AJ34" s="85" t="s">
        <v>283</v>
      </c>
      <c r="AK34" s="13" t="s">
        <v>283</v>
      </c>
      <c r="AL34" s="13" t="s">
        <v>283</v>
      </c>
      <c r="AM34" s="13" t="s">
        <v>283</v>
      </c>
      <c r="AN34" s="13" t="s">
        <v>283</v>
      </c>
      <c r="AO34" s="13" t="s">
        <v>283</v>
      </c>
      <c r="AP34" s="13" t="s">
        <v>283</v>
      </c>
      <c r="AQ34" s="13" t="s">
        <v>283</v>
      </c>
      <c r="AR34" s="13" t="s">
        <v>283</v>
      </c>
      <c r="AS34" s="13" t="s">
        <v>283</v>
      </c>
      <c r="AT34" s="13" t="s">
        <v>283</v>
      </c>
      <c r="AU34" s="85" t="s">
        <v>283</v>
      </c>
      <c r="AV34" s="85" t="s">
        <v>283</v>
      </c>
      <c r="AW34" s="85" t="s">
        <v>283</v>
      </c>
      <c r="AX34" s="85" t="s">
        <v>283</v>
      </c>
      <c r="AY34" s="85" t="s">
        <v>283</v>
      </c>
      <c r="AZ34" s="13">
        <v>126</v>
      </c>
      <c r="BA34" s="13">
        <v>173</v>
      </c>
      <c r="BB34" s="13">
        <v>161</v>
      </c>
      <c r="BC34" s="13">
        <v>163</v>
      </c>
      <c r="BD34" s="13">
        <v>214</v>
      </c>
      <c r="BE34" s="13">
        <v>243</v>
      </c>
      <c r="BF34" s="13">
        <v>175</v>
      </c>
      <c r="BG34" s="13">
        <v>232</v>
      </c>
      <c r="BH34" s="13">
        <v>190</v>
      </c>
      <c r="BI34" s="13">
        <v>136</v>
      </c>
      <c r="BJ34" s="13"/>
      <c r="BK34" s="3"/>
      <c r="BL34" s="3" t="s">
        <v>345</v>
      </c>
      <c r="BM34" s="3" t="s">
        <v>55</v>
      </c>
      <c r="BN34" s="3"/>
      <c r="BO34" s="3"/>
      <c r="BP34" s="13" t="s">
        <v>283</v>
      </c>
      <c r="BQ34" s="13" t="s">
        <v>283</v>
      </c>
      <c r="BR34" s="13" t="s">
        <v>282</v>
      </c>
      <c r="BS34" s="13" t="s">
        <v>282</v>
      </c>
      <c r="BT34" s="13" t="s">
        <v>283</v>
      </c>
      <c r="BU34" s="13">
        <v>154</v>
      </c>
      <c r="BV34" s="13" t="s">
        <v>283</v>
      </c>
      <c r="BW34" s="13" t="s">
        <v>283</v>
      </c>
      <c r="BX34" s="13" t="s">
        <v>282</v>
      </c>
      <c r="BY34" s="13" t="s">
        <v>282</v>
      </c>
      <c r="BZ34" s="13" t="s">
        <v>283</v>
      </c>
      <c r="CB34" s="13" t="s">
        <v>283</v>
      </c>
      <c r="CC34" s="13" t="s">
        <v>283</v>
      </c>
      <c r="CD34" s="13" t="s">
        <v>282</v>
      </c>
      <c r="CE34" s="13" t="s">
        <v>282</v>
      </c>
      <c r="CF34" s="13" t="s">
        <v>283</v>
      </c>
      <c r="CG34" s="13">
        <v>199</v>
      </c>
      <c r="CH34" s="13" t="s">
        <v>283</v>
      </c>
      <c r="CI34" s="13" t="s">
        <v>283</v>
      </c>
      <c r="CJ34" s="13" t="s">
        <v>282</v>
      </c>
      <c r="CK34" s="13" t="s">
        <v>282</v>
      </c>
      <c r="CL34" s="13" t="s">
        <v>283</v>
      </c>
      <c r="CM34" s="13">
        <v>154</v>
      </c>
      <c r="CN34" s="13" t="s">
        <v>283</v>
      </c>
      <c r="CO34" s="13" t="s">
        <v>283</v>
      </c>
      <c r="CP34" s="13" t="s">
        <v>283</v>
      </c>
      <c r="CQ34" s="13" t="s">
        <v>283</v>
      </c>
      <c r="CR34" s="13" t="s">
        <v>283</v>
      </c>
      <c r="CS34" s="13">
        <v>165</v>
      </c>
      <c r="CT34" s="13" t="s">
        <v>283</v>
      </c>
      <c r="CU34" s="13" t="s">
        <v>283</v>
      </c>
      <c r="CV34" s="13" t="s">
        <v>283</v>
      </c>
      <c r="CW34" s="13" t="s">
        <v>283</v>
      </c>
      <c r="CX34" s="13" t="s">
        <v>283</v>
      </c>
      <c r="CZ34" s="13" t="s">
        <v>283</v>
      </c>
      <c r="DA34" s="13" t="s">
        <v>283</v>
      </c>
      <c r="DB34" s="13" t="s">
        <v>283</v>
      </c>
      <c r="DC34" s="13" t="s">
        <v>283</v>
      </c>
      <c r="DD34" s="13" t="s">
        <v>283</v>
      </c>
      <c r="DE34" s="13">
        <v>158</v>
      </c>
      <c r="DF34" s="13" t="s">
        <v>283</v>
      </c>
      <c r="DG34" s="13" t="s">
        <v>283</v>
      </c>
      <c r="DH34" s="13" t="s">
        <v>283</v>
      </c>
      <c r="DI34" s="13" t="s">
        <v>283</v>
      </c>
      <c r="DJ34" s="13" t="s">
        <v>283</v>
      </c>
      <c r="DK34" s="13">
        <v>193</v>
      </c>
    </row>
    <row r="35" spans="1:115">
      <c r="A35" s="3" t="s">
        <v>169</v>
      </c>
      <c r="B35" s="13">
        <v>50</v>
      </c>
      <c r="C35" s="13">
        <v>148</v>
      </c>
      <c r="D35" s="13">
        <v>148</v>
      </c>
      <c r="E35" s="13" t="s">
        <v>283</v>
      </c>
      <c r="F35" s="13">
        <v>74</v>
      </c>
      <c r="G35" s="13">
        <v>45</v>
      </c>
      <c r="H35" s="13">
        <v>227</v>
      </c>
      <c r="I35" s="13">
        <v>227</v>
      </c>
      <c r="J35" s="13" t="s">
        <v>283</v>
      </c>
      <c r="K35" s="13">
        <v>102</v>
      </c>
      <c r="L35" s="13">
        <v>50</v>
      </c>
      <c r="M35" s="13">
        <v>246</v>
      </c>
      <c r="N35" s="13">
        <v>246</v>
      </c>
      <c r="O35" s="13" t="s">
        <v>283</v>
      </c>
      <c r="P35" s="13">
        <v>123</v>
      </c>
      <c r="Q35" s="13">
        <v>36</v>
      </c>
      <c r="R35" s="13">
        <v>222</v>
      </c>
      <c r="S35" s="13">
        <v>222</v>
      </c>
      <c r="T35" s="13" t="s">
        <v>283</v>
      </c>
      <c r="U35" s="13">
        <v>80</v>
      </c>
      <c r="V35" s="13">
        <v>45</v>
      </c>
      <c r="W35" s="13">
        <v>262</v>
      </c>
      <c r="X35" s="13">
        <v>262</v>
      </c>
      <c r="Y35" s="13" t="s">
        <v>283</v>
      </c>
      <c r="Z35" s="13">
        <v>118</v>
      </c>
      <c r="AA35" s="13">
        <v>53</v>
      </c>
      <c r="AB35" s="13">
        <v>322</v>
      </c>
      <c r="AC35" s="13">
        <v>322</v>
      </c>
      <c r="AD35" s="13" t="s">
        <v>283</v>
      </c>
      <c r="AE35" s="13">
        <v>171</v>
      </c>
      <c r="AF35" s="85">
        <v>59</v>
      </c>
      <c r="AG35" s="85">
        <v>286</v>
      </c>
      <c r="AH35" s="85">
        <v>286</v>
      </c>
      <c r="AI35" s="85" t="s">
        <v>283</v>
      </c>
      <c r="AJ35" s="85">
        <v>169</v>
      </c>
      <c r="AK35" s="13">
        <v>57</v>
      </c>
      <c r="AL35" s="13">
        <v>314</v>
      </c>
      <c r="AM35" s="13">
        <v>314</v>
      </c>
      <c r="AN35" s="13" t="s">
        <v>283</v>
      </c>
      <c r="AO35" s="13">
        <v>179</v>
      </c>
      <c r="AP35" s="13">
        <v>57</v>
      </c>
      <c r="AQ35" s="13">
        <v>251</v>
      </c>
      <c r="AR35" s="13">
        <v>251</v>
      </c>
      <c r="AS35" s="13" t="s">
        <v>283</v>
      </c>
      <c r="AT35" s="13">
        <v>143</v>
      </c>
      <c r="AU35" s="85" t="s">
        <v>281</v>
      </c>
      <c r="AV35" s="85" t="s">
        <v>281</v>
      </c>
      <c r="AW35" s="85" t="s">
        <v>281</v>
      </c>
      <c r="AX35" s="85" t="s">
        <v>283</v>
      </c>
      <c r="AY35" s="85" t="s">
        <v>281</v>
      </c>
      <c r="AZ35" s="13">
        <v>126</v>
      </c>
      <c r="BA35" s="13">
        <v>173</v>
      </c>
      <c r="BB35" s="13">
        <v>161</v>
      </c>
      <c r="BC35" s="13">
        <v>163</v>
      </c>
      <c r="BD35" s="13">
        <v>214</v>
      </c>
      <c r="BE35" s="13">
        <v>243</v>
      </c>
      <c r="BF35" s="13">
        <v>175</v>
      </c>
      <c r="BG35" s="13">
        <v>232</v>
      </c>
      <c r="BH35" s="13">
        <v>190</v>
      </c>
      <c r="BI35" s="13">
        <v>136</v>
      </c>
      <c r="BJ35" s="13"/>
      <c r="BK35" s="3"/>
      <c r="BL35" s="3" t="s">
        <v>346</v>
      </c>
      <c r="BM35" s="3" t="s">
        <v>52</v>
      </c>
      <c r="BN35" s="3"/>
      <c r="BO35" s="3"/>
      <c r="BP35" s="13" t="s">
        <v>283</v>
      </c>
      <c r="BQ35" s="13" t="s">
        <v>283</v>
      </c>
      <c r="BR35" s="13" t="s">
        <v>282</v>
      </c>
      <c r="BS35" s="13" t="s">
        <v>282</v>
      </c>
      <c r="BT35" s="13" t="s">
        <v>283</v>
      </c>
      <c r="BU35" s="13">
        <v>154</v>
      </c>
      <c r="BV35" s="13" t="s">
        <v>283</v>
      </c>
      <c r="BW35" s="13" t="s">
        <v>283</v>
      </c>
      <c r="BX35" s="13" t="s">
        <v>282</v>
      </c>
      <c r="BY35" s="13" t="s">
        <v>282</v>
      </c>
      <c r="BZ35" s="13" t="s">
        <v>283</v>
      </c>
      <c r="CB35" s="13" t="s">
        <v>283</v>
      </c>
      <c r="CC35" s="13" t="s">
        <v>283</v>
      </c>
      <c r="CD35" s="13" t="s">
        <v>282</v>
      </c>
      <c r="CE35" s="13" t="s">
        <v>282</v>
      </c>
      <c r="CF35" s="13" t="s">
        <v>283</v>
      </c>
      <c r="CG35" s="13">
        <v>199</v>
      </c>
      <c r="CH35" s="13" t="s">
        <v>283</v>
      </c>
      <c r="CI35" s="13" t="s">
        <v>283</v>
      </c>
      <c r="CJ35" s="13" t="s">
        <v>282</v>
      </c>
      <c r="CK35" s="13" t="s">
        <v>282</v>
      </c>
      <c r="CL35" s="13" t="s">
        <v>283</v>
      </c>
      <c r="CM35" s="13">
        <v>154</v>
      </c>
      <c r="CN35" s="13" t="s">
        <v>283</v>
      </c>
      <c r="CO35" s="13" t="s">
        <v>283</v>
      </c>
      <c r="CP35" s="13" t="s">
        <v>283</v>
      </c>
      <c r="CQ35" s="13" t="s">
        <v>283</v>
      </c>
      <c r="CR35" s="13" t="s">
        <v>283</v>
      </c>
      <c r="CS35" s="13">
        <v>165</v>
      </c>
      <c r="CT35" s="13">
        <v>24</v>
      </c>
      <c r="CU35" s="13">
        <v>258</v>
      </c>
      <c r="CV35" s="13">
        <v>258</v>
      </c>
      <c r="CW35" s="13" t="s">
        <v>283</v>
      </c>
      <c r="CX35" s="13">
        <v>62</v>
      </c>
      <c r="CZ35" s="13">
        <v>56</v>
      </c>
      <c r="DA35" s="13">
        <v>216</v>
      </c>
      <c r="DB35" s="13">
        <v>216</v>
      </c>
      <c r="DC35" s="13" t="s">
        <v>283</v>
      </c>
      <c r="DD35" s="13">
        <v>121</v>
      </c>
      <c r="DE35" s="13">
        <v>158</v>
      </c>
      <c r="DF35" s="13">
        <v>60</v>
      </c>
      <c r="DG35" s="13">
        <v>287</v>
      </c>
      <c r="DH35" s="13">
        <v>287</v>
      </c>
      <c r="DI35" s="13" t="s">
        <v>283</v>
      </c>
      <c r="DJ35" s="13">
        <v>172</v>
      </c>
      <c r="DK35" s="13">
        <v>193</v>
      </c>
    </row>
    <row r="36" spans="1:115">
      <c r="A36" s="3" t="s">
        <v>170</v>
      </c>
      <c r="B36" s="13" t="s">
        <v>283</v>
      </c>
      <c r="C36" s="13" t="s">
        <v>283</v>
      </c>
      <c r="D36" s="13" t="s">
        <v>283</v>
      </c>
      <c r="E36" s="13" t="s">
        <v>283</v>
      </c>
      <c r="F36" s="13" t="s">
        <v>283</v>
      </c>
      <c r="G36" s="13" t="s">
        <v>283</v>
      </c>
      <c r="H36" s="13" t="s">
        <v>283</v>
      </c>
      <c r="I36" s="13" t="s">
        <v>283</v>
      </c>
      <c r="J36" s="13" t="s">
        <v>283</v>
      </c>
      <c r="K36" s="13" t="s">
        <v>283</v>
      </c>
      <c r="L36" s="13" t="s">
        <v>283</v>
      </c>
      <c r="M36" s="13" t="s">
        <v>283</v>
      </c>
      <c r="N36" s="13" t="s">
        <v>283</v>
      </c>
      <c r="O36" s="13" t="s">
        <v>283</v>
      </c>
      <c r="P36" s="13" t="s">
        <v>283</v>
      </c>
      <c r="Q36" s="13" t="s">
        <v>283</v>
      </c>
      <c r="R36" s="13" t="s">
        <v>283</v>
      </c>
      <c r="S36" s="13" t="s">
        <v>283</v>
      </c>
      <c r="T36" s="13" t="s">
        <v>283</v>
      </c>
      <c r="U36" s="13" t="s">
        <v>283</v>
      </c>
      <c r="V36" s="13" t="s">
        <v>283</v>
      </c>
      <c r="W36" s="13" t="s">
        <v>283</v>
      </c>
      <c r="X36" s="13" t="s">
        <v>283</v>
      </c>
      <c r="Y36" s="13" t="s">
        <v>283</v>
      </c>
      <c r="Z36" s="13" t="s">
        <v>283</v>
      </c>
      <c r="AA36" s="13" t="s">
        <v>283</v>
      </c>
      <c r="AB36" s="13" t="s">
        <v>283</v>
      </c>
      <c r="AC36" s="13" t="s">
        <v>283</v>
      </c>
      <c r="AD36" s="13" t="s">
        <v>283</v>
      </c>
      <c r="AE36" s="13" t="s">
        <v>283</v>
      </c>
      <c r="AF36" s="85" t="s">
        <v>283</v>
      </c>
      <c r="AG36" s="85" t="s">
        <v>283</v>
      </c>
      <c r="AH36" s="85" t="s">
        <v>283</v>
      </c>
      <c r="AI36" s="85" t="s">
        <v>283</v>
      </c>
      <c r="AJ36" s="85" t="s">
        <v>283</v>
      </c>
      <c r="AK36" s="13" t="s">
        <v>283</v>
      </c>
      <c r="AL36" s="13" t="s">
        <v>283</v>
      </c>
      <c r="AM36" s="13" t="s">
        <v>283</v>
      </c>
      <c r="AN36" s="13" t="s">
        <v>283</v>
      </c>
      <c r="AO36" s="13" t="s">
        <v>283</v>
      </c>
      <c r="AP36" s="13" t="s">
        <v>283</v>
      </c>
      <c r="AQ36" s="13" t="s">
        <v>283</v>
      </c>
      <c r="AR36" s="13" t="s">
        <v>283</v>
      </c>
      <c r="AS36" s="13" t="s">
        <v>283</v>
      </c>
      <c r="AT36" s="13" t="s">
        <v>283</v>
      </c>
      <c r="AU36" s="85" t="s">
        <v>283</v>
      </c>
      <c r="AV36" s="85" t="s">
        <v>283</v>
      </c>
      <c r="AW36" s="85" t="s">
        <v>283</v>
      </c>
      <c r="AX36" s="85" t="s">
        <v>283</v>
      </c>
      <c r="AY36" s="85" t="s">
        <v>283</v>
      </c>
      <c r="AZ36" s="13">
        <v>126</v>
      </c>
      <c r="BA36" s="13">
        <v>173</v>
      </c>
      <c r="BB36" s="13">
        <v>161</v>
      </c>
      <c r="BC36" s="13">
        <v>163</v>
      </c>
      <c r="BD36" s="13">
        <v>214</v>
      </c>
      <c r="BE36" s="13">
        <v>243</v>
      </c>
      <c r="BF36" s="13">
        <v>175</v>
      </c>
      <c r="BG36" s="13">
        <v>232</v>
      </c>
      <c r="BH36" s="13">
        <v>190</v>
      </c>
      <c r="BI36" s="13">
        <v>136</v>
      </c>
      <c r="BJ36" s="13"/>
      <c r="BK36" s="3"/>
      <c r="BL36" s="3" t="s">
        <v>347</v>
      </c>
      <c r="BM36" s="3" t="s">
        <v>50</v>
      </c>
      <c r="BN36" s="3"/>
      <c r="BO36" s="3"/>
      <c r="BP36" s="13" t="s">
        <v>283</v>
      </c>
      <c r="BQ36" s="13" t="s">
        <v>283</v>
      </c>
      <c r="BR36" s="13" t="s">
        <v>282</v>
      </c>
      <c r="BS36" s="13" t="s">
        <v>282</v>
      </c>
      <c r="BT36" s="13" t="s">
        <v>283</v>
      </c>
      <c r="BU36" s="13">
        <v>154</v>
      </c>
      <c r="BV36" s="13" t="s">
        <v>283</v>
      </c>
      <c r="BW36" s="13" t="s">
        <v>283</v>
      </c>
      <c r="BX36" s="13" t="s">
        <v>282</v>
      </c>
      <c r="BY36" s="13" t="s">
        <v>282</v>
      </c>
      <c r="BZ36" s="13" t="s">
        <v>283</v>
      </c>
      <c r="CB36" s="13" t="s">
        <v>283</v>
      </c>
      <c r="CC36" s="13" t="s">
        <v>283</v>
      </c>
      <c r="CD36" s="13" t="s">
        <v>282</v>
      </c>
      <c r="CE36" s="13" t="s">
        <v>282</v>
      </c>
      <c r="CF36" s="13" t="s">
        <v>283</v>
      </c>
      <c r="CG36" s="13">
        <v>199</v>
      </c>
      <c r="CH36" s="13" t="s">
        <v>283</v>
      </c>
      <c r="CI36" s="13" t="s">
        <v>283</v>
      </c>
      <c r="CJ36" s="13" t="s">
        <v>282</v>
      </c>
      <c r="CK36" s="13" t="s">
        <v>282</v>
      </c>
      <c r="CL36" s="13" t="s">
        <v>283</v>
      </c>
      <c r="CM36" s="13">
        <v>154</v>
      </c>
      <c r="CN36" s="13" t="s">
        <v>283</v>
      </c>
      <c r="CO36" s="13" t="s">
        <v>283</v>
      </c>
      <c r="CP36" s="13" t="s">
        <v>283</v>
      </c>
      <c r="CQ36" s="13" t="s">
        <v>283</v>
      </c>
      <c r="CR36" s="13" t="s">
        <v>283</v>
      </c>
      <c r="CS36" s="13">
        <v>165</v>
      </c>
      <c r="CT36" s="13" t="s">
        <v>281</v>
      </c>
      <c r="CU36" s="13" t="s">
        <v>281</v>
      </c>
      <c r="CV36" s="13" t="s">
        <v>281</v>
      </c>
      <c r="CW36" s="13" t="s">
        <v>283</v>
      </c>
      <c r="CX36" s="13" t="s">
        <v>281</v>
      </c>
      <c r="CZ36" s="13" t="s">
        <v>283</v>
      </c>
      <c r="DA36" s="13" t="s">
        <v>283</v>
      </c>
      <c r="DB36" s="13" t="s">
        <v>283</v>
      </c>
      <c r="DC36" s="13" t="s">
        <v>283</v>
      </c>
      <c r="DD36" s="13" t="s">
        <v>283</v>
      </c>
      <c r="DE36" s="13">
        <v>158</v>
      </c>
      <c r="DF36" s="13" t="s">
        <v>283</v>
      </c>
      <c r="DG36" s="13" t="s">
        <v>283</v>
      </c>
      <c r="DH36" s="13" t="s">
        <v>283</v>
      </c>
      <c r="DI36" s="13" t="s">
        <v>283</v>
      </c>
      <c r="DJ36" s="13" t="s">
        <v>283</v>
      </c>
      <c r="DK36" s="13">
        <v>193</v>
      </c>
    </row>
    <row r="37" spans="1:115">
      <c r="A37" s="3" t="s">
        <v>171</v>
      </c>
      <c r="B37" s="13" t="s">
        <v>281</v>
      </c>
      <c r="C37" s="13" t="s">
        <v>281</v>
      </c>
      <c r="D37" s="13" t="s">
        <v>281</v>
      </c>
      <c r="E37" s="13" t="s">
        <v>283</v>
      </c>
      <c r="F37" s="13" t="s">
        <v>281</v>
      </c>
      <c r="G37" s="13" t="s">
        <v>281</v>
      </c>
      <c r="H37" s="13" t="s">
        <v>281</v>
      </c>
      <c r="I37" s="13" t="s">
        <v>281</v>
      </c>
      <c r="J37" s="13" t="s">
        <v>283</v>
      </c>
      <c r="K37" s="13" t="s">
        <v>281</v>
      </c>
      <c r="L37" s="13" t="s">
        <v>281</v>
      </c>
      <c r="M37" s="13" t="s">
        <v>281</v>
      </c>
      <c r="N37" s="13" t="s">
        <v>281</v>
      </c>
      <c r="O37" s="13" t="s">
        <v>283</v>
      </c>
      <c r="P37" s="13" t="s">
        <v>281</v>
      </c>
      <c r="Q37" s="13" t="s">
        <v>281</v>
      </c>
      <c r="R37" s="13" t="s">
        <v>281</v>
      </c>
      <c r="S37" s="13" t="s">
        <v>281</v>
      </c>
      <c r="T37" s="13" t="s">
        <v>283</v>
      </c>
      <c r="U37" s="13" t="s">
        <v>281</v>
      </c>
      <c r="V37" s="13" t="s">
        <v>281</v>
      </c>
      <c r="W37" s="13" t="s">
        <v>281</v>
      </c>
      <c r="X37" s="13" t="s">
        <v>281</v>
      </c>
      <c r="Y37" s="13" t="s">
        <v>283</v>
      </c>
      <c r="Z37" s="13" t="s">
        <v>281</v>
      </c>
      <c r="AA37" s="13" t="s">
        <v>281</v>
      </c>
      <c r="AB37" s="13" t="s">
        <v>281</v>
      </c>
      <c r="AC37" s="13" t="s">
        <v>281</v>
      </c>
      <c r="AD37" s="13" t="s">
        <v>283</v>
      </c>
      <c r="AE37" s="13" t="s">
        <v>281</v>
      </c>
      <c r="AF37" s="85" t="s">
        <v>281</v>
      </c>
      <c r="AG37" s="85" t="s">
        <v>281</v>
      </c>
      <c r="AH37" s="85" t="s">
        <v>281</v>
      </c>
      <c r="AI37" s="85" t="s">
        <v>283</v>
      </c>
      <c r="AJ37" s="85" t="s">
        <v>281</v>
      </c>
      <c r="AK37" s="13" t="s">
        <v>281</v>
      </c>
      <c r="AL37" s="13" t="s">
        <v>281</v>
      </c>
      <c r="AM37" s="13" t="s">
        <v>281</v>
      </c>
      <c r="AN37" s="13" t="s">
        <v>283</v>
      </c>
      <c r="AO37" s="13" t="s">
        <v>281</v>
      </c>
      <c r="AP37" s="13" t="s">
        <v>281</v>
      </c>
      <c r="AQ37" s="13" t="s">
        <v>281</v>
      </c>
      <c r="AR37" s="13" t="s">
        <v>281</v>
      </c>
      <c r="AS37" s="13" t="s">
        <v>283</v>
      </c>
      <c r="AT37" s="13" t="s">
        <v>281</v>
      </c>
      <c r="AU37" s="85" t="s">
        <v>281</v>
      </c>
      <c r="AV37" s="85" t="s">
        <v>281</v>
      </c>
      <c r="AW37" s="85" t="s">
        <v>281</v>
      </c>
      <c r="AX37" s="85" t="s">
        <v>283</v>
      </c>
      <c r="AY37" s="85" t="s">
        <v>281</v>
      </c>
      <c r="AZ37" s="13">
        <v>126</v>
      </c>
      <c r="BA37" s="13">
        <v>173</v>
      </c>
      <c r="BB37" s="13">
        <v>161</v>
      </c>
      <c r="BC37" s="13">
        <v>163</v>
      </c>
      <c r="BD37" s="13">
        <v>214</v>
      </c>
      <c r="BE37" s="13">
        <v>243</v>
      </c>
      <c r="BF37" s="13">
        <v>175</v>
      </c>
      <c r="BG37" s="13">
        <v>232</v>
      </c>
      <c r="BH37" s="13">
        <v>190</v>
      </c>
      <c r="BI37" s="13">
        <v>136</v>
      </c>
      <c r="BJ37" s="13"/>
      <c r="BK37" s="3"/>
      <c r="BL37" s="3" t="s">
        <v>348</v>
      </c>
      <c r="BM37" s="3" t="s">
        <v>48</v>
      </c>
      <c r="BN37" s="3"/>
      <c r="BO37" s="3"/>
      <c r="BP37" s="13" t="s">
        <v>283</v>
      </c>
      <c r="BQ37" s="13" t="s">
        <v>283</v>
      </c>
      <c r="BR37" s="13" t="s">
        <v>282</v>
      </c>
      <c r="BS37" s="13" t="s">
        <v>282</v>
      </c>
      <c r="BT37" s="13" t="s">
        <v>283</v>
      </c>
      <c r="BU37" s="13">
        <v>154</v>
      </c>
      <c r="BV37" s="13" t="s">
        <v>283</v>
      </c>
      <c r="BW37" s="13" t="s">
        <v>283</v>
      </c>
      <c r="BX37" s="13" t="s">
        <v>282</v>
      </c>
      <c r="BY37" s="13" t="s">
        <v>282</v>
      </c>
      <c r="BZ37" s="13" t="s">
        <v>283</v>
      </c>
      <c r="CB37" s="13" t="s">
        <v>283</v>
      </c>
      <c r="CC37" s="13" t="s">
        <v>283</v>
      </c>
      <c r="CD37" s="13" t="s">
        <v>282</v>
      </c>
      <c r="CE37" s="13" t="s">
        <v>282</v>
      </c>
      <c r="CF37" s="13" t="s">
        <v>283</v>
      </c>
      <c r="CG37" s="13">
        <v>199</v>
      </c>
      <c r="CH37" s="13" t="s">
        <v>283</v>
      </c>
      <c r="CI37" s="13" t="s">
        <v>283</v>
      </c>
      <c r="CJ37" s="13" t="s">
        <v>282</v>
      </c>
      <c r="CK37" s="13" t="s">
        <v>282</v>
      </c>
      <c r="CL37" s="13" t="s">
        <v>283</v>
      </c>
      <c r="CM37" s="13">
        <v>154</v>
      </c>
      <c r="CN37" s="13" t="s">
        <v>283</v>
      </c>
      <c r="CO37" s="13" t="s">
        <v>283</v>
      </c>
      <c r="CP37" s="13" t="s">
        <v>283</v>
      </c>
      <c r="CQ37" s="13" t="s">
        <v>283</v>
      </c>
      <c r="CR37" s="13" t="s">
        <v>283</v>
      </c>
      <c r="CS37" s="13">
        <v>165</v>
      </c>
      <c r="CT37" s="13">
        <v>17</v>
      </c>
      <c r="CU37" s="13">
        <v>288</v>
      </c>
      <c r="CV37" s="13">
        <v>288</v>
      </c>
      <c r="CW37" s="13" t="s">
        <v>283</v>
      </c>
      <c r="CX37" s="13">
        <v>49</v>
      </c>
      <c r="CZ37" s="13" t="s">
        <v>281</v>
      </c>
      <c r="DA37" s="13" t="s">
        <v>281</v>
      </c>
      <c r="DB37" s="13" t="s">
        <v>281</v>
      </c>
      <c r="DC37" s="13" t="s">
        <v>283</v>
      </c>
      <c r="DD37" s="13" t="s">
        <v>281</v>
      </c>
      <c r="DE37" s="13">
        <v>158</v>
      </c>
      <c r="DF37" s="13" t="s">
        <v>283</v>
      </c>
      <c r="DG37" s="13" t="s">
        <v>283</v>
      </c>
      <c r="DH37" s="13" t="s">
        <v>283</v>
      </c>
      <c r="DI37" s="13" t="s">
        <v>283</v>
      </c>
      <c r="DJ37" s="13" t="s">
        <v>283</v>
      </c>
      <c r="DK37" s="13">
        <v>193</v>
      </c>
    </row>
    <row r="38" spans="1:115">
      <c r="A38" s="3" t="s">
        <v>172</v>
      </c>
      <c r="B38" s="13" t="s">
        <v>283</v>
      </c>
      <c r="C38" s="13" t="s">
        <v>283</v>
      </c>
      <c r="D38" s="13" t="s">
        <v>283</v>
      </c>
      <c r="E38" s="13" t="s">
        <v>283</v>
      </c>
      <c r="F38" s="13" t="s">
        <v>283</v>
      </c>
      <c r="G38" s="13" t="s">
        <v>283</v>
      </c>
      <c r="H38" s="13" t="s">
        <v>283</v>
      </c>
      <c r="I38" s="13" t="s">
        <v>283</v>
      </c>
      <c r="J38" s="13" t="s">
        <v>283</v>
      </c>
      <c r="K38" s="13" t="s">
        <v>283</v>
      </c>
      <c r="L38" s="13" t="s">
        <v>283</v>
      </c>
      <c r="M38" s="13" t="s">
        <v>283</v>
      </c>
      <c r="N38" s="13" t="s">
        <v>283</v>
      </c>
      <c r="O38" s="13" t="s">
        <v>283</v>
      </c>
      <c r="P38" s="13" t="s">
        <v>283</v>
      </c>
      <c r="Q38" s="13" t="s">
        <v>283</v>
      </c>
      <c r="R38" s="13" t="s">
        <v>283</v>
      </c>
      <c r="S38" s="13" t="s">
        <v>283</v>
      </c>
      <c r="T38" s="13" t="s">
        <v>283</v>
      </c>
      <c r="U38" s="13" t="s">
        <v>283</v>
      </c>
      <c r="V38" s="13" t="s">
        <v>283</v>
      </c>
      <c r="W38" s="13" t="s">
        <v>283</v>
      </c>
      <c r="X38" s="13" t="s">
        <v>283</v>
      </c>
      <c r="Y38" s="13" t="s">
        <v>283</v>
      </c>
      <c r="Z38" s="13" t="s">
        <v>283</v>
      </c>
      <c r="AA38" s="13" t="s">
        <v>283</v>
      </c>
      <c r="AB38" s="13" t="s">
        <v>283</v>
      </c>
      <c r="AC38" s="13" t="s">
        <v>283</v>
      </c>
      <c r="AD38" s="13" t="s">
        <v>283</v>
      </c>
      <c r="AE38" s="13" t="s">
        <v>283</v>
      </c>
      <c r="AF38" s="85" t="s">
        <v>283</v>
      </c>
      <c r="AG38" s="85" t="s">
        <v>283</v>
      </c>
      <c r="AH38" s="85" t="s">
        <v>283</v>
      </c>
      <c r="AI38" s="85" t="s">
        <v>283</v>
      </c>
      <c r="AJ38" s="85" t="s">
        <v>283</v>
      </c>
      <c r="AK38" s="13" t="s">
        <v>283</v>
      </c>
      <c r="AL38" s="13" t="s">
        <v>283</v>
      </c>
      <c r="AM38" s="13" t="s">
        <v>283</v>
      </c>
      <c r="AN38" s="13" t="s">
        <v>283</v>
      </c>
      <c r="AO38" s="13" t="s">
        <v>283</v>
      </c>
      <c r="AP38" s="13" t="s">
        <v>283</v>
      </c>
      <c r="AQ38" s="13" t="s">
        <v>283</v>
      </c>
      <c r="AR38" s="13" t="s">
        <v>283</v>
      </c>
      <c r="AS38" s="13" t="s">
        <v>283</v>
      </c>
      <c r="AT38" s="13" t="s">
        <v>283</v>
      </c>
      <c r="AU38" s="85" t="s">
        <v>283</v>
      </c>
      <c r="AV38" s="85" t="s">
        <v>283</v>
      </c>
      <c r="AW38" s="85" t="s">
        <v>283</v>
      </c>
      <c r="AX38" s="85" t="s">
        <v>283</v>
      </c>
      <c r="AY38" s="85" t="s">
        <v>283</v>
      </c>
      <c r="AZ38" s="13">
        <v>126</v>
      </c>
      <c r="BA38" s="13">
        <v>173</v>
      </c>
      <c r="BB38" s="13">
        <v>161</v>
      </c>
      <c r="BC38" s="13">
        <v>163</v>
      </c>
      <c r="BD38" s="13">
        <v>214</v>
      </c>
      <c r="BE38" s="13">
        <v>243</v>
      </c>
      <c r="BF38" s="13">
        <v>175</v>
      </c>
      <c r="BG38" s="13">
        <v>232</v>
      </c>
      <c r="BH38" s="13">
        <v>190</v>
      </c>
      <c r="BI38" s="13">
        <v>136</v>
      </c>
      <c r="BJ38" s="13"/>
      <c r="BK38" s="3"/>
      <c r="BL38" s="3" t="s">
        <v>349</v>
      </c>
      <c r="BM38" s="3" t="s">
        <v>46</v>
      </c>
      <c r="BN38" s="3"/>
      <c r="BO38" s="3"/>
      <c r="BP38" s="13" t="s">
        <v>283</v>
      </c>
      <c r="BQ38" s="13" t="s">
        <v>283</v>
      </c>
      <c r="BR38" s="13" t="s">
        <v>282</v>
      </c>
      <c r="BS38" s="13" t="s">
        <v>282</v>
      </c>
      <c r="BT38" s="13" t="s">
        <v>283</v>
      </c>
      <c r="BU38" s="13">
        <v>154</v>
      </c>
      <c r="BV38" s="13" t="s">
        <v>283</v>
      </c>
      <c r="BW38" s="13" t="s">
        <v>283</v>
      </c>
      <c r="BX38" s="13" t="s">
        <v>282</v>
      </c>
      <c r="BY38" s="13" t="s">
        <v>282</v>
      </c>
      <c r="BZ38" s="13" t="s">
        <v>283</v>
      </c>
      <c r="CB38" s="13" t="s">
        <v>283</v>
      </c>
      <c r="CC38" s="13" t="s">
        <v>283</v>
      </c>
      <c r="CD38" s="13" t="s">
        <v>282</v>
      </c>
      <c r="CE38" s="13" t="s">
        <v>282</v>
      </c>
      <c r="CF38" s="13" t="s">
        <v>283</v>
      </c>
      <c r="CG38" s="13">
        <v>199</v>
      </c>
      <c r="CH38" s="13" t="s">
        <v>283</v>
      </c>
      <c r="CI38" s="13" t="s">
        <v>283</v>
      </c>
      <c r="CJ38" s="13" t="s">
        <v>282</v>
      </c>
      <c r="CK38" s="13" t="s">
        <v>282</v>
      </c>
      <c r="CL38" s="13" t="s">
        <v>283</v>
      </c>
      <c r="CM38" s="13">
        <v>154</v>
      </c>
      <c r="CN38" s="13" t="s">
        <v>283</v>
      </c>
      <c r="CO38" s="13" t="s">
        <v>283</v>
      </c>
      <c r="CP38" s="13" t="s">
        <v>283</v>
      </c>
      <c r="CQ38" s="13" t="s">
        <v>283</v>
      </c>
      <c r="CR38" s="13" t="s">
        <v>283</v>
      </c>
      <c r="CS38" s="13">
        <v>165</v>
      </c>
      <c r="CT38" s="13" t="s">
        <v>283</v>
      </c>
      <c r="CU38" s="13" t="s">
        <v>283</v>
      </c>
      <c r="CV38" s="13" t="s">
        <v>283</v>
      </c>
      <c r="CW38" s="13" t="s">
        <v>283</v>
      </c>
      <c r="CX38" s="13" t="s">
        <v>283</v>
      </c>
      <c r="CZ38" s="13" t="s">
        <v>283</v>
      </c>
      <c r="DA38" s="13" t="s">
        <v>283</v>
      </c>
      <c r="DB38" s="13" t="s">
        <v>283</v>
      </c>
      <c r="DC38" s="13" t="s">
        <v>283</v>
      </c>
      <c r="DD38" s="13" t="s">
        <v>283</v>
      </c>
      <c r="DE38" s="13">
        <v>158</v>
      </c>
      <c r="DF38" s="13" t="s">
        <v>283</v>
      </c>
      <c r="DG38" s="13" t="s">
        <v>283</v>
      </c>
      <c r="DH38" s="13" t="s">
        <v>283</v>
      </c>
      <c r="DI38" s="13" t="s">
        <v>283</v>
      </c>
      <c r="DJ38" s="13" t="s">
        <v>283</v>
      </c>
      <c r="DK38" s="13">
        <v>193</v>
      </c>
    </row>
    <row r="39" spans="1:115">
      <c r="A39" s="3" t="s">
        <v>173</v>
      </c>
      <c r="B39" s="13" t="s">
        <v>283</v>
      </c>
      <c r="C39" s="13" t="s">
        <v>283</v>
      </c>
      <c r="D39" s="13" t="s">
        <v>283</v>
      </c>
      <c r="E39" s="13" t="s">
        <v>283</v>
      </c>
      <c r="F39" s="13" t="s">
        <v>283</v>
      </c>
      <c r="G39" s="13" t="s">
        <v>283</v>
      </c>
      <c r="H39" s="13" t="s">
        <v>283</v>
      </c>
      <c r="I39" s="13" t="s">
        <v>283</v>
      </c>
      <c r="J39" s="13" t="s">
        <v>283</v>
      </c>
      <c r="K39" s="13" t="s">
        <v>283</v>
      </c>
      <c r="L39" s="13" t="s">
        <v>283</v>
      </c>
      <c r="M39" s="13" t="s">
        <v>283</v>
      </c>
      <c r="N39" s="13" t="s">
        <v>283</v>
      </c>
      <c r="O39" s="13" t="s">
        <v>283</v>
      </c>
      <c r="P39" s="13" t="s">
        <v>283</v>
      </c>
      <c r="Q39" s="13" t="s">
        <v>283</v>
      </c>
      <c r="R39" s="13" t="s">
        <v>283</v>
      </c>
      <c r="S39" s="13" t="s">
        <v>283</v>
      </c>
      <c r="T39" s="13" t="s">
        <v>283</v>
      </c>
      <c r="U39" s="13" t="s">
        <v>283</v>
      </c>
      <c r="V39" s="13" t="s">
        <v>283</v>
      </c>
      <c r="W39" s="13" t="s">
        <v>283</v>
      </c>
      <c r="X39" s="13" t="s">
        <v>283</v>
      </c>
      <c r="Y39" s="13" t="s">
        <v>283</v>
      </c>
      <c r="Z39" s="13" t="s">
        <v>283</v>
      </c>
      <c r="AA39" s="13" t="s">
        <v>283</v>
      </c>
      <c r="AB39" s="13" t="s">
        <v>283</v>
      </c>
      <c r="AC39" s="13" t="s">
        <v>283</v>
      </c>
      <c r="AD39" s="13" t="s">
        <v>283</v>
      </c>
      <c r="AE39" s="13" t="s">
        <v>283</v>
      </c>
      <c r="AF39" s="85" t="s">
        <v>283</v>
      </c>
      <c r="AG39" s="85" t="s">
        <v>283</v>
      </c>
      <c r="AH39" s="85" t="s">
        <v>283</v>
      </c>
      <c r="AI39" s="85" t="s">
        <v>283</v>
      </c>
      <c r="AJ39" s="85" t="s">
        <v>283</v>
      </c>
      <c r="AK39" s="13" t="s">
        <v>283</v>
      </c>
      <c r="AL39" s="13" t="s">
        <v>283</v>
      </c>
      <c r="AM39" s="13" t="s">
        <v>283</v>
      </c>
      <c r="AN39" s="13" t="s">
        <v>283</v>
      </c>
      <c r="AO39" s="13" t="s">
        <v>283</v>
      </c>
      <c r="AP39" s="13" t="s">
        <v>283</v>
      </c>
      <c r="AQ39" s="13" t="s">
        <v>283</v>
      </c>
      <c r="AR39" s="13" t="s">
        <v>283</v>
      </c>
      <c r="AS39" s="13" t="s">
        <v>283</v>
      </c>
      <c r="AT39" s="13" t="s">
        <v>283</v>
      </c>
      <c r="AU39" s="85" t="s">
        <v>283</v>
      </c>
      <c r="AV39" s="85" t="s">
        <v>283</v>
      </c>
      <c r="AW39" s="85" t="s">
        <v>283</v>
      </c>
      <c r="AX39" s="85" t="s">
        <v>283</v>
      </c>
      <c r="AY39" s="85" t="s">
        <v>283</v>
      </c>
      <c r="AZ39" s="13">
        <v>126</v>
      </c>
      <c r="BA39" s="13">
        <v>173</v>
      </c>
      <c r="BB39" s="13">
        <v>161</v>
      </c>
      <c r="BC39" s="13">
        <v>163</v>
      </c>
      <c r="BD39" s="13">
        <v>214</v>
      </c>
      <c r="BE39" s="13">
        <v>243</v>
      </c>
      <c r="BF39" s="13">
        <v>175</v>
      </c>
      <c r="BG39" s="13">
        <v>232</v>
      </c>
      <c r="BH39" s="13">
        <v>190</v>
      </c>
      <c r="BI39" s="13">
        <v>136</v>
      </c>
      <c r="BJ39" s="13"/>
      <c r="BK39" s="3"/>
      <c r="BL39" s="3" t="s">
        <v>350</v>
      </c>
      <c r="BM39" s="3" t="s">
        <v>44</v>
      </c>
      <c r="BN39" s="3"/>
      <c r="BO39" s="3"/>
      <c r="BP39" s="13" t="s">
        <v>283</v>
      </c>
      <c r="BQ39" s="13" t="s">
        <v>283</v>
      </c>
      <c r="BR39" s="13" t="s">
        <v>282</v>
      </c>
      <c r="BS39" s="13" t="s">
        <v>282</v>
      </c>
      <c r="BT39" s="13" t="s">
        <v>283</v>
      </c>
      <c r="BU39" s="13">
        <v>154</v>
      </c>
      <c r="BV39" s="13" t="s">
        <v>283</v>
      </c>
      <c r="BW39" s="13" t="s">
        <v>283</v>
      </c>
      <c r="BX39" s="13" t="s">
        <v>282</v>
      </c>
      <c r="BY39" s="13" t="s">
        <v>282</v>
      </c>
      <c r="BZ39" s="13" t="s">
        <v>283</v>
      </c>
      <c r="CB39" s="13" t="s">
        <v>283</v>
      </c>
      <c r="CC39" s="13" t="s">
        <v>283</v>
      </c>
      <c r="CD39" s="13" t="s">
        <v>282</v>
      </c>
      <c r="CE39" s="13" t="s">
        <v>282</v>
      </c>
      <c r="CF39" s="13" t="s">
        <v>283</v>
      </c>
      <c r="CG39" s="13">
        <v>199</v>
      </c>
      <c r="CH39" s="13" t="s">
        <v>283</v>
      </c>
      <c r="CI39" s="13" t="s">
        <v>283</v>
      </c>
      <c r="CJ39" s="13" t="s">
        <v>282</v>
      </c>
      <c r="CK39" s="13" t="s">
        <v>282</v>
      </c>
      <c r="CL39" s="13" t="s">
        <v>283</v>
      </c>
      <c r="CM39" s="13">
        <v>154</v>
      </c>
      <c r="CN39" s="13" t="s">
        <v>283</v>
      </c>
      <c r="CO39" s="13" t="s">
        <v>283</v>
      </c>
      <c r="CP39" s="13" t="s">
        <v>283</v>
      </c>
      <c r="CQ39" s="13" t="s">
        <v>283</v>
      </c>
      <c r="CR39" s="13" t="s">
        <v>283</v>
      </c>
      <c r="CS39" s="13">
        <v>165</v>
      </c>
      <c r="CT39" s="13" t="s">
        <v>283</v>
      </c>
      <c r="CU39" s="13" t="s">
        <v>283</v>
      </c>
      <c r="CV39" s="13" t="s">
        <v>283</v>
      </c>
      <c r="CW39" s="13" t="s">
        <v>283</v>
      </c>
      <c r="CX39" s="13" t="s">
        <v>283</v>
      </c>
      <c r="CZ39" s="13" t="s">
        <v>283</v>
      </c>
      <c r="DA39" s="13" t="s">
        <v>283</v>
      </c>
      <c r="DB39" s="13" t="s">
        <v>283</v>
      </c>
      <c r="DC39" s="13" t="s">
        <v>283</v>
      </c>
      <c r="DD39" s="13" t="s">
        <v>283</v>
      </c>
      <c r="DE39" s="13">
        <v>158</v>
      </c>
      <c r="DF39" s="13" t="s">
        <v>283</v>
      </c>
      <c r="DG39" s="13" t="s">
        <v>283</v>
      </c>
      <c r="DH39" s="13" t="s">
        <v>283</v>
      </c>
      <c r="DI39" s="13" t="s">
        <v>283</v>
      </c>
      <c r="DJ39" s="13" t="s">
        <v>283</v>
      </c>
      <c r="DK39" s="13">
        <v>193</v>
      </c>
    </row>
    <row r="40" spans="1:115">
      <c r="A40" s="3" t="s">
        <v>174</v>
      </c>
      <c r="B40" s="13" t="s">
        <v>283</v>
      </c>
      <c r="C40" s="13" t="s">
        <v>283</v>
      </c>
      <c r="D40" s="13" t="s">
        <v>283</v>
      </c>
      <c r="E40" s="13" t="s">
        <v>283</v>
      </c>
      <c r="F40" s="13" t="s">
        <v>283</v>
      </c>
      <c r="G40" s="13" t="s">
        <v>283</v>
      </c>
      <c r="H40" s="13" t="s">
        <v>283</v>
      </c>
      <c r="I40" s="13" t="s">
        <v>283</v>
      </c>
      <c r="J40" s="13" t="s">
        <v>283</v>
      </c>
      <c r="K40" s="13" t="s">
        <v>283</v>
      </c>
      <c r="L40" s="13" t="s">
        <v>283</v>
      </c>
      <c r="M40" s="13" t="s">
        <v>283</v>
      </c>
      <c r="N40" s="13" t="s">
        <v>283</v>
      </c>
      <c r="O40" s="13" t="s">
        <v>283</v>
      </c>
      <c r="P40" s="13" t="s">
        <v>283</v>
      </c>
      <c r="Q40" s="13" t="s">
        <v>283</v>
      </c>
      <c r="R40" s="13" t="s">
        <v>283</v>
      </c>
      <c r="S40" s="13" t="s">
        <v>283</v>
      </c>
      <c r="T40" s="13" t="s">
        <v>283</v>
      </c>
      <c r="U40" s="13" t="s">
        <v>283</v>
      </c>
      <c r="V40" s="13" t="s">
        <v>283</v>
      </c>
      <c r="W40" s="13" t="s">
        <v>283</v>
      </c>
      <c r="X40" s="13" t="s">
        <v>283</v>
      </c>
      <c r="Y40" s="13" t="s">
        <v>283</v>
      </c>
      <c r="Z40" s="13" t="s">
        <v>283</v>
      </c>
      <c r="AA40" s="13" t="s">
        <v>283</v>
      </c>
      <c r="AB40" s="13" t="s">
        <v>283</v>
      </c>
      <c r="AC40" s="13" t="s">
        <v>283</v>
      </c>
      <c r="AD40" s="13" t="s">
        <v>283</v>
      </c>
      <c r="AE40" s="13" t="s">
        <v>283</v>
      </c>
      <c r="AF40" s="85" t="s">
        <v>283</v>
      </c>
      <c r="AG40" s="85" t="s">
        <v>283</v>
      </c>
      <c r="AH40" s="85" t="s">
        <v>283</v>
      </c>
      <c r="AI40" s="85" t="s">
        <v>283</v>
      </c>
      <c r="AJ40" s="85" t="s">
        <v>283</v>
      </c>
      <c r="AK40" s="13" t="s">
        <v>283</v>
      </c>
      <c r="AL40" s="13" t="s">
        <v>283</v>
      </c>
      <c r="AM40" s="13" t="s">
        <v>283</v>
      </c>
      <c r="AN40" s="13" t="s">
        <v>283</v>
      </c>
      <c r="AO40" s="13" t="s">
        <v>283</v>
      </c>
      <c r="AP40" s="13" t="s">
        <v>283</v>
      </c>
      <c r="AQ40" s="13" t="s">
        <v>283</v>
      </c>
      <c r="AR40" s="13" t="s">
        <v>283</v>
      </c>
      <c r="AS40" s="13" t="s">
        <v>283</v>
      </c>
      <c r="AT40" s="13" t="s">
        <v>283</v>
      </c>
      <c r="AU40" s="85" t="s">
        <v>283</v>
      </c>
      <c r="AV40" s="85" t="s">
        <v>283</v>
      </c>
      <c r="AW40" s="85" t="s">
        <v>283</v>
      </c>
      <c r="AX40" s="85" t="s">
        <v>283</v>
      </c>
      <c r="AY40" s="85" t="s">
        <v>283</v>
      </c>
      <c r="AZ40" s="13">
        <v>126</v>
      </c>
      <c r="BA40" s="13">
        <v>173</v>
      </c>
      <c r="BB40" s="13">
        <v>161</v>
      </c>
      <c r="BC40" s="13">
        <v>163</v>
      </c>
      <c r="BD40" s="13">
        <v>214</v>
      </c>
      <c r="BE40" s="13">
        <v>243</v>
      </c>
      <c r="BF40" s="13">
        <v>175</v>
      </c>
      <c r="BG40" s="13">
        <v>232</v>
      </c>
      <c r="BH40" s="13">
        <v>190</v>
      </c>
      <c r="BI40" s="13">
        <v>136</v>
      </c>
      <c r="BJ40" s="13"/>
      <c r="BK40" s="3"/>
      <c r="BL40" s="3" t="s">
        <v>351</v>
      </c>
      <c r="BM40" s="3" t="s">
        <v>42</v>
      </c>
      <c r="BN40" s="3"/>
      <c r="BO40" s="3"/>
      <c r="BP40" s="13" t="s">
        <v>283</v>
      </c>
      <c r="BQ40" s="13" t="s">
        <v>283</v>
      </c>
      <c r="BR40" s="13" t="s">
        <v>282</v>
      </c>
      <c r="BS40" s="13" t="s">
        <v>282</v>
      </c>
      <c r="BT40" s="13" t="s">
        <v>283</v>
      </c>
      <c r="BU40" s="13">
        <v>154</v>
      </c>
      <c r="BV40" s="13" t="s">
        <v>283</v>
      </c>
      <c r="BW40" s="13" t="s">
        <v>283</v>
      </c>
      <c r="BX40" s="13" t="s">
        <v>282</v>
      </c>
      <c r="BY40" s="13" t="s">
        <v>282</v>
      </c>
      <c r="BZ40" s="13" t="s">
        <v>283</v>
      </c>
      <c r="CB40" s="13" t="s">
        <v>283</v>
      </c>
      <c r="CC40" s="13" t="s">
        <v>283</v>
      </c>
      <c r="CD40" s="13" t="s">
        <v>282</v>
      </c>
      <c r="CE40" s="13" t="s">
        <v>282</v>
      </c>
      <c r="CF40" s="13" t="s">
        <v>283</v>
      </c>
      <c r="CG40" s="13">
        <v>199</v>
      </c>
      <c r="CH40" s="13" t="s">
        <v>283</v>
      </c>
      <c r="CI40" s="13" t="s">
        <v>283</v>
      </c>
      <c r="CJ40" s="13" t="s">
        <v>282</v>
      </c>
      <c r="CK40" s="13" t="s">
        <v>282</v>
      </c>
      <c r="CL40" s="13" t="s">
        <v>283</v>
      </c>
      <c r="CM40" s="13">
        <v>154</v>
      </c>
      <c r="CN40" s="13" t="s">
        <v>283</v>
      </c>
      <c r="CO40" s="13" t="s">
        <v>283</v>
      </c>
      <c r="CP40" s="13" t="s">
        <v>283</v>
      </c>
      <c r="CQ40" s="13" t="s">
        <v>283</v>
      </c>
      <c r="CR40" s="13" t="s">
        <v>283</v>
      </c>
      <c r="CS40" s="13">
        <v>165</v>
      </c>
      <c r="CT40" s="13" t="s">
        <v>283</v>
      </c>
      <c r="CU40" s="13" t="s">
        <v>283</v>
      </c>
      <c r="CV40" s="13" t="s">
        <v>283</v>
      </c>
      <c r="CW40" s="13" t="s">
        <v>283</v>
      </c>
      <c r="CX40" s="13" t="s">
        <v>283</v>
      </c>
      <c r="CZ40" s="13" t="s">
        <v>283</v>
      </c>
      <c r="DA40" s="13" t="s">
        <v>283</v>
      </c>
      <c r="DB40" s="13" t="s">
        <v>283</v>
      </c>
      <c r="DC40" s="13" t="s">
        <v>283</v>
      </c>
      <c r="DD40" s="13" t="s">
        <v>283</v>
      </c>
      <c r="DE40" s="13">
        <v>158</v>
      </c>
      <c r="DF40" s="13" t="s">
        <v>283</v>
      </c>
      <c r="DG40" s="13" t="s">
        <v>283</v>
      </c>
      <c r="DH40" s="13" t="s">
        <v>283</v>
      </c>
      <c r="DI40" s="13" t="s">
        <v>283</v>
      </c>
      <c r="DJ40" s="13" t="s">
        <v>283</v>
      </c>
      <c r="DK40" s="13">
        <v>193</v>
      </c>
    </row>
    <row r="41" spans="1:115">
      <c r="A41" s="3" t="s">
        <v>175</v>
      </c>
      <c r="B41" s="13" t="s">
        <v>283</v>
      </c>
      <c r="C41" s="13" t="s">
        <v>283</v>
      </c>
      <c r="D41" s="13" t="s">
        <v>283</v>
      </c>
      <c r="E41" s="13" t="s">
        <v>283</v>
      </c>
      <c r="F41" s="13" t="s">
        <v>283</v>
      </c>
      <c r="G41" s="13" t="s">
        <v>283</v>
      </c>
      <c r="H41" s="13" t="s">
        <v>283</v>
      </c>
      <c r="I41" s="13" t="s">
        <v>283</v>
      </c>
      <c r="J41" s="13" t="s">
        <v>283</v>
      </c>
      <c r="K41" s="13" t="s">
        <v>283</v>
      </c>
      <c r="L41" s="13" t="s">
        <v>283</v>
      </c>
      <c r="M41" s="13" t="s">
        <v>283</v>
      </c>
      <c r="N41" s="13" t="s">
        <v>283</v>
      </c>
      <c r="O41" s="13" t="s">
        <v>283</v>
      </c>
      <c r="P41" s="13" t="s">
        <v>283</v>
      </c>
      <c r="Q41" s="13" t="s">
        <v>283</v>
      </c>
      <c r="R41" s="13" t="s">
        <v>283</v>
      </c>
      <c r="S41" s="13" t="s">
        <v>283</v>
      </c>
      <c r="T41" s="13" t="s">
        <v>283</v>
      </c>
      <c r="U41" s="13" t="s">
        <v>283</v>
      </c>
      <c r="V41" s="13" t="s">
        <v>283</v>
      </c>
      <c r="W41" s="13" t="s">
        <v>283</v>
      </c>
      <c r="X41" s="13" t="s">
        <v>283</v>
      </c>
      <c r="Y41" s="13" t="s">
        <v>283</v>
      </c>
      <c r="Z41" s="13" t="s">
        <v>283</v>
      </c>
      <c r="AA41" s="13" t="s">
        <v>283</v>
      </c>
      <c r="AB41" s="13" t="s">
        <v>283</v>
      </c>
      <c r="AC41" s="13" t="s">
        <v>283</v>
      </c>
      <c r="AD41" s="13" t="s">
        <v>283</v>
      </c>
      <c r="AE41" s="13" t="s">
        <v>283</v>
      </c>
      <c r="AF41" s="85" t="s">
        <v>283</v>
      </c>
      <c r="AG41" s="85" t="s">
        <v>283</v>
      </c>
      <c r="AH41" s="85" t="s">
        <v>283</v>
      </c>
      <c r="AI41" s="85" t="s">
        <v>283</v>
      </c>
      <c r="AJ41" s="85" t="s">
        <v>283</v>
      </c>
      <c r="AK41" s="13" t="s">
        <v>283</v>
      </c>
      <c r="AL41" s="13" t="s">
        <v>283</v>
      </c>
      <c r="AM41" s="13" t="s">
        <v>283</v>
      </c>
      <c r="AN41" s="13" t="s">
        <v>283</v>
      </c>
      <c r="AO41" s="13" t="s">
        <v>283</v>
      </c>
      <c r="AP41" s="13" t="s">
        <v>283</v>
      </c>
      <c r="AQ41" s="13" t="s">
        <v>283</v>
      </c>
      <c r="AR41" s="13" t="s">
        <v>283</v>
      </c>
      <c r="AS41" s="13" t="s">
        <v>283</v>
      </c>
      <c r="AT41" s="13" t="s">
        <v>283</v>
      </c>
      <c r="AU41" s="85" t="s">
        <v>283</v>
      </c>
      <c r="AV41" s="85" t="s">
        <v>283</v>
      </c>
      <c r="AW41" s="85" t="s">
        <v>283</v>
      </c>
      <c r="AX41" s="85" t="s">
        <v>283</v>
      </c>
      <c r="AY41" s="85" t="s">
        <v>283</v>
      </c>
      <c r="AZ41" s="13">
        <v>126</v>
      </c>
      <c r="BA41" s="13">
        <v>173</v>
      </c>
      <c r="BB41" s="13">
        <v>161</v>
      </c>
      <c r="BC41" s="13">
        <v>163</v>
      </c>
      <c r="BD41" s="13">
        <v>214</v>
      </c>
      <c r="BE41" s="13">
        <v>243</v>
      </c>
      <c r="BF41" s="13">
        <v>175</v>
      </c>
      <c r="BG41" s="13">
        <v>232</v>
      </c>
      <c r="BH41" s="13">
        <v>190</v>
      </c>
      <c r="BI41" s="13">
        <v>136</v>
      </c>
      <c r="BJ41" s="13"/>
      <c r="BK41" s="3"/>
      <c r="BL41" s="3" t="s">
        <v>352</v>
      </c>
      <c r="BM41" s="3" t="s">
        <v>40</v>
      </c>
      <c r="BN41" s="3"/>
      <c r="BO41" s="3"/>
      <c r="BP41" s="13" t="s">
        <v>283</v>
      </c>
      <c r="BQ41" s="13" t="s">
        <v>283</v>
      </c>
      <c r="BR41" s="13" t="s">
        <v>282</v>
      </c>
      <c r="BS41" s="13" t="s">
        <v>282</v>
      </c>
      <c r="BT41" s="13" t="s">
        <v>283</v>
      </c>
      <c r="BU41" s="13">
        <v>154</v>
      </c>
      <c r="BV41" s="13" t="s">
        <v>283</v>
      </c>
      <c r="BW41" s="13" t="s">
        <v>283</v>
      </c>
      <c r="BX41" s="13" t="s">
        <v>282</v>
      </c>
      <c r="BY41" s="13" t="s">
        <v>282</v>
      </c>
      <c r="BZ41" s="13" t="s">
        <v>283</v>
      </c>
      <c r="CB41" s="13" t="s">
        <v>283</v>
      </c>
      <c r="CC41" s="13" t="s">
        <v>283</v>
      </c>
      <c r="CD41" s="13" t="s">
        <v>282</v>
      </c>
      <c r="CE41" s="13" t="s">
        <v>282</v>
      </c>
      <c r="CF41" s="13" t="s">
        <v>283</v>
      </c>
      <c r="CG41" s="13">
        <v>199</v>
      </c>
      <c r="CH41" s="13" t="s">
        <v>283</v>
      </c>
      <c r="CI41" s="13" t="s">
        <v>283</v>
      </c>
      <c r="CJ41" s="13" t="s">
        <v>282</v>
      </c>
      <c r="CK41" s="13" t="s">
        <v>282</v>
      </c>
      <c r="CL41" s="13" t="s">
        <v>283</v>
      </c>
      <c r="CM41" s="13">
        <v>154</v>
      </c>
      <c r="CN41" s="13" t="s">
        <v>283</v>
      </c>
      <c r="CO41" s="13" t="s">
        <v>283</v>
      </c>
      <c r="CP41" s="13" t="s">
        <v>283</v>
      </c>
      <c r="CQ41" s="13" t="s">
        <v>283</v>
      </c>
      <c r="CR41" s="13" t="s">
        <v>283</v>
      </c>
      <c r="CS41" s="13">
        <v>165</v>
      </c>
      <c r="CT41" s="13" t="s">
        <v>283</v>
      </c>
      <c r="CU41" s="13" t="s">
        <v>283</v>
      </c>
      <c r="CV41" s="13" t="s">
        <v>283</v>
      </c>
      <c r="CW41" s="13" t="s">
        <v>283</v>
      </c>
      <c r="CX41" s="13" t="s">
        <v>283</v>
      </c>
      <c r="CZ41" s="13" t="s">
        <v>283</v>
      </c>
      <c r="DA41" s="13" t="s">
        <v>283</v>
      </c>
      <c r="DB41" s="13" t="s">
        <v>283</v>
      </c>
      <c r="DC41" s="13" t="s">
        <v>283</v>
      </c>
      <c r="DD41" s="13" t="s">
        <v>283</v>
      </c>
      <c r="DE41" s="13">
        <v>158</v>
      </c>
      <c r="DF41" s="13" t="s">
        <v>283</v>
      </c>
      <c r="DG41" s="13" t="s">
        <v>283</v>
      </c>
      <c r="DH41" s="13" t="s">
        <v>283</v>
      </c>
      <c r="DI41" s="13" t="s">
        <v>283</v>
      </c>
      <c r="DJ41" s="13" t="s">
        <v>283</v>
      </c>
      <c r="DK41" s="13">
        <v>193</v>
      </c>
    </row>
    <row r="42" spans="1:115">
      <c r="A42" s="3" t="s">
        <v>176</v>
      </c>
      <c r="B42" s="13" t="s">
        <v>283</v>
      </c>
      <c r="C42" s="13" t="s">
        <v>283</v>
      </c>
      <c r="D42" s="13" t="s">
        <v>283</v>
      </c>
      <c r="E42" s="13" t="s">
        <v>283</v>
      </c>
      <c r="F42" s="13" t="s">
        <v>283</v>
      </c>
      <c r="G42" s="13" t="s">
        <v>283</v>
      </c>
      <c r="H42" s="13" t="s">
        <v>283</v>
      </c>
      <c r="I42" s="13" t="s">
        <v>283</v>
      </c>
      <c r="J42" s="13" t="s">
        <v>283</v>
      </c>
      <c r="K42" s="13" t="s">
        <v>283</v>
      </c>
      <c r="L42" s="13" t="s">
        <v>283</v>
      </c>
      <c r="M42" s="13" t="s">
        <v>283</v>
      </c>
      <c r="N42" s="13" t="s">
        <v>283</v>
      </c>
      <c r="O42" s="13" t="s">
        <v>283</v>
      </c>
      <c r="P42" s="13" t="s">
        <v>283</v>
      </c>
      <c r="Q42" s="13" t="s">
        <v>283</v>
      </c>
      <c r="R42" s="13" t="s">
        <v>283</v>
      </c>
      <c r="S42" s="13" t="s">
        <v>283</v>
      </c>
      <c r="T42" s="13" t="s">
        <v>283</v>
      </c>
      <c r="U42" s="13" t="s">
        <v>283</v>
      </c>
      <c r="V42" s="13" t="s">
        <v>283</v>
      </c>
      <c r="W42" s="13" t="s">
        <v>283</v>
      </c>
      <c r="X42" s="13" t="s">
        <v>283</v>
      </c>
      <c r="Y42" s="13" t="s">
        <v>283</v>
      </c>
      <c r="Z42" s="13" t="s">
        <v>283</v>
      </c>
      <c r="AA42" s="13" t="s">
        <v>283</v>
      </c>
      <c r="AB42" s="13" t="s">
        <v>283</v>
      </c>
      <c r="AC42" s="13" t="s">
        <v>283</v>
      </c>
      <c r="AD42" s="13" t="s">
        <v>283</v>
      </c>
      <c r="AE42" s="13" t="s">
        <v>283</v>
      </c>
      <c r="AF42" s="85" t="s">
        <v>283</v>
      </c>
      <c r="AG42" s="85" t="s">
        <v>283</v>
      </c>
      <c r="AH42" s="85" t="s">
        <v>283</v>
      </c>
      <c r="AI42" s="85" t="s">
        <v>283</v>
      </c>
      <c r="AJ42" s="85" t="s">
        <v>283</v>
      </c>
      <c r="AK42" s="13" t="s">
        <v>283</v>
      </c>
      <c r="AL42" s="13" t="s">
        <v>283</v>
      </c>
      <c r="AM42" s="13" t="s">
        <v>283</v>
      </c>
      <c r="AN42" s="13" t="s">
        <v>283</v>
      </c>
      <c r="AO42" s="13" t="s">
        <v>283</v>
      </c>
      <c r="AP42" s="13" t="s">
        <v>283</v>
      </c>
      <c r="AQ42" s="13" t="s">
        <v>283</v>
      </c>
      <c r="AR42" s="13" t="s">
        <v>283</v>
      </c>
      <c r="AS42" s="13" t="s">
        <v>283</v>
      </c>
      <c r="AT42" s="13" t="s">
        <v>283</v>
      </c>
      <c r="AU42" s="85" t="s">
        <v>283</v>
      </c>
      <c r="AV42" s="85" t="s">
        <v>283</v>
      </c>
      <c r="AW42" s="85" t="s">
        <v>283</v>
      </c>
      <c r="AX42" s="85" t="s">
        <v>283</v>
      </c>
      <c r="AY42" s="85" t="s">
        <v>283</v>
      </c>
      <c r="AZ42" s="13">
        <v>126</v>
      </c>
      <c r="BA42" s="13">
        <v>173</v>
      </c>
      <c r="BB42" s="13">
        <v>161</v>
      </c>
      <c r="BC42" s="13">
        <v>163</v>
      </c>
      <c r="BD42" s="13">
        <v>214</v>
      </c>
      <c r="BE42" s="13">
        <v>243</v>
      </c>
      <c r="BF42" s="13">
        <v>175</v>
      </c>
      <c r="BG42" s="13">
        <v>232</v>
      </c>
      <c r="BH42" s="13">
        <v>190</v>
      </c>
      <c r="BI42" s="13">
        <v>136</v>
      </c>
      <c r="BJ42" s="13"/>
      <c r="BK42" s="3"/>
      <c r="BL42" s="3" t="s">
        <v>353</v>
      </c>
      <c r="BM42" s="3" t="s">
        <v>38</v>
      </c>
      <c r="BN42" s="3"/>
      <c r="BO42" s="3"/>
      <c r="BP42" s="13" t="s">
        <v>283</v>
      </c>
      <c r="BQ42" s="13" t="s">
        <v>283</v>
      </c>
      <c r="BR42" s="13" t="s">
        <v>282</v>
      </c>
      <c r="BS42" s="13" t="s">
        <v>282</v>
      </c>
      <c r="BT42" s="13" t="s">
        <v>283</v>
      </c>
      <c r="BU42" s="13">
        <v>154</v>
      </c>
      <c r="BV42" s="13" t="s">
        <v>283</v>
      </c>
      <c r="BW42" s="13" t="s">
        <v>283</v>
      </c>
      <c r="BX42" s="13" t="s">
        <v>282</v>
      </c>
      <c r="BY42" s="13" t="s">
        <v>282</v>
      </c>
      <c r="BZ42" s="13" t="s">
        <v>283</v>
      </c>
      <c r="CB42" s="13" t="s">
        <v>283</v>
      </c>
      <c r="CC42" s="13" t="s">
        <v>283</v>
      </c>
      <c r="CD42" s="13" t="s">
        <v>282</v>
      </c>
      <c r="CE42" s="13" t="s">
        <v>282</v>
      </c>
      <c r="CF42" s="13" t="s">
        <v>283</v>
      </c>
      <c r="CG42" s="13">
        <v>199</v>
      </c>
      <c r="CH42" s="13" t="s">
        <v>283</v>
      </c>
      <c r="CI42" s="13" t="s">
        <v>283</v>
      </c>
      <c r="CJ42" s="13" t="s">
        <v>282</v>
      </c>
      <c r="CK42" s="13" t="s">
        <v>282</v>
      </c>
      <c r="CL42" s="13" t="s">
        <v>283</v>
      </c>
      <c r="CM42" s="13">
        <v>154</v>
      </c>
      <c r="CN42" s="13" t="s">
        <v>283</v>
      </c>
      <c r="CO42" s="13" t="s">
        <v>283</v>
      </c>
      <c r="CP42" s="13" t="s">
        <v>283</v>
      </c>
      <c r="CQ42" s="13" t="s">
        <v>283</v>
      </c>
      <c r="CR42" s="13" t="s">
        <v>283</v>
      </c>
      <c r="CS42" s="13">
        <v>165</v>
      </c>
      <c r="CT42" s="13" t="s">
        <v>283</v>
      </c>
      <c r="CU42" s="13" t="s">
        <v>283</v>
      </c>
      <c r="CV42" s="13" t="s">
        <v>283</v>
      </c>
      <c r="CW42" s="13" t="s">
        <v>283</v>
      </c>
      <c r="CX42" s="13" t="s">
        <v>283</v>
      </c>
      <c r="CZ42" s="13" t="s">
        <v>283</v>
      </c>
      <c r="DA42" s="13" t="s">
        <v>283</v>
      </c>
      <c r="DB42" s="13" t="s">
        <v>283</v>
      </c>
      <c r="DC42" s="13" t="s">
        <v>283</v>
      </c>
      <c r="DD42" s="13" t="s">
        <v>283</v>
      </c>
      <c r="DE42" s="13">
        <v>158</v>
      </c>
      <c r="DF42" s="13" t="s">
        <v>283</v>
      </c>
      <c r="DG42" s="13" t="s">
        <v>283</v>
      </c>
      <c r="DH42" s="13" t="s">
        <v>283</v>
      </c>
      <c r="DI42" s="13" t="s">
        <v>283</v>
      </c>
      <c r="DJ42" s="13" t="s">
        <v>283</v>
      </c>
      <c r="DK42" s="13">
        <v>193</v>
      </c>
    </row>
    <row r="43" spans="1:115">
      <c r="A43" s="3" t="s">
        <v>177</v>
      </c>
      <c r="B43" s="13" t="s">
        <v>283</v>
      </c>
      <c r="C43" s="13" t="s">
        <v>283</v>
      </c>
      <c r="D43" s="13" t="s">
        <v>283</v>
      </c>
      <c r="E43" s="13" t="s">
        <v>283</v>
      </c>
      <c r="F43" s="13" t="s">
        <v>283</v>
      </c>
      <c r="G43" s="13" t="s">
        <v>283</v>
      </c>
      <c r="H43" s="13" t="s">
        <v>283</v>
      </c>
      <c r="I43" s="13" t="s">
        <v>283</v>
      </c>
      <c r="J43" s="13" t="s">
        <v>283</v>
      </c>
      <c r="K43" s="13" t="s">
        <v>283</v>
      </c>
      <c r="L43" s="13" t="s">
        <v>283</v>
      </c>
      <c r="M43" s="13" t="s">
        <v>283</v>
      </c>
      <c r="N43" s="13" t="s">
        <v>283</v>
      </c>
      <c r="O43" s="13" t="s">
        <v>283</v>
      </c>
      <c r="P43" s="13" t="s">
        <v>283</v>
      </c>
      <c r="Q43" s="13" t="s">
        <v>283</v>
      </c>
      <c r="R43" s="13" t="s">
        <v>283</v>
      </c>
      <c r="S43" s="13" t="s">
        <v>283</v>
      </c>
      <c r="T43" s="13" t="s">
        <v>283</v>
      </c>
      <c r="U43" s="13" t="s">
        <v>283</v>
      </c>
      <c r="V43" s="13" t="s">
        <v>283</v>
      </c>
      <c r="W43" s="13" t="s">
        <v>283</v>
      </c>
      <c r="X43" s="13" t="s">
        <v>283</v>
      </c>
      <c r="Y43" s="13" t="s">
        <v>283</v>
      </c>
      <c r="Z43" s="13" t="s">
        <v>283</v>
      </c>
      <c r="AA43" s="13" t="s">
        <v>283</v>
      </c>
      <c r="AB43" s="13" t="s">
        <v>283</v>
      </c>
      <c r="AC43" s="13" t="s">
        <v>283</v>
      </c>
      <c r="AD43" s="13" t="s">
        <v>283</v>
      </c>
      <c r="AE43" s="13" t="s">
        <v>283</v>
      </c>
      <c r="AF43" s="85" t="s">
        <v>283</v>
      </c>
      <c r="AG43" s="85" t="s">
        <v>283</v>
      </c>
      <c r="AH43" s="85" t="s">
        <v>283</v>
      </c>
      <c r="AI43" s="85" t="s">
        <v>283</v>
      </c>
      <c r="AJ43" s="85" t="s">
        <v>283</v>
      </c>
      <c r="AK43" s="13" t="s">
        <v>283</v>
      </c>
      <c r="AL43" s="13" t="s">
        <v>283</v>
      </c>
      <c r="AM43" s="13" t="s">
        <v>283</v>
      </c>
      <c r="AN43" s="13" t="s">
        <v>283</v>
      </c>
      <c r="AO43" s="13" t="s">
        <v>283</v>
      </c>
      <c r="AP43" s="13" t="s">
        <v>283</v>
      </c>
      <c r="AQ43" s="13" t="s">
        <v>283</v>
      </c>
      <c r="AR43" s="13" t="s">
        <v>283</v>
      </c>
      <c r="AS43" s="13" t="s">
        <v>283</v>
      </c>
      <c r="AT43" s="13" t="s">
        <v>283</v>
      </c>
      <c r="AU43" s="85" t="s">
        <v>283</v>
      </c>
      <c r="AV43" s="85" t="s">
        <v>283</v>
      </c>
      <c r="AW43" s="85" t="s">
        <v>283</v>
      </c>
      <c r="AX43" s="85" t="s">
        <v>283</v>
      </c>
      <c r="AY43" s="85" t="s">
        <v>283</v>
      </c>
      <c r="AZ43" s="13">
        <v>126</v>
      </c>
      <c r="BA43" s="13">
        <v>173</v>
      </c>
      <c r="BB43" s="13">
        <v>161</v>
      </c>
      <c r="BC43" s="13">
        <v>163</v>
      </c>
      <c r="BD43" s="13">
        <v>214</v>
      </c>
      <c r="BE43" s="13">
        <v>243</v>
      </c>
      <c r="BF43" s="13">
        <v>175</v>
      </c>
      <c r="BG43" s="13">
        <v>232</v>
      </c>
      <c r="BH43" s="13">
        <v>190</v>
      </c>
      <c r="BI43" s="13">
        <v>136</v>
      </c>
      <c r="BJ43" s="13"/>
      <c r="BK43" s="3"/>
      <c r="BL43" s="3" t="s">
        <v>354</v>
      </c>
      <c r="BM43" s="3" t="s">
        <v>36</v>
      </c>
      <c r="BN43" s="3"/>
      <c r="BO43" s="3"/>
      <c r="BP43" s="13" t="s">
        <v>283</v>
      </c>
      <c r="BQ43" s="13" t="s">
        <v>283</v>
      </c>
      <c r="BR43" s="13" t="s">
        <v>282</v>
      </c>
      <c r="BS43" s="13" t="s">
        <v>282</v>
      </c>
      <c r="BT43" s="13" t="s">
        <v>283</v>
      </c>
      <c r="BU43" s="13">
        <v>154</v>
      </c>
      <c r="BV43" s="13" t="s">
        <v>283</v>
      </c>
      <c r="BW43" s="13" t="s">
        <v>283</v>
      </c>
      <c r="BX43" s="13" t="s">
        <v>282</v>
      </c>
      <c r="BY43" s="13" t="s">
        <v>282</v>
      </c>
      <c r="BZ43" s="13" t="s">
        <v>283</v>
      </c>
      <c r="CB43" s="13" t="s">
        <v>283</v>
      </c>
      <c r="CC43" s="13" t="s">
        <v>283</v>
      </c>
      <c r="CD43" s="13" t="s">
        <v>282</v>
      </c>
      <c r="CE43" s="13" t="s">
        <v>282</v>
      </c>
      <c r="CF43" s="13" t="s">
        <v>283</v>
      </c>
      <c r="CG43" s="13">
        <v>199</v>
      </c>
      <c r="CH43" s="13" t="s">
        <v>283</v>
      </c>
      <c r="CI43" s="13" t="s">
        <v>283</v>
      </c>
      <c r="CJ43" s="13" t="s">
        <v>282</v>
      </c>
      <c r="CK43" s="13" t="s">
        <v>282</v>
      </c>
      <c r="CL43" s="13" t="s">
        <v>283</v>
      </c>
      <c r="CM43" s="13">
        <v>154</v>
      </c>
      <c r="CN43" s="13" t="s">
        <v>283</v>
      </c>
      <c r="CO43" s="13" t="s">
        <v>283</v>
      </c>
      <c r="CP43" s="13" t="s">
        <v>283</v>
      </c>
      <c r="CQ43" s="13" t="s">
        <v>283</v>
      </c>
      <c r="CR43" s="13" t="s">
        <v>283</v>
      </c>
      <c r="CS43" s="13">
        <v>165</v>
      </c>
      <c r="CT43" s="13" t="s">
        <v>283</v>
      </c>
      <c r="CU43" s="13" t="s">
        <v>283</v>
      </c>
      <c r="CV43" s="13" t="s">
        <v>283</v>
      </c>
      <c r="CW43" s="13" t="s">
        <v>283</v>
      </c>
      <c r="CX43" s="13" t="s">
        <v>283</v>
      </c>
      <c r="CZ43" s="13" t="s">
        <v>283</v>
      </c>
      <c r="DA43" s="13" t="s">
        <v>283</v>
      </c>
      <c r="DB43" s="13" t="s">
        <v>283</v>
      </c>
      <c r="DC43" s="13" t="s">
        <v>283</v>
      </c>
      <c r="DD43" s="13" t="s">
        <v>283</v>
      </c>
      <c r="DE43" s="13">
        <v>158</v>
      </c>
      <c r="DF43" s="13" t="s">
        <v>283</v>
      </c>
      <c r="DG43" s="13" t="s">
        <v>283</v>
      </c>
      <c r="DH43" s="13" t="s">
        <v>283</v>
      </c>
      <c r="DI43" s="13" t="s">
        <v>283</v>
      </c>
      <c r="DJ43" s="13" t="s">
        <v>283</v>
      </c>
      <c r="DK43" s="13">
        <v>193</v>
      </c>
    </row>
    <row r="44" spans="1:115">
      <c r="A44" s="3" t="s">
        <v>178</v>
      </c>
      <c r="B44" s="13" t="s">
        <v>281</v>
      </c>
      <c r="C44" s="13" t="s">
        <v>281</v>
      </c>
      <c r="D44" s="13" t="s">
        <v>283</v>
      </c>
      <c r="E44" s="13" t="s">
        <v>281</v>
      </c>
      <c r="F44" s="13" t="s">
        <v>281</v>
      </c>
      <c r="G44" s="13" t="s">
        <v>281</v>
      </c>
      <c r="H44" s="13" t="s">
        <v>281</v>
      </c>
      <c r="I44" s="13" t="s">
        <v>283</v>
      </c>
      <c r="J44" s="13" t="s">
        <v>281</v>
      </c>
      <c r="K44" s="13" t="s">
        <v>281</v>
      </c>
      <c r="L44" s="13" t="s">
        <v>283</v>
      </c>
      <c r="M44" s="13" t="s">
        <v>283</v>
      </c>
      <c r="N44" s="13" t="s">
        <v>283</v>
      </c>
      <c r="O44" s="13" t="s">
        <v>283</v>
      </c>
      <c r="P44" s="13" t="s">
        <v>283</v>
      </c>
      <c r="Q44" s="13" t="s">
        <v>283</v>
      </c>
      <c r="R44" s="13" t="s">
        <v>283</v>
      </c>
      <c r="S44" s="13" t="s">
        <v>283</v>
      </c>
      <c r="T44" s="13" t="s">
        <v>283</v>
      </c>
      <c r="U44" s="13" t="s">
        <v>283</v>
      </c>
      <c r="V44" s="13" t="s">
        <v>283</v>
      </c>
      <c r="W44" s="13" t="s">
        <v>283</v>
      </c>
      <c r="X44" s="13" t="s">
        <v>283</v>
      </c>
      <c r="Y44" s="13" t="s">
        <v>283</v>
      </c>
      <c r="Z44" s="13" t="s">
        <v>283</v>
      </c>
      <c r="AA44" s="13" t="s">
        <v>283</v>
      </c>
      <c r="AB44" s="13" t="s">
        <v>283</v>
      </c>
      <c r="AC44" s="13" t="s">
        <v>283</v>
      </c>
      <c r="AD44" s="13" t="s">
        <v>283</v>
      </c>
      <c r="AE44" s="13" t="s">
        <v>283</v>
      </c>
      <c r="AF44" s="85" t="s">
        <v>283</v>
      </c>
      <c r="AG44" s="85" t="s">
        <v>283</v>
      </c>
      <c r="AH44" s="85" t="s">
        <v>283</v>
      </c>
      <c r="AI44" s="85" t="s">
        <v>283</v>
      </c>
      <c r="AJ44" s="85" t="s">
        <v>283</v>
      </c>
      <c r="AK44" s="13" t="s">
        <v>283</v>
      </c>
      <c r="AL44" s="13" t="s">
        <v>283</v>
      </c>
      <c r="AM44" s="13" t="s">
        <v>283</v>
      </c>
      <c r="AN44" s="13" t="s">
        <v>283</v>
      </c>
      <c r="AO44" s="13" t="s">
        <v>283</v>
      </c>
      <c r="AP44" s="13" t="s">
        <v>283</v>
      </c>
      <c r="AQ44" s="13" t="s">
        <v>283</v>
      </c>
      <c r="AR44" s="13" t="s">
        <v>283</v>
      </c>
      <c r="AS44" s="13" t="s">
        <v>283</v>
      </c>
      <c r="AT44" s="13" t="s">
        <v>283</v>
      </c>
      <c r="AU44" s="85" t="s">
        <v>283</v>
      </c>
      <c r="AV44" s="85" t="s">
        <v>283</v>
      </c>
      <c r="AW44" s="85" t="s">
        <v>283</v>
      </c>
      <c r="AX44" s="85" t="s">
        <v>283</v>
      </c>
      <c r="AY44" s="85" t="s">
        <v>283</v>
      </c>
      <c r="AZ44" s="13">
        <v>126</v>
      </c>
      <c r="BA44" s="13">
        <v>173</v>
      </c>
      <c r="BB44" s="13">
        <v>161</v>
      </c>
      <c r="BC44" s="13">
        <v>163</v>
      </c>
      <c r="BD44" s="13">
        <v>214</v>
      </c>
      <c r="BE44" s="13">
        <v>243</v>
      </c>
      <c r="BF44" s="13">
        <v>175</v>
      </c>
      <c r="BG44" s="13">
        <v>232</v>
      </c>
      <c r="BH44" s="13">
        <v>190</v>
      </c>
      <c r="BI44" s="13">
        <v>136</v>
      </c>
      <c r="BJ44" s="13"/>
      <c r="BK44" s="3"/>
      <c r="BL44" s="3" t="s">
        <v>355</v>
      </c>
      <c r="BM44" s="3" t="s">
        <v>34</v>
      </c>
      <c r="BN44" s="3"/>
      <c r="BO44" s="3"/>
      <c r="BP44" s="13" t="s">
        <v>283</v>
      </c>
      <c r="BQ44" s="13" t="s">
        <v>283</v>
      </c>
      <c r="BR44" s="13" t="s">
        <v>282</v>
      </c>
      <c r="BS44" s="13" t="s">
        <v>282</v>
      </c>
      <c r="BT44" s="13" t="s">
        <v>283</v>
      </c>
      <c r="BU44" s="13">
        <v>154</v>
      </c>
      <c r="BV44" s="13" t="s">
        <v>283</v>
      </c>
      <c r="BW44" s="13" t="s">
        <v>283</v>
      </c>
      <c r="BX44" s="13" t="s">
        <v>282</v>
      </c>
      <c r="BY44" s="13" t="s">
        <v>282</v>
      </c>
      <c r="BZ44" s="13" t="s">
        <v>283</v>
      </c>
      <c r="CB44" s="13" t="s">
        <v>283</v>
      </c>
      <c r="CC44" s="13" t="s">
        <v>283</v>
      </c>
      <c r="CD44" s="13" t="s">
        <v>282</v>
      </c>
      <c r="CE44" s="13" t="s">
        <v>282</v>
      </c>
      <c r="CF44" s="13" t="s">
        <v>283</v>
      </c>
      <c r="CG44" s="13">
        <v>199</v>
      </c>
      <c r="CH44" s="13" t="s">
        <v>283</v>
      </c>
      <c r="CI44" s="13" t="s">
        <v>283</v>
      </c>
      <c r="CJ44" s="13" t="s">
        <v>282</v>
      </c>
      <c r="CK44" s="13" t="s">
        <v>282</v>
      </c>
      <c r="CL44" s="13" t="s">
        <v>283</v>
      </c>
      <c r="CM44" s="13">
        <v>154</v>
      </c>
      <c r="CN44" s="13" t="s">
        <v>281</v>
      </c>
      <c r="CO44" s="13" t="s">
        <v>281</v>
      </c>
      <c r="CP44" s="13" t="s">
        <v>283</v>
      </c>
      <c r="CQ44" s="13" t="s">
        <v>281</v>
      </c>
      <c r="CR44" s="13" t="s">
        <v>281</v>
      </c>
      <c r="CS44" s="13">
        <v>165</v>
      </c>
      <c r="CT44" s="13" t="s">
        <v>281</v>
      </c>
      <c r="CU44" s="13" t="s">
        <v>281</v>
      </c>
      <c r="CV44" s="13" t="s">
        <v>283</v>
      </c>
      <c r="CW44" s="13" t="s">
        <v>281</v>
      </c>
      <c r="CX44" s="13" t="s">
        <v>281</v>
      </c>
      <c r="CZ44" s="13" t="s">
        <v>283</v>
      </c>
      <c r="DA44" s="13" t="s">
        <v>283</v>
      </c>
      <c r="DB44" s="13" t="s">
        <v>283</v>
      </c>
      <c r="DC44" s="13" t="s">
        <v>283</v>
      </c>
      <c r="DD44" s="13" t="s">
        <v>283</v>
      </c>
      <c r="DE44" s="13">
        <v>158</v>
      </c>
      <c r="DF44" s="13" t="s">
        <v>281</v>
      </c>
      <c r="DG44" s="13" t="s">
        <v>281</v>
      </c>
      <c r="DH44" s="13" t="s">
        <v>283</v>
      </c>
      <c r="DI44" s="13" t="s">
        <v>281</v>
      </c>
      <c r="DJ44" s="13" t="s">
        <v>281</v>
      </c>
      <c r="DK44" s="13">
        <v>193</v>
      </c>
    </row>
    <row r="45" spans="1:115">
      <c r="A45" s="3" t="s">
        <v>179</v>
      </c>
      <c r="B45" s="13" t="s">
        <v>283</v>
      </c>
      <c r="C45" s="13" t="s">
        <v>283</v>
      </c>
      <c r="D45" s="13" t="s">
        <v>283</v>
      </c>
      <c r="E45" s="13" t="s">
        <v>283</v>
      </c>
      <c r="F45" s="13" t="s">
        <v>283</v>
      </c>
      <c r="G45" s="13" t="s">
        <v>283</v>
      </c>
      <c r="H45" s="13" t="s">
        <v>283</v>
      </c>
      <c r="I45" s="13" t="s">
        <v>283</v>
      </c>
      <c r="J45" s="13" t="s">
        <v>283</v>
      </c>
      <c r="K45" s="13" t="s">
        <v>283</v>
      </c>
      <c r="L45" s="13" t="s">
        <v>283</v>
      </c>
      <c r="M45" s="13" t="s">
        <v>283</v>
      </c>
      <c r="N45" s="13" t="s">
        <v>283</v>
      </c>
      <c r="O45" s="13" t="s">
        <v>283</v>
      </c>
      <c r="P45" s="13" t="s">
        <v>283</v>
      </c>
      <c r="Q45" s="13" t="s">
        <v>283</v>
      </c>
      <c r="R45" s="13" t="s">
        <v>283</v>
      </c>
      <c r="S45" s="13" t="s">
        <v>283</v>
      </c>
      <c r="T45" s="13" t="s">
        <v>283</v>
      </c>
      <c r="U45" s="13" t="s">
        <v>283</v>
      </c>
      <c r="V45" s="13" t="s">
        <v>283</v>
      </c>
      <c r="W45" s="13" t="s">
        <v>283</v>
      </c>
      <c r="X45" s="13" t="s">
        <v>283</v>
      </c>
      <c r="Y45" s="13" t="s">
        <v>283</v>
      </c>
      <c r="Z45" s="13" t="s">
        <v>283</v>
      </c>
      <c r="AA45" s="13" t="s">
        <v>283</v>
      </c>
      <c r="AB45" s="13" t="s">
        <v>283</v>
      </c>
      <c r="AC45" s="13" t="s">
        <v>283</v>
      </c>
      <c r="AD45" s="13" t="s">
        <v>283</v>
      </c>
      <c r="AE45" s="13" t="s">
        <v>283</v>
      </c>
      <c r="AF45" s="85" t="s">
        <v>283</v>
      </c>
      <c r="AG45" s="85" t="s">
        <v>283</v>
      </c>
      <c r="AH45" s="85" t="s">
        <v>283</v>
      </c>
      <c r="AI45" s="85" t="s">
        <v>283</v>
      </c>
      <c r="AJ45" s="85" t="s">
        <v>283</v>
      </c>
      <c r="AK45" s="13" t="s">
        <v>283</v>
      </c>
      <c r="AL45" s="13" t="s">
        <v>283</v>
      </c>
      <c r="AM45" s="13" t="s">
        <v>283</v>
      </c>
      <c r="AN45" s="13" t="s">
        <v>283</v>
      </c>
      <c r="AO45" s="13" t="s">
        <v>283</v>
      </c>
      <c r="AP45" s="13" t="s">
        <v>283</v>
      </c>
      <c r="AQ45" s="13" t="s">
        <v>283</v>
      </c>
      <c r="AR45" s="13" t="s">
        <v>283</v>
      </c>
      <c r="AS45" s="13" t="s">
        <v>283</v>
      </c>
      <c r="AT45" s="13" t="s">
        <v>283</v>
      </c>
      <c r="AU45" s="85" t="s">
        <v>283</v>
      </c>
      <c r="AV45" s="85" t="s">
        <v>283</v>
      </c>
      <c r="AW45" s="85" t="s">
        <v>283</v>
      </c>
      <c r="AX45" s="85" t="s">
        <v>283</v>
      </c>
      <c r="AY45" s="85" t="s">
        <v>283</v>
      </c>
      <c r="AZ45" s="13">
        <v>126</v>
      </c>
      <c r="BA45" s="13">
        <v>173</v>
      </c>
      <c r="BB45" s="13">
        <v>161</v>
      </c>
      <c r="BC45" s="13">
        <v>163</v>
      </c>
      <c r="BD45" s="13">
        <v>214</v>
      </c>
      <c r="BE45" s="13">
        <v>243</v>
      </c>
      <c r="BF45" s="13">
        <v>175</v>
      </c>
      <c r="BG45" s="13">
        <v>232</v>
      </c>
      <c r="BH45" s="13">
        <v>190</v>
      </c>
      <c r="BI45" s="13">
        <v>136</v>
      </c>
      <c r="BJ45" s="13"/>
      <c r="BK45" s="3"/>
      <c r="BL45" s="3" t="s">
        <v>356</v>
      </c>
      <c r="BM45" s="3" t="s">
        <v>32</v>
      </c>
      <c r="BN45" s="3"/>
      <c r="BO45" s="3"/>
      <c r="BP45" s="13" t="s">
        <v>283</v>
      </c>
      <c r="BQ45" s="13" t="s">
        <v>283</v>
      </c>
      <c r="BR45" s="13" t="s">
        <v>282</v>
      </c>
      <c r="BS45" s="13" t="s">
        <v>282</v>
      </c>
      <c r="BT45" s="13" t="s">
        <v>283</v>
      </c>
      <c r="BU45" s="13">
        <v>154</v>
      </c>
      <c r="BV45" s="13" t="s">
        <v>283</v>
      </c>
      <c r="BW45" s="13" t="s">
        <v>283</v>
      </c>
      <c r="BX45" s="13" t="s">
        <v>282</v>
      </c>
      <c r="BY45" s="13" t="s">
        <v>282</v>
      </c>
      <c r="BZ45" s="13" t="s">
        <v>283</v>
      </c>
      <c r="CB45" s="13" t="s">
        <v>283</v>
      </c>
      <c r="CC45" s="13" t="s">
        <v>283</v>
      </c>
      <c r="CD45" s="13" t="s">
        <v>282</v>
      </c>
      <c r="CE45" s="13" t="s">
        <v>282</v>
      </c>
      <c r="CF45" s="13" t="s">
        <v>283</v>
      </c>
      <c r="CG45" s="13">
        <v>199</v>
      </c>
      <c r="CH45" s="13" t="s">
        <v>283</v>
      </c>
      <c r="CI45" s="13" t="s">
        <v>283</v>
      </c>
      <c r="CJ45" s="13" t="s">
        <v>282</v>
      </c>
      <c r="CK45" s="13" t="s">
        <v>282</v>
      </c>
      <c r="CL45" s="13" t="s">
        <v>283</v>
      </c>
      <c r="CM45" s="13">
        <v>154</v>
      </c>
      <c r="CN45" s="13" t="s">
        <v>283</v>
      </c>
      <c r="CO45" s="13" t="s">
        <v>283</v>
      </c>
      <c r="CP45" s="13" t="s">
        <v>283</v>
      </c>
      <c r="CQ45" s="13" t="s">
        <v>283</v>
      </c>
      <c r="CR45" s="13" t="s">
        <v>283</v>
      </c>
      <c r="CS45" s="13">
        <v>165</v>
      </c>
      <c r="CT45" s="13" t="s">
        <v>283</v>
      </c>
      <c r="CU45" s="13" t="s">
        <v>283</v>
      </c>
      <c r="CV45" s="13" t="s">
        <v>283</v>
      </c>
      <c r="CW45" s="13" t="s">
        <v>283</v>
      </c>
      <c r="CX45" s="13" t="s">
        <v>283</v>
      </c>
      <c r="CZ45" s="13" t="s">
        <v>283</v>
      </c>
      <c r="DA45" s="13" t="s">
        <v>283</v>
      </c>
      <c r="DB45" s="13" t="s">
        <v>283</v>
      </c>
      <c r="DC45" s="13" t="s">
        <v>283</v>
      </c>
      <c r="DD45" s="13" t="s">
        <v>283</v>
      </c>
      <c r="DE45" s="13">
        <v>158</v>
      </c>
      <c r="DF45" s="13" t="s">
        <v>283</v>
      </c>
      <c r="DG45" s="13" t="s">
        <v>283</v>
      </c>
      <c r="DH45" s="13" t="s">
        <v>283</v>
      </c>
      <c r="DI45" s="13" t="s">
        <v>283</v>
      </c>
      <c r="DJ45" s="13" t="s">
        <v>283</v>
      </c>
      <c r="DK45" s="13">
        <v>193</v>
      </c>
    </row>
    <row r="46" spans="1:115">
      <c r="A46" s="3" t="s">
        <v>180</v>
      </c>
      <c r="B46" s="13" t="s">
        <v>283</v>
      </c>
      <c r="C46" s="13" t="s">
        <v>283</v>
      </c>
      <c r="D46" s="13" t="s">
        <v>283</v>
      </c>
      <c r="E46" s="13" t="s">
        <v>283</v>
      </c>
      <c r="F46" s="13" t="s">
        <v>283</v>
      </c>
      <c r="G46" s="13" t="s">
        <v>283</v>
      </c>
      <c r="H46" s="13" t="s">
        <v>283</v>
      </c>
      <c r="I46" s="13" t="s">
        <v>283</v>
      </c>
      <c r="J46" s="13" t="s">
        <v>283</v>
      </c>
      <c r="K46" s="13" t="s">
        <v>283</v>
      </c>
      <c r="L46" s="13" t="s">
        <v>283</v>
      </c>
      <c r="M46" s="13" t="s">
        <v>283</v>
      </c>
      <c r="N46" s="13" t="s">
        <v>283</v>
      </c>
      <c r="O46" s="13" t="s">
        <v>283</v>
      </c>
      <c r="P46" s="13" t="s">
        <v>283</v>
      </c>
      <c r="Q46" s="13" t="s">
        <v>283</v>
      </c>
      <c r="R46" s="13" t="s">
        <v>283</v>
      </c>
      <c r="S46" s="13" t="s">
        <v>283</v>
      </c>
      <c r="T46" s="13" t="s">
        <v>283</v>
      </c>
      <c r="U46" s="13" t="s">
        <v>283</v>
      </c>
      <c r="V46" s="13" t="s">
        <v>283</v>
      </c>
      <c r="W46" s="13" t="s">
        <v>283</v>
      </c>
      <c r="X46" s="13" t="s">
        <v>283</v>
      </c>
      <c r="Y46" s="13" t="s">
        <v>283</v>
      </c>
      <c r="Z46" s="13" t="s">
        <v>283</v>
      </c>
      <c r="AA46" s="13" t="s">
        <v>283</v>
      </c>
      <c r="AB46" s="13" t="s">
        <v>283</v>
      </c>
      <c r="AC46" s="13" t="s">
        <v>283</v>
      </c>
      <c r="AD46" s="13" t="s">
        <v>283</v>
      </c>
      <c r="AE46" s="13" t="s">
        <v>283</v>
      </c>
      <c r="AF46" s="85" t="s">
        <v>283</v>
      </c>
      <c r="AG46" s="85" t="s">
        <v>283</v>
      </c>
      <c r="AH46" s="85" t="s">
        <v>283</v>
      </c>
      <c r="AI46" s="85" t="s">
        <v>283</v>
      </c>
      <c r="AJ46" s="85" t="s">
        <v>283</v>
      </c>
      <c r="AK46" s="13" t="s">
        <v>283</v>
      </c>
      <c r="AL46" s="13" t="s">
        <v>283</v>
      </c>
      <c r="AM46" s="13" t="s">
        <v>283</v>
      </c>
      <c r="AN46" s="13" t="s">
        <v>283</v>
      </c>
      <c r="AO46" s="13" t="s">
        <v>283</v>
      </c>
      <c r="AP46" s="13" t="s">
        <v>283</v>
      </c>
      <c r="AQ46" s="13" t="s">
        <v>283</v>
      </c>
      <c r="AR46" s="13" t="s">
        <v>283</v>
      </c>
      <c r="AS46" s="13" t="s">
        <v>283</v>
      </c>
      <c r="AT46" s="13" t="s">
        <v>283</v>
      </c>
      <c r="AU46" s="85" t="s">
        <v>283</v>
      </c>
      <c r="AV46" s="85" t="s">
        <v>283</v>
      </c>
      <c r="AW46" s="85" t="s">
        <v>283</v>
      </c>
      <c r="AX46" s="85" t="s">
        <v>283</v>
      </c>
      <c r="AY46" s="85" t="s">
        <v>283</v>
      </c>
      <c r="AZ46" s="13">
        <v>126</v>
      </c>
      <c r="BA46" s="13">
        <v>173</v>
      </c>
      <c r="BB46" s="13">
        <v>161</v>
      </c>
      <c r="BC46" s="13">
        <v>163</v>
      </c>
      <c r="BD46" s="13">
        <v>214</v>
      </c>
      <c r="BE46" s="13">
        <v>243</v>
      </c>
      <c r="BF46" s="13">
        <v>175</v>
      </c>
      <c r="BG46" s="13">
        <v>232</v>
      </c>
      <c r="BH46" s="13">
        <v>190</v>
      </c>
      <c r="BI46" s="13">
        <v>136</v>
      </c>
      <c r="BJ46" s="13"/>
      <c r="BK46" s="3"/>
      <c r="BL46" s="3" t="s">
        <v>357</v>
      </c>
      <c r="BM46" s="3" t="s">
        <v>30</v>
      </c>
      <c r="BN46" s="3"/>
      <c r="BO46" s="3"/>
      <c r="BP46" s="13" t="s">
        <v>283</v>
      </c>
      <c r="BQ46" s="13" t="s">
        <v>283</v>
      </c>
      <c r="BR46" s="13" t="s">
        <v>282</v>
      </c>
      <c r="BS46" s="13" t="s">
        <v>282</v>
      </c>
      <c r="BT46" s="13" t="s">
        <v>283</v>
      </c>
      <c r="BU46" s="13">
        <v>154</v>
      </c>
      <c r="BV46" s="13" t="s">
        <v>283</v>
      </c>
      <c r="BW46" s="13" t="s">
        <v>283</v>
      </c>
      <c r="BX46" s="13" t="s">
        <v>282</v>
      </c>
      <c r="BY46" s="13" t="s">
        <v>282</v>
      </c>
      <c r="BZ46" s="13" t="s">
        <v>283</v>
      </c>
      <c r="CB46" s="13" t="s">
        <v>283</v>
      </c>
      <c r="CC46" s="13" t="s">
        <v>283</v>
      </c>
      <c r="CD46" s="13" t="s">
        <v>282</v>
      </c>
      <c r="CE46" s="13" t="s">
        <v>282</v>
      </c>
      <c r="CF46" s="13" t="s">
        <v>283</v>
      </c>
      <c r="CG46" s="13">
        <v>199</v>
      </c>
      <c r="CH46" s="13" t="s">
        <v>283</v>
      </c>
      <c r="CI46" s="13" t="s">
        <v>283</v>
      </c>
      <c r="CJ46" s="13" t="s">
        <v>282</v>
      </c>
      <c r="CK46" s="13" t="s">
        <v>282</v>
      </c>
      <c r="CL46" s="13" t="s">
        <v>283</v>
      </c>
      <c r="CM46" s="13">
        <v>154</v>
      </c>
      <c r="CN46" s="13" t="s">
        <v>283</v>
      </c>
      <c r="CO46" s="13" t="s">
        <v>283</v>
      </c>
      <c r="CP46" s="13" t="s">
        <v>283</v>
      </c>
      <c r="CQ46" s="13" t="s">
        <v>283</v>
      </c>
      <c r="CR46" s="13" t="s">
        <v>283</v>
      </c>
      <c r="CS46" s="13">
        <v>165</v>
      </c>
      <c r="CT46" s="13" t="s">
        <v>283</v>
      </c>
      <c r="CU46" s="13" t="s">
        <v>283</v>
      </c>
      <c r="CV46" s="13" t="s">
        <v>283</v>
      </c>
      <c r="CW46" s="13" t="s">
        <v>283</v>
      </c>
      <c r="CX46" s="13" t="s">
        <v>283</v>
      </c>
      <c r="CZ46" s="13" t="s">
        <v>283</v>
      </c>
      <c r="DA46" s="13" t="s">
        <v>283</v>
      </c>
      <c r="DB46" s="13" t="s">
        <v>283</v>
      </c>
      <c r="DC46" s="13" t="s">
        <v>283</v>
      </c>
      <c r="DD46" s="13" t="s">
        <v>283</v>
      </c>
      <c r="DE46" s="13">
        <v>158</v>
      </c>
      <c r="DF46" s="13" t="s">
        <v>283</v>
      </c>
      <c r="DG46" s="13" t="s">
        <v>283</v>
      </c>
      <c r="DH46" s="13" t="s">
        <v>283</v>
      </c>
      <c r="DI46" s="13" t="s">
        <v>283</v>
      </c>
      <c r="DJ46" s="13" t="s">
        <v>283</v>
      </c>
      <c r="DK46" s="13">
        <v>193</v>
      </c>
    </row>
    <row r="47" spans="1:115">
      <c r="A47" s="3" t="s">
        <v>181</v>
      </c>
      <c r="B47" s="13" t="s">
        <v>281</v>
      </c>
      <c r="C47" s="13" t="s">
        <v>281</v>
      </c>
      <c r="D47" s="13" t="s">
        <v>281</v>
      </c>
      <c r="E47" s="13" t="s">
        <v>283</v>
      </c>
      <c r="F47" s="13" t="s">
        <v>281</v>
      </c>
      <c r="G47" s="13" t="s">
        <v>281</v>
      </c>
      <c r="H47" s="13" t="s">
        <v>281</v>
      </c>
      <c r="I47" s="13" t="s">
        <v>281</v>
      </c>
      <c r="J47" s="13" t="s">
        <v>283</v>
      </c>
      <c r="K47" s="13" t="s">
        <v>281</v>
      </c>
      <c r="L47" s="13" t="s">
        <v>281</v>
      </c>
      <c r="M47" s="13" t="s">
        <v>281</v>
      </c>
      <c r="N47" s="13" t="s">
        <v>281</v>
      </c>
      <c r="O47" s="13" t="s">
        <v>283</v>
      </c>
      <c r="P47" s="13" t="s">
        <v>281</v>
      </c>
      <c r="Q47" s="13" t="s">
        <v>281</v>
      </c>
      <c r="R47" s="13" t="s">
        <v>281</v>
      </c>
      <c r="S47" s="13" t="s">
        <v>281</v>
      </c>
      <c r="T47" s="13" t="s">
        <v>283</v>
      </c>
      <c r="U47" s="13" t="s">
        <v>281</v>
      </c>
      <c r="V47" s="13" t="s">
        <v>281</v>
      </c>
      <c r="W47" s="13" t="s">
        <v>281</v>
      </c>
      <c r="X47" s="13" t="s">
        <v>281</v>
      </c>
      <c r="Y47" s="13" t="s">
        <v>283</v>
      </c>
      <c r="Z47" s="13" t="s">
        <v>281</v>
      </c>
      <c r="AA47" s="13" t="s">
        <v>281</v>
      </c>
      <c r="AB47" s="13" t="s">
        <v>281</v>
      </c>
      <c r="AC47" s="13" t="s">
        <v>281</v>
      </c>
      <c r="AD47" s="13" t="s">
        <v>283</v>
      </c>
      <c r="AE47" s="13" t="s">
        <v>281</v>
      </c>
      <c r="AF47" s="85" t="s">
        <v>281</v>
      </c>
      <c r="AG47" s="85" t="s">
        <v>281</v>
      </c>
      <c r="AH47" s="85" t="s">
        <v>281</v>
      </c>
      <c r="AI47" s="85" t="s">
        <v>283</v>
      </c>
      <c r="AJ47" s="85" t="s">
        <v>281</v>
      </c>
      <c r="AK47" s="13" t="s">
        <v>281</v>
      </c>
      <c r="AL47" s="13" t="s">
        <v>281</v>
      </c>
      <c r="AM47" s="13" t="s">
        <v>281</v>
      </c>
      <c r="AN47" s="13" t="s">
        <v>283</v>
      </c>
      <c r="AO47" s="13" t="s">
        <v>281</v>
      </c>
      <c r="AP47" s="13" t="s">
        <v>281</v>
      </c>
      <c r="AQ47" s="13" t="s">
        <v>281</v>
      </c>
      <c r="AR47" s="13" t="s">
        <v>281</v>
      </c>
      <c r="AS47" s="13" t="s">
        <v>283</v>
      </c>
      <c r="AT47" s="13" t="s">
        <v>281</v>
      </c>
      <c r="AU47" s="85" t="s">
        <v>281</v>
      </c>
      <c r="AV47" s="85" t="s">
        <v>281</v>
      </c>
      <c r="AW47" s="85" t="s">
        <v>281</v>
      </c>
      <c r="AX47" s="85" t="s">
        <v>283</v>
      </c>
      <c r="AY47" s="85" t="s">
        <v>281</v>
      </c>
      <c r="AZ47" s="13">
        <v>126</v>
      </c>
      <c r="BA47" s="13">
        <v>173</v>
      </c>
      <c r="BB47" s="13">
        <v>161</v>
      </c>
      <c r="BC47" s="13">
        <v>163</v>
      </c>
      <c r="BD47" s="13">
        <v>214</v>
      </c>
      <c r="BE47" s="13">
        <v>243</v>
      </c>
      <c r="BF47" s="13">
        <v>175</v>
      </c>
      <c r="BG47" s="13">
        <v>232</v>
      </c>
      <c r="BH47" s="13">
        <v>190</v>
      </c>
      <c r="BI47" s="13">
        <v>136</v>
      </c>
      <c r="BJ47" s="13"/>
      <c r="BK47" s="3"/>
      <c r="BL47" s="3" t="s">
        <v>358</v>
      </c>
      <c r="BM47" s="3" t="s">
        <v>28</v>
      </c>
      <c r="BN47" s="3"/>
      <c r="BO47" s="3"/>
      <c r="BP47" s="13" t="s">
        <v>283</v>
      </c>
      <c r="BQ47" s="13" t="s">
        <v>283</v>
      </c>
      <c r="BR47" s="13" t="s">
        <v>282</v>
      </c>
      <c r="BS47" s="13" t="s">
        <v>282</v>
      </c>
      <c r="BT47" s="13" t="s">
        <v>283</v>
      </c>
      <c r="BU47" s="13">
        <v>154</v>
      </c>
      <c r="BV47" s="13" t="s">
        <v>283</v>
      </c>
      <c r="BW47" s="13" t="s">
        <v>283</v>
      </c>
      <c r="BX47" s="13" t="s">
        <v>282</v>
      </c>
      <c r="BY47" s="13" t="s">
        <v>282</v>
      </c>
      <c r="BZ47" s="13" t="s">
        <v>283</v>
      </c>
      <c r="CB47" s="13" t="s">
        <v>281</v>
      </c>
      <c r="CC47" s="13" t="s">
        <v>281</v>
      </c>
      <c r="CD47" s="13" t="s">
        <v>282</v>
      </c>
      <c r="CE47" s="13" t="s">
        <v>282</v>
      </c>
      <c r="CF47" s="13" t="s">
        <v>281</v>
      </c>
      <c r="CG47" s="13">
        <v>199</v>
      </c>
      <c r="CH47" s="13" t="s">
        <v>281</v>
      </c>
      <c r="CI47" s="13" t="s">
        <v>281</v>
      </c>
      <c r="CJ47" s="13" t="s">
        <v>282</v>
      </c>
      <c r="CK47" s="13" t="s">
        <v>282</v>
      </c>
      <c r="CL47" s="13" t="s">
        <v>281</v>
      </c>
      <c r="CM47" s="13">
        <v>154</v>
      </c>
      <c r="CN47" s="13" t="s">
        <v>281</v>
      </c>
      <c r="CO47" s="13" t="s">
        <v>281</v>
      </c>
      <c r="CP47" s="13" t="s">
        <v>281</v>
      </c>
      <c r="CQ47" s="13" t="s">
        <v>281</v>
      </c>
      <c r="CR47" s="13" t="s">
        <v>281</v>
      </c>
      <c r="CS47" s="13">
        <v>165</v>
      </c>
      <c r="CT47" s="13" t="s">
        <v>281</v>
      </c>
      <c r="CU47" s="13" t="s">
        <v>281</v>
      </c>
      <c r="CV47" s="13" t="s">
        <v>281</v>
      </c>
      <c r="CW47" s="13" t="s">
        <v>283</v>
      </c>
      <c r="CX47" s="13" t="s">
        <v>281</v>
      </c>
      <c r="CZ47" s="13" t="s">
        <v>281</v>
      </c>
      <c r="DA47" s="13" t="s">
        <v>281</v>
      </c>
      <c r="DB47" s="13" t="s">
        <v>281</v>
      </c>
      <c r="DC47" s="13" t="s">
        <v>283</v>
      </c>
      <c r="DD47" s="13" t="s">
        <v>281</v>
      </c>
      <c r="DE47" s="13">
        <v>158</v>
      </c>
      <c r="DF47" s="13" t="s">
        <v>281</v>
      </c>
      <c r="DG47" s="13" t="s">
        <v>281</v>
      </c>
      <c r="DH47" s="13" t="s">
        <v>281</v>
      </c>
      <c r="DI47" s="13" t="s">
        <v>283</v>
      </c>
      <c r="DJ47" s="13" t="s">
        <v>281</v>
      </c>
      <c r="DK47" s="13">
        <v>193</v>
      </c>
    </row>
    <row r="48" spans="1:115">
      <c r="A48" s="3" t="s">
        <v>182</v>
      </c>
      <c r="B48" s="13" t="s">
        <v>283</v>
      </c>
      <c r="C48" s="13" t="s">
        <v>283</v>
      </c>
      <c r="D48" s="13" t="s">
        <v>283</v>
      </c>
      <c r="E48" s="13" t="s">
        <v>283</v>
      </c>
      <c r="F48" s="13" t="s">
        <v>283</v>
      </c>
      <c r="G48" s="13" t="s">
        <v>283</v>
      </c>
      <c r="H48" s="13" t="s">
        <v>283</v>
      </c>
      <c r="I48" s="13" t="s">
        <v>283</v>
      </c>
      <c r="J48" s="13" t="s">
        <v>283</v>
      </c>
      <c r="K48" s="13" t="s">
        <v>283</v>
      </c>
      <c r="L48" s="13" t="s">
        <v>283</v>
      </c>
      <c r="M48" s="13" t="s">
        <v>283</v>
      </c>
      <c r="N48" s="13" t="s">
        <v>283</v>
      </c>
      <c r="O48" s="13" t="s">
        <v>283</v>
      </c>
      <c r="P48" s="13" t="s">
        <v>283</v>
      </c>
      <c r="Q48" s="13" t="s">
        <v>283</v>
      </c>
      <c r="R48" s="13" t="s">
        <v>283</v>
      </c>
      <c r="S48" s="13" t="s">
        <v>283</v>
      </c>
      <c r="T48" s="13" t="s">
        <v>283</v>
      </c>
      <c r="U48" s="13" t="s">
        <v>283</v>
      </c>
      <c r="V48" s="13" t="s">
        <v>283</v>
      </c>
      <c r="W48" s="13" t="s">
        <v>283</v>
      </c>
      <c r="X48" s="13" t="s">
        <v>283</v>
      </c>
      <c r="Y48" s="13" t="s">
        <v>283</v>
      </c>
      <c r="Z48" s="13" t="s">
        <v>283</v>
      </c>
      <c r="AA48" s="13" t="s">
        <v>283</v>
      </c>
      <c r="AB48" s="13" t="s">
        <v>283</v>
      </c>
      <c r="AC48" s="13" t="s">
        <v>283</v>
      </c>
      <c r="AD48" s="13" t="s">
        <v>283</v>
      </c>
      <c r="AE48" s="13" t="s">
        <v>283</v>
      </c>
      <c r="AF48" s="85" t="s">
        <v>283</v>
      </c>
      <c r="AG48" s="85" t="s">
        <v>283</v>
      </c>
      <c r="AH48" s="85" t="s">
        <v>283</v>
      </c>
      <c r="AI48" s="85" t="s">
        <v>283</v>
      </c>
      <c r="AJ48" s="85" t="s">
        <v>283</v>
      </c>
      <c r="AK48" s="13" t="s">
        <v>283</v>
      </c>
      <c r="AL48" s="13" t="s">
        <v>283</v>
      </c>
      <c r="AM48" s="13" t="s">
        <v>283</v>
      </c>
      <c r="AN48" s="13" t="s">
        <v>283</v>
      </c>
      <c r="AO48" s="13" t="s">
        <v>283</v>
      </c>
      <c r="AP48" s="13" t="s">
        <v>283</v>
      </c>
      <c r="AQ48" s="13" t="s">
        <v>283</v>
      </c>
      <c r="AR48" s="13" t="s">
        <v>283</v>
      </c>
      <c r="AS48" s="13" t="s">
        <v>283</v>
      </c>
      <c r="AT48" s="13" t="s">
        <v>283</v>
      </c>
      <c r="AU48" s="89" t="s">
        <v>283</v>
      </c>
      <c r="AV48" s="89" t="s">
        <v>283</v>
      </c>
      <c r="AW48" s="89" t="s">
        <v>283</v>
      </c>
      <c r="AX48" s="89" t="s">
        <v>283</v>
      </c>
      <c r="AY48" s="89" t="s">
        <v>283</v>
      </c>
      <c r="AZ48" s="13">
        <v>371</v>
      </c>
      <c r="BA48" s="13">
        <v>374</v>
      </c>
      <c r="BB48" s="13">
        <v>458</v>
      </c>
      <c r="BC48" s="13">
        <v>304</v>
      </c>
      <c r="BD48" s="13">
        <v>468</v>
      </c>
      <c r="BE48" s="13">
        <v>392</v>
      </c>
      <c r="BF48" s="13">
        <v>444</v>
      </c>
      <c r="BG48" s="13">
        <v>392</v>
      </c>
      <c r="BH48" s="13">
        <v>461</v>
      </c>
      <c r="BI48" s="13">
        <v>296</v>
      </c>
      <c r="BJ48" s="13"/>
      <c r="BK48" s="3"/>
      <c r="BL48" s="3" t="s">
        <v>359</v>
      </c>
      <c r="BM48" s="3" t="s">
        <v>294</v>
      </c>
      <c r="BN48" s="3"/>
      <c r="BO48" s="3"/>
      <c r="BP48" s="13" t="s">
        <v>283</v>
      </c>
      <c r="BQ48" s="13" t="s">
        <v>283</v>
      </c>
      <c r="BR48" s="13" t="s">
        <v>282</v>
      </c>
      <c r="BS48" s="13" t="s">
        <v>282</v>
      </c>
      <c r="BT48" s="13" t="s">
        <v>283</v>
      </c>
      <c r="BU48" s="13">
        <v>206</v>
      </c>
      <c r="BV48" s="13" t="s">
        <v>283</v>
      </c>
      <c r="BW48" s="13" t="s">
        <v>283</v>
      </c>
      <c r="BX48" s="13" t="s">
        <v>282</v>
      </c>
      <c r="BY48" s="13" t="s">
        <v>282</v>
      </c>
      <c r="BZ48" s="13" t="s">
        <v>283</v>
      </c>
      <c r="CB48" s="13" t="s">
        <v>283</v>
      </c>
      <c r="CC48" s="13" t="s">
        <v>283</v>
      </c>
      <c r="CD48" s="13" t="s">
        <v>282</v>
      </c>
      <c r="CE48" s="13" t="s">
        <v>282</v>
      </c>
      <c r="CF48" s="13" t="s">
        <v>283</v>
      </c>
      <c r="CG48" s="13">
        <v>351</v>
      </c>
      <c r="CH48" s="13" t="s">
        <v>283</v>
      </c>
      <c r="CI48" s="13" t="s">
        <v>283</v>
      </c>
      <c r="CJ48" s="13" t="s">
        <v>282</v>
      </c>
      <c r="CK48" s="13" t="s">
        <v>282</v>
      </c>
      <c r="CL48" s="13" t="s">
        <v>283</v>
      </c>
      <c r="CM48" s="13">
        <v>284</v>
      </c>
      <c r="CN48" s="13" t="s">
        <v>283</v>
      </c>
      <c r="CO48" s="13" t="s">
        <v>283</v>
      </c>
      <c r="CP48" s="13" t="s">
        <v>283</v>
      </c>
      <c r="CQ48" s="13" t="s">
        <v>283</v>
      </c>
      <c r="CR48" s="13" t="s">
        <v>283</v>
      </c>
      <c r="CS48" s="13">
        <v>196</v>
      </c>
      <c r="CT48" s="13" t="s">
        <v>283</v>
      </c>
      <c r="CU48" s="13" t="s">
        <v>283</v>
      </c>
      <c r="CV48" s="13" t="s">
        <v>283</v>
      </c>
      <c r="CW48" s="13" t="s">
        <v>283</v>
      </c>
      <c r="CX48" s="13" t="s">
        <v>283</v>
      </c>
      <c r="CZ48" s="13" t="s">
        <v>283</v>
      </c>
      <c r="DA48" s="13" t="s">
        <v>283</v>
      </c>
      <c r="DB48" s="13" t="s">
        <v>283</v>
      </c>
      <c r="DC48" s="13" t="s">
        <v>283</v>
      </c>
      <c r="DD48" s="13" t="s">
        <v>283</v>
      </c>
      <c r="DE48" s="13">
        <v>375</v>
      </c>
      <c r="DF48" s="13" t="s">
        <v>283</v>
      </c>
      <c r="DG48" s="13" t="s">
        <v>283</v>
      </c>
      <c r="DH48" s="13" t="s">
        <v>283</v>
      </c>
      <c r="DI48" s="13" t="s">
        <v>283</v>
      </c>
      <c r="DJ48" s="13" t="s">
        <v>283</v>
      </c>
      <c r="DK48" s="13">
        <v>446</v>
      </c>
    </row>
    <row r="49" spans="1:115">
      <c r="A49" s="3" t="s">
        <v>183</v>
      </c>
      <c r="B49" s="13" t="s">
        <v>281</v>
      </c>
      <c r="C49" s="13" t="s">
        <v>281</v>
      </c>
      <c r="D49" s="13" t="s">
        <v>283</v>
      </c>
      <c r="E49" s="13" t="s">
        <v>281</v>
      </c>
      <c r="F49" s="13" t="s">
        <v>281</v>
      </c>
      <c r="G49" s="13" t="s">
        <v>283</v>
      </c>
      <c r="H49" s="13" t="s">
        <v>283</v>
      </c>
      <c r="I49" s="13" t="s">
        <v>283</v>
      </c>
      <c r="J49" s="13" t="s">
        <v>283</v>
      </c>
      <c r="K49" s="13" t="s">
        <v>283</v>
      </c>
      <c r="L49" s="13" t="s">
        <v>283</v>
      </c>
      <c r="M49" s="13" t="s">
        <v>283</v>
      </c>
      <c r="N49" s="13" t="s">
        <v>283</v>
      </c>
      <c r="O49" s="13" t="s">
        <v>283</v>
      </c>
      <c r="P49" s="13" t="s">
        <v>283</v>
      </c>
      <c r="Q49" s="13" t="s">
        <v>283</v>
      </c>
      <c r="R49" s="13" t="s">
        <v>283</v>
      </c>
      <c r="S49" s="13" t="s">
        <v>283</v>
      </c>
      <c r="T49" s="13" t="s">
        <v>283</v>
      </c>
      <c r="U49" s="13" t="s">
        <v>283</v>
      </c>
      <c r="V49" s="13" t="s">
        <v>283</v>
      </c>
      <c r="W49" s="13" t="s">
        <v>283</v>
      </c>
      <c r="X49" s="13" t="s">
        <v>283</v>
      </c>
      <c r="Y49" s="13" t="s">
        <v>283</v>
      </c>
      <c r="Z49" s="13" t="s">
        <v>283</v>
      </c>
      <c r="AA49" s="13" t="s">
        <v>283</v>
      </c>
      <c r="AB49" s="13" t="s">
        <v>283</v>
      </c>
      <c r="AC49" s="13" t="s">
        <v>283</v>
      </c>
      <c r="AD49" s="13" t="s">
        <v>283</v>
      </c>
      <c r="AE49" s="13" t="s">
        <v>283</v>
      </c>
      <c r="AF49" s="85" t="s">
        <v>283</v>
      </c>
      <c r="AG49" s="85" t="s">
        <v>283</v>
      </c>
      <c r="AH49" s="85" t="s">
        <v>283</v>
      </c>
      <c r="AI49" s="85" t="s">
        <v>283</v>
      </c>
      <c r="AJ49" s="85" t="s">
        <v>283</v>
      </c>
      <c r="AK49" s="13" t="s">
        <v>283</v>
      </c>
      <c r="AL49" s="13" t="s">
        <v>283</v>
      </c>
      <c r="AM49" s="13" t="s">
        <v>283</v>
      </c>
      <c r="AN49" s="13" t="s">
        <v>283</v>
      </c>
      <c r="AO49" s="13" t="s">
        <v>283</v>
      </c>
      <c r="AP49" s="13" t="s">
        <v>283</v>
      </c>
      <c r="AQ49" s="13" t="s">
        <v>283</v>
      </c>
      <c r="AR49" s="13" t="s">
        <v>283</v>
      </c>
      <c r="AS49" s="13" t="s">
        <v>283</v>
      </c>
      <c r="AT49" s="13" t="s">
        <v>283</v>
      </c>
      <c r="AU49" s="89" t="s">
        <v>283</v>
      </c>
      <c r="AV49" s="89" t="s">
        <v>283</v>
      </c>
      <c r="AW49" s="89" t="s">
        <v>283</v>
      </c>
      <c r="AX49" s="89" t="s">
        <v>283</v>
      </c>
      <c r="AY49" s="89" t="s">
        <v>283</v>
      </c>
      <c r="AZ49" s="13">
        <v>371</v>
      </c>
      <c r="BA49" s="13">
        <v>374</v>
      </c>
      <c r="BB49" s="13">
        <v>458</v>
      </c>
      <c r="BC49" s="13">
        <v>304</v>
      </c>
      <c r="BD49" s="13">
        <v>468</v>
      </c>
      <c r="BE49" s="13">
        <v>392</v>
      </c>
      <c r="BF49" s="13">
        <v>444</v>
      </c>
      <c r="BG49" s="13">
        <v>392</v>
      </c>
      <c r="BH49" s="13">
        <v>461</v>
      </c>
      <c r="BI49" s="81">
        <v>296</v>
      </c>
      <c r="BJ49" s="13"/>
      <c r="BK49" s="3"/>
      <c r="BL49" s="3" t="s">
        <v>389</v>
      </c>
      <c r="BM49" s="3" t="s">
        <v>90</v>
      </c>
      <c r="BN49" s="3"/>
      <c r="BO49" s="3"/>
      <c r="BP49" s="13" t="s">
        <v>283</v>
      </c>
      <c r="BQ49" s="13" t="s">
        <v>283</v>
      </c>
      <c r="BR49" s="13" t="s">
        <v>282</v>
      </c>
      <c r="BS49" s="13" t="s">
        <v>282</v>
      </c>
      <c r="BT49" s="13" t="s">
        <v>283</v>
      </c>
      <c r="BU49" s="13">
        <v>206</v>
      </c>
      <c r="BV49" s="13" t="s">
        <v>283</v>
      </c>
      <c r="BW49" s="13" t="s">
        <v>283</v>
      </c>
      <c r="BX49" s="13" t="s">
        <v>282</v>
      </c>
      <c r="BY49" s="13" t="s">
        <v>282</v>
      </c>
      <c r="BZ49" s="13" t="s">
        <v>283</v>
      </c>
      <c r="CB49" s="13" t="s">
        <v>283</v>
      </c>
      <c r="CC49" s="13" t="s">
        <v>283</v>
      </c>
      <c r="CD49" s="13" t="s">
        <v>282</v>
      </c>
      <c r="CE49" s="13" t="s">
        <v>282</v>
      </c>
      <c r="CF49" s="13" t="s">
        <v>283</v>
      </c>
      <c r="CG49" s="13">
        <v>351</v>
      </c>
      <c r="CH49" s="13" t="s">
        <v>283</v>
      </c>
      <c r="CI49" s="13" t="s">
        <v>283</v>
      </c>
      <c r="CJ49" s="13" t="s">
        <v>282</v>
      </c>
      <c r="CK49" s="13" t="s">
        <v>282</v>
      </c>
      <c r="CL49" s="13" t="s">
        <v>283</v>
      </c>
      <c r="CM49" s="13">
        <v>284</v>
      </c>
      <c r="CN49" s="13" t="s">
        <v>283</v>
      </c>
      <c r="CO49" s="13" t="s">
        <v>283</v>
      </c>
      <c r="CP49" s="13" t="s">
        <v>283</v>
      </c>
      <c r="CQ49" s="13" t="s">
        <v>283</v>
      </c>
      <c r="CR49" s="13" t="s">
        <v>283</v>
      </c>
      <c r="CS49" s="13">
        <v>196</v>
      </c>
      <c r="CT49" s="13" t="s">
        <v>281</v>
      </c>
      <c r="CU49" s="13" t="s">
        <v>281</v>
      </c>
      <c r="CV49" s="13" t="s">
        <v>283</v>
      </c>
      <c r="CW49" s="13" t="s">
        <v>281</v>
      </c>
      <c r="CX49" s="13" t="s">
        <v>281</v>
      </c>
      <c r="CZ49" s="13" t="s">
        <v>281</v>
      </c>
      <c r="DA49" s="13" t="s">
        <v>281</v>
      </c>
      <c r="DB49" s="13" t="s">
        <v>283</v>
      </c>
      <c r="DC49" s="13" t="s">
        <v>281</v>
      </c>
      <c r="DD49" s="13" t="s">
        <v>281</v>
      </c>
      <c r="DE49" s="13">
        <v>375</v>
      </c>
      <c r="DF49" s="13" t="s">
        <v>281</v>
      </c>
      <c r="DG49" s="13" t="s">
        <v>281</v>
      </c>
      <c r="DH49" s="13" t="s">
        <v>283</v>
      </c>
      <c r="DI49" s="13" t="s">
        <v>281</v>
      </c>
      <c r="DJ49" s="13" t="s">
        <v>281</v>
      </c>
      <c r="DK49" s="13">
        <v>446</v>
      </c>
    </row>
    <row r="50" spans="1:115">
      <c r="A50" s="3" t="s">
        <v>184</v>
      </c>
      <c r="B50" s="13" t="s">
        <v>281</v>
      </c>
      <c r="C50" s="13" t="s">
        <v>281</v>
      </c>
      <c r="D50" s="13" t="s">
        <v>281</v>
      </c>
      <c r="E50" s="13" t="s">
        <v>283</v>
      </c>
      <c r="F50" s="13" t="s">
        <v>281</v>
      </c>
      <c r="G50" s="13" t="s">
        <v>281</v>
      </c>
      <c r="H50" s="13" t="s">
        <v>281</v>
      </c>
      <c r="I50" s="13" t="s">
        <v>281</v>
      </c>
      <c r="J50" s="13" t="s">
        <v>283</v>
      </c>
      <c r="K50" s="13" t="s">
        <v>281</v>
      </c>
      <c r="L50" s="13" t="s">
        <v>281</v>
      </c>
      <c r="M50" s="13" t="s">
        <v>281</v>
      </c>
      <c r="N50" s="13" t="s">
        <v>281</v>
      </c>
      <c r="O50" s="13" t="s">
        <v>283</v>
      </c>
      <c r="P50" s="13" t="s">
        <v>281</v>
      </c>
      <c r="Q50" s="13" t="s">
        <v>281</v>
      </c>
      <c r="R50" s="13" t="s">
        <v>281</v>
      </c>
      <c r="S50" s="13" t="s">
        <v>281</v>
      </c>
      <c r="T50" s="13" t="s">
        <v>283</v>
      </c>
      <c r="U50" s="13" t="s">
        <v>281</v>
      </c>
      <c r="V50" s="13" t="s">
        <v>281</v>
      </c>
      <c r="W50" s="13" t="s">
        <v>281</v>
      </c>
      <c r="X50" s="13" t="s">
        <v>281</v>
      </c>
      <c r="Y50" s="13" t="s">
        <v>283</v>
      </c>
      <c r="Z50" s="13" t="s">
        <v>281</v>
      </c>
      <c r="AA50" s="13" t="s">
        <v>281</v>
      </c>
      <c r="AB50" s="13" t="s">
        <v>281</v>
      </c>
      <c r="AC50" s="13" t="s">
        <v>281</v>
      </c>
      <c r="AD50" s="13" t="s">
        <v>283</v>
      </c>
      <c r="AE50" s="13" t="s">
        <v>281</v>
      </c>
      <c r="AF50" s="85" t="s">
        <v>281</v>
      </c>
      <c r="AG50" s="85" t="s">
        <v>281</v>
      </c>
      <c r="AH50" s="85" t="s">
        <v>281</v>
      </c>
      <c r="AI50" s="85" t="s">
        <v>283</v>
      </c>
      <c r="AJ50" s="85" t="s">
        <v>281</v>
      </c>
      <c r="AK50" s="13" t="s">
        <v>281</v>
      </c>
      <c r="AL50" s="13" t="s">
        <v>281</v>
      </c>
      <c r="AM50" s="13" t="s">
        <v>281</v>
      </c>
      <c r="AN50" s="13" t="s">
        <v>283</v>
      </c>
      <c r="AO50" s="13" t="s">
        <v>281</v>
      </c>
      <c r="AP50" s="13" t="s">
        <v>281</v>
      </c>
      <c r="AQ50" s="13" t="s">
        <v>281</v>
      </c>
      <c r="AR50" s="13" t="s">
        <v>281</v>
      </c>
      <c r="AS50" s="13" t="s">
        <v>283</v>
      </c>
      <c r="AT50" s="13" t="s">
        <v>281</v>
      </c>
      <c r="AU50" s="89" t="s">
        <v>281</v>
      </c>
      <c r="AV50" s="89" t="s">
        <v>281</v>
      </c>
      <c r="AW50" s="89" t="s">
        <v>281</v>
      </c>
      <c r="AX50" s="89" t="s">
        <v>283</v>
      </c>
      <c r="AY50" s="89" t="s">
        <v>281</v>
      </c>
      <c r="AZ50" s="13">
        <v>371</v>
      </c>
      <c r="BA50" s="13">
        <v>374</v>
      </c>
      <c r="BB50" s="13">
        <v>458</v>
      </c>
      <c r="BC50" s="13">
        <v>304</v>
      </c>
      <c r="BD50" s="13">
        <v>468</v>
      </c>
      <c r="BE50" s="13">
        <v>392</v>
      </c>
      <c r="BF50" s="13">
        <v>444</v>
      </c>
      <c r="BG50" s="13">
        <v>392</v>
      </c>
      <c r="BH50" s="13">
        <v>461</v>
      </c>
      <c r="BI50" s="81">
        <v>296</v>
      </c>
      <c r="BJ50" s="13"/>
      <c r="BK50" s="3"/>
      <c r="BL50" s="3" t="s">
        <v>390</v>
      </c>
      <c r="BM50" s="3" t="s">
        <v>87</v>
      </c>
      <c r="BN50" s="3"/>
      <c r="BO50" s="3"/>
      <c r="BP50" s="13" t="s">
        <v>283</v>
      </c>
      <c r="BQ50" s="13" t="s">
        <v>283</v>
      </c>
      <c r="BR50" s="13" t="s">
        <v>282</v>
      </c>
      <c r="BS50" s="13" t="s">
        <v>282</v>
      </c>
      <c r="BT50" s="13" t="s">
        <v>283</v>
      </c>
      <c r="BU50" s="13">
        <v>206</v>
      </c>
      <c r="BV50" s="13" t="s">
        <v>283</v>
      </c>
      <c r="BW50" s="13" t="s">
        <v>283</v>
      </c>
      <c r="BX50" s="13" t="s">
        <v>282</v>
      </c>
      <c r="BY50" s="13" t="s">
        <v>282</v>
      </c>
      <c r="BZ50" s="13" t="s">
        <v>283</v>
      </c>
      <c r="CB50" s="13" t="s">
        <v>283</v>
      </c>
      <c r="CC50" s="13" t="s">
        <v>283</v>
      </c>
      <c r="CD50" s="13" t="s">
        <v>282</v>
      </c>
      <c r="CE50" s="13" t="s">
        <v>282</v>
      </c>
      <c r="CF50" s="13" t="s">
        <v>283</v>
      </c>
      <c r="CG50" s="13">
        <v>351</v>
      </c>
      <c r="CH50" s="13" t="s">
        <v>281</v>
      </c>
      <c r="CI50" s="13" t="s">
        <v>281</v>
      </c>
      <c r="CJ50" s="13" t="s">
        <v>282</v>
      </c>
      <c r="CK50" s="13" t="s">
        <v>282</v>
      </c>
      <c r="CL50" s="13" t="s">
        <v>281</v>
      </c>
      <c r="CM50" s="13">
        <v>284</v>
      </c>
      <c r="CN50" s="13" t="s">
        <v>281</v>
      </c>
      <c r="CO50" s="13" t="s">
        <v>281</v>
      </c>
      <c r="CP50" s="13" t="s">
        <v>281</v>
      </c>
      <c r="CQ50" s="13" t="s">
        <v>283</v>
      </c>
      <c r="CR50" s="13" t="s">
        <v>281</v>
      </c>
      <c r="CS50" s="13">
        <v>196</v>
      </c>
      <c r="CT50" s="13" t="s">
        <v>283</v>
      </c>
      <c r="CU50" s="13" t="s">
        <v>283</v>
      </c>
      <c r="CV50" s="13" t="s">
        <v>283</v>
      </c>
      <c r="CW50" s="13" t="s">
        <v>283</v>
      </c>
      <c r="CX50" s="13" t="s">
        <v>283</v>
      </c>
      <c r="CZ50" s="13" t="s">
        <v>281</v>
      </c>
      <c r="DA50" s="13" t="s">
        <v>281</v>
      </c>
      <c r="DB50" s="13" t="s">
        <v>281</v>
      </c>
      <c r="DC50" s="13" t="s">
        <v>283</v>
      </c>
      <c r="DD50" s="13" t="s">
        <v>281</v>
      </c>
      <c r="DE50" s="13">
        <v>375</v>
      </c>
      <c r="DF50" s="13" t="s">
        <v>281</v>
      </c>
      <c r="DG50" s="13" t="s">
        <v>281</v>
      </c>
      <c r="DH50" s="13" t="s">
        <v>281</v>
      </c>
      <c r="DI50" s="13" t="s">
        <v>283</v>
      </c>
      <c r="DJ50" s="13" t="s">
        <v>281</v>
      </c>
      <c r="DK50" s="13">
        <v>446</v>
      </c>
    </row>
    <row r="51" spans="1:115">
      <c r="A51" s="3" t="s">
        <v>185</v>
      </c>
      <c r="B51" s="13" t="s">
        <v>283</v>
      </c>
      <c r="C51" s="13" t="s">
        <v>283</v>
      </c>
      <c r="D51" s="13" t="s">
        <v>283</v>
      </c>
      <c r="E51" s="13" t="s">
        <v>283</v>
      </c>
      <c r="F51" s="13" t="s">
        <v>283</v>
      </c>
      <c r="G51" s="13" t="s">
        <v>283</v>
      </c>
      <c r="H51" s="13" t="s">
        <v>283</v>
      </c>
      <c r="I51" s="13" t="s">
        <v>283</v>
      </c>
      <c r="J51" s="13" t="s">
        <v>283</v>
      </c>
      <c r="K51" s="13" t="s">
        <v>283</v>
      </c>
      <c r="L51" s="13" t="s">
        <v>283</v>
      </c>
      <c r="M51" s="13" t="s">
        <v>283</v>
      </c>
      <c r="N51" s="13" t="s">
        <v>283</v>
      </c>
      <c r="O51" s="13" t="s">
        <v>283</v>
      </c>
      <c r="P51" s="13" t="s">
        <v>283</v>
      </c>
      <c r="Q51" s="13" t="s">
        <v>283</v>
      </c>
      <c r="R51" s="13" t="s">
        <v>283</v>
      </c>
      <c r="S51" s="13" t="s">
        <v>283</v>
      </c>
      <c r="T51" s="13" t="s">
        <v>283</v>
      </c>
      <c r="U51" s="13" t="s">
        <v>283</v>
      </c>
      <c r="V51" s="13" t="s">
        <v>283</v>
      </c>
      <c r="W51" s="13" t="s">
        <v>283</v>
      </c>
      <c r="X51" s="13" t="s">
        <v>283</v>
      </c>
      <c r="Y51" s="13" t="s">
        <v>283</v>
      </c>
      <c r="Z51" s="13" t="s">
        <v>283</v>
      </c>
      <c r="AA51" s="13" t="s">
        <v>283</v>
      </c>
      <c r="AB51" s="13" t="s">
        <v>283</v>
      </c>
      <c r="AC51" s="13" t="s">
        <v>283</v>
      </c>
      <c r="AD51" s="13" t="s">
        <v>283</v>
      </c>
      <c r="AE51" s="13" t="s">
        <v>283</v>
      </c>
      <c r="AF51" s="85" t="s">
        <v>283</v>
      </c>
      <c r="AG51" s="85" t="s">
        <v>283</v>
      </c>
      <c r="AH51" s="85" t="s">
        <v>283</v>
      </c>
      <c r="AI51" s="85" t="s">
        <v>283</v>
      </c>
      <c r="AJ51" s="85" t="s">
        <v>283</v>
      </c>
      <c r="AK51" s="13" t="s">
        <v>283</v>
      </c>
      <c r="AL51" s="13" t="s">
        <v>283</v>
      </c>
      <c r="AM51" s="13" t="s">
        <v>283</v>
      </c>
      <c r="AN51" s="13" t="s">
        <v>283</v>
      </c>
      <c r="AO51" s="13" t="s">
        <v>283</v>
      </c>
      <c r="AP51" s="13" t="s">
        <v>283</v>
      </c>
      <c r="AQ51" s="13" t="s">
        <v>283</v>
      </c>
      <c r="AR51" s="13" t="s">
        <v>283</v>
      </c>
      <c r="AS51" s="13" t="s">
        <v>283</v>
      </c>
      <c r="AT51" s="13" t="s">
        <v>283</v>
      </c>
      <c r="AU51" s="89" t="s">
        <v>283</v>
      </c>
      <c r="AV51" s="89" t="s">
        <v>283</v>
      </c>
      <c r="AW51" s="89" t="s">
        <v>283</v>
      </c>
      <c r="AX51" s="89" t="s">
        <v>283</v>
      </c>
      <c r="AY51" s="89" t="s">
        <v>283</v>
      </c>
      <c r="AZ51" s="13">
        <v>371</v>
      </c>
      <c r="BA51" s="13">
        <v>374</v>
      </c>
      <c r="BB51" s="13">
        <v>458</v>
      </c>
      <c r="BC51" s="13">
        <v>304</v>
      </c>
      <c r="BD51" s="13">
        <v>468</v>
      </c>
      <c r="BE51" s="13">
        <v>392</v>
      </c>
      <c r="BF51" s="13">
        <v>444</v>
      </c>
      <c r="BG51" s="13">
        <v>392</v>
      </c>
      <c r="BH51" s="13">
        <v>461</v>
      </c>
      <c r="BI51" s="81">
        <v>296</v>
      </c>
      <c r="BJ51" s="13"/>
      <c r="BK51" s="3"/>
      <c r="BL51" s="3" t="s">
        <v>391</v>
      </c>
      <c r="BM51" s="3" t="s">
        <v>84</v>
      </c>
      <c r="BN51" s="3"/>
      <c r="BO51" s="3"/>
      <c r="BP51" s="13" t="s">
        <v>283</v>
      </c>
      <c r="BQ51" s="13" t="s">
        <v>283</v>
      </c>
      <c r="BR51" s="13" t="s">
        <v>282</v>
      </c>
      <c r="BS51" s="13" t="s">
        <v>282</v>
      </c>
      <c r="BT51" s="13" t="s">
        <v>283</v>
      </c>
      <c r="BU51" s="13">
        <v>206</v>
      </c>
      <c r="BV51" s="13" t="s">
        <v>283</v>
      </c>
      <c r="BW51" s="13" t="s">
        <v>283</v>
      </c>
      <c r="BX51" s="13" t="s">
        <v>282</v>
      </c>
      <c r="BY51" s="13" t="s">
        <v>282</v>
      </c>
      <c r="BZ51" s="13" t="s">
        <v>283</v>
      </c>
      <c r="CB51" s="13" t="s">
        <v>283</v>
      </c>
      <c r="CC51" s="13" t="s">
        <v>283</v>
      </c>
      <c r="CD51" s="13" t="s">
        <v>282</v>
      </c>
      <c r="CE51" s="13" t="s">
        <v>282</v>
      </c>
      <c r="CF51" s="13" t="s">
        <v>283</v>
      </c>
      <c r="CG51" s="13">
        <v>351</v>
      </c>
      <c r="CH51" s="13" t="s">
        <v>283</v>
      </c>
      <c r="CI51" s="13" t="s">
        <v>283</v>
      </c>
      <c r="CJ51" s="13" t="s">
        <v>282</v>
      </c>
      <c r="CK51" s="13" t="s">
        <v>282</v>
      </c>
      <c r="CL51" s="13" t="s">
        <v>283</v>
      </c>
      <c r="CM51" s="13">
        <v>284</v>
      </c>
      <c r="CN51" s="13" t="s">
        <v>283</v>
      </c>
      <c r="CO51" s="13" t="s">
        <v>283</v>
      </c>
      <c r="CP51" s="13" t="s">
        <v>283</v>
      </c>
      <c r="CQ51" s="13" t="s">
        <v>283</v>
      </c>
      <c r="CR51" s="13" t="s">
        <v>283</v>
      </c>
      <c r="CS51" s="13">
        <v>196</v>
      </c>
      <c r="CT51" s="13" t="s">
        <v>283</v>
      </c>
      <c r="CU51" s="13" t="s">
        <v>283</v>
      </c>
      <c r="CV51" s="13" t="s">
        <v>283</v>
      </c>
      <c r="CW51" s="13" t="s">
        <v>283</v>
      </c>
      <c r="CX51" s="13" t="s">
        <v>283</v>
      </c>
      <c r="CZ51" s="13" t="s">
        <v>283</v>
      </c>
      <c r="DA51" s="13" t="s">
        <v>283</v>
      </c>
      <c r="DB51" s="13" t="s">
        <v>283</v>
      </c>
      <c r="DC51" s="13" t="s">
        <v>283</v>
      </c>
      <c r="DD51" s="13" t="s">
        <v>283</v>
      </c>
      <c r="DE51" s="13">
        <v>375</v>
      </c>
      <c r="DF51" s="13" t="s">
        <v>283</v>
      </c>
      <c r="DG51" s="13" t="s">
        <v>283</v>
      </c>
      <c r="DH51" s="13" t="s">
        <v>283</v>
      </c>
      <c r="DI51" s="13" t="s">
        <v>283</v>
      </c>
      <c r="DJ51" s="13" t="s">
        <v>283</v>
      </c>
      <c r="DK51" s="13">
        <v>446</v>
      </c>
    </row>
    <row r="52" spans="1:115">
      <c r="A52" s="3" t="s">
        <v>186</v>
      </c>
      <c r="B52" s="13" t="s">
        <v>283</v>
      </c>
      <c r="C52" s="13" t="s">
        <v>283</v>
      </c>
      <c r="D52" s="13" t="s">
        <v>283</v>
      </c>
      <c r="E52" s="13" t="s">
        <v>283</v>
      </c>
      <c r="F52" s="13" t="s">
        <v>283</v>
      </c>
      <c r="G52" s="13" t="s">
        <v>281</v>
      </c>
      <c r="H52" s="13" t="s">
        <v>281</v>
      </c>
      <c r="I52" s="13" t="s">
        <v>283</v>
      </c>
      <c r="J52" s="13" t="s">
        <v>281</v>
      </c>
      <c r="K52" s="13" t="s">
        <v>281</v>
      </c>
      <c r="L52" s="13" t="s">
        <v>281</v>
      </c>
      <c r="M52" s="13" t="s">
        <v>281</v>
      </c>
      <c r="N52" s="13" t="s">
        <v>283</v>
      </c>
      <c r="O52" s="13" t="s">
        <v>281</v>
      </c>
      <c r="P52" s="13" t="s">
        <v>281</v>
      </c>
      <c r="Q52" s="13" t="s">
        <v>281</v>
      </c>
      <c r="R52" s="13" t="s">
        <v>281</v>
      </c>
      <c r="S52" s="13" t="s">
        <v>283</v>
      </c>
      <c r="T52" s="13" t="s">
        <v>281</v>
      </c>
      <c r="U52" s="13" t="s">
        <v>281</v>
      </c>
      <c r="V52" s="13" t="s">
        <v>281</v>
      </c>
      <c r="W52" s="13" t="s">
        <v>281</v>
      </c>
      <c r="X52" s="13" t="s">
        <v>283</v>
      </c>
      <c r="Y52" s="13" t="s">
        <v>281</v>
      </c>
      <c r="Z52" s="13" t="s">
        <v>281</v>
      </c>
      <c r="AA52" s="13" t="s">
        <v>281</v>
      </c>
      <c r="AB52" s="13" t="s">
        <v>281</v>
      </c>
      <c r="AC52" s="13" t="s">
        <v>283</v>
      </c>
      <c r="AD52" s="13" t="s">
        <v>281</v>
      </c>
      <c r="AE52" s="13" t="s">
        <v>281</v>
      </c>
      <c r="AF52" s="85" t="s">
        <v>281</v>
      </c>
      <c r="AG52" s="85" t="s">
        <v>281</v>
      </c>
      <c r="AH52" s="85" t="s">
        <v>283</v>
      </c>
      <c r="AI52" s="85" t="s">
        <v>281</v>
      </c>
      <c r="AJ52" s="85" t="s">
        <v>281</v>
      </c>
      <c r="AK52" s="13" t="s">
        <v>281</v>
      </c>
      <c r="AL52" s="13" t="s">
        <v>281</v>
      </c>
      <c r="AM52" s="13" t="s">
        <v>283</v>
      </c>
      <c r="AN52" s="13" t="s">
        <v>281</v>
      </c>
      <c r="AO52" s="13" t="s">
        <v>281</v>
      </c>
      <c r="AP52" s="13" t="s">
        <v>281</v>
      </c>
      <c r="AQ52" s="13" t="s">
        <v>281</v>
      </c>
      <c r="AR52" s="13" t="s">
        <v>283</v>
      </c>
      <c r="AS52" s="13" t="s">
        <v>281</v>
      </c>
      <c r="AT52" s="13" t="s">
        <v>281</v>
      </c>
      <c r="AU52" s="89" t="s">
        <v>281</v>
      </c>
      <c r="AV52" s="89" t="s">
        <v>281</v>
      </c>
      <c r="AW52" s="89" t="s">
        <v>283</v>
      </c>
      <c r="AX52" s="89" t="s">
        <v>281</v>
      </c>
      <c r="AY52" s="89" t="s">
        <v>281</v>
      </c>
      <c r="AZ52" s="13">
        <v>371</v>
      </c>
      <c r="BA52" s="13">
        <v>374</v>
      </c>
      <c r="BB52" s="13">
        <v>458</v>
      </c>
      <c r="BC52" s="13">
        <v>304</v>
      </c>
      <c r="BD52" s="13">
        <v>468</v>
      </c>
      <c r="BE52" s="13">
        <v>392</v>
      </c>
      <c r="BF52" s="13">
        <v>444</v>
      </c>
      <c r="BG52" s="13">
        <v>392</v>
      </c>
      <c r="BH52" s="13">
        <v>461</v>
      </c>
      <c r="BI52" s="81">
        <v>296</v>
      </c>
      <c r="BJ52" s="13"/>
      <c r="BK52" s="3"/>
      <c r="BL52" s="3" t="s">
        <v>392</v>
      </c>
      <c r="BM52" s="3" t="s">
        <v>81</v>
      </c>
      <c r="BN52" s="3"/>
      <c r="BO52" s="3"/>
      <c r="BP52" s="13" t="s">
        <v>283</v>
      </c>
      <c r="BQ52" s="13" t="s">
        <v>283</v>
      </c>
      <c r="BR52" s="13" t="s">
        <v>282</v>
      </c>
      <c r="BS52" s="13" t="s">
        <v>282</v>
      </c>
      <c r="BT52" s="13" t="s">
        <v>283</v>
      </c>
      <c r="BU52" s="13">
        <v>206</v>
      </c>
      <c r="BV52" s="13" t="s">
        <v>283</v>
      </c>
      <c r="BW52" s="13" t="s">
        <v>283</v>
      </c>
      <c r="BX52" s="13" t="s">
        <v>282</v>
      </c>
      <c r="BY52" s="13" t="s">
        <v>282</v>
      </c>
      <c r="BZ52" s="13" t="s">
        <v>283</v>
      </c>
      <c r="CB52" s="13" t="s">
        <v>283</v>
      </c>
      <c r="CC52" s="13" t="s">
        <v>283</v>
      </c>
      <c r="CD52" s="13" t="s">
        <v>282</v>
      </c>
      <c r="CE52" s="13" t="s">
        <v>282</v>
      </c>
      <c r="CF52" s="13" t="s">
        <v>283</v>
      </c>
      <c r="CG52" s="13">
        <v>351</v>
      </c>
      <c r="CH52" s="13" t="s">
        <v>283</v>
      </c>
      <c r="CI52" s="13" t="s">
        <v>283</v>
      </c>
      <c r="CJ52" s="13" t="s">
        <v>282</v>
      </c>
      <c r="CK52" s="13" t="s">
        <v>282</v>
      </c>
      <c r="CL52" s="13" t="s">
        <v>283</v>
      </c>
      <c r="CM52" s="13">
        <v>284</v>
      </c>
      <c r="CN52" s="13" t="s">
        <v>283</v>
      </c>
      <c r="CO52" s="13" t="s">
        <v>283</v>
      </c>
      <c r="CP52" s="13" t="s">
        <v>283</v>
      </c>
      <c r="CQ52" s="13" t="s">
        <v>283</v>
      </c>
      <c r="CR52" s="13" t="s">
        <v>283</v>
      </c>
      <c r="CS52" s="13">
        <v>196</v>
      </c>
      <c r="CT52" s="13" t="s">
        <v>283</v>
      </c>
      <c r="CU52" s="13" t="s">
        <v>283</v>
      </c>
      <c r="CV52" s="13" t="s">
        <v>283</v>
      </c>
      <c r="CW52" s="13" t="s">
        <v>283</v>
      </c>
      <c r="CX52" s="13" t="s">
        <v>283</v>
      </c>
      <c r="CZ52" s="13" t="s">
        <v>283</v>
      </c>
      <c r="DA52" s="13" t="s">
        <v>283</v>
      </c>
      <c r="DB52" s="13" t="s">
        <v>283</v>
      </c>
      <c r="DC52" s="13" t="s">
        <v>283</v>
      </c>
      <c r="DD52" s="13" t="s">
        <v>283</v>
      </c>
      <c r="DE52" s="13">
        <v>375</v>
      </c>
      <c r="DF52" s="13" t="s">
        <v>283</v>
      </c>
      <c r="DG52" s="13" t="s">
        <v>283</v>
      </c>
      <c r="DH52" s="13" t="s">
        <v>283</v>
      </c>
      <c r="DI52" s="13" t="s">
        <v>283</v>
      </c>
      <c r="DJ52" s="13" t="s">
        <v>283</v>
      </c>
      <c r="DK52" s="13">
        <v>446</v>
      </c>
    </row>
    <row r="53" spans="1:115">
      <c r="A53" s="3" t="s">
        <v>187</v>
      </c>
      <c r="B53" s="13" t="s">
        <v>283</v>
      </c>
      <c r="C53" s="13" t="s">
        <v>283</v>
      </c>
      <c r="D53" s="13" t="s">
        <v>283</v>
      </c>
      <c r="E53" s="13" t="s">
        <v>283</v>
      </c>
      <c r="F53" s="13" t="s">
        <v>283</v>
      </c>
      <c r="G53" s="13" t="s">
        <v>283</v>
      </c>
      <c r="H53" s="13" t="s">
        <v>283</v>
      </c>
      <c r="I53" s="13" t="s">
        <v>283</v>
      </c>
      <c r="J53" s="13" t="s">
        <v>283</v>
      </c>
      <c r="K53" s="13" t="s">
        <v>283</v>
      </c>
      <c r="L53" s="13" t="s">
        <v>283</v>
      </c>
      <c r="M53" s="13" t="s">
        <v>283</v>
      </c>
      <c r="N53" s="13" t="s">
        <v>283</v>
      </c>
      <c r="O53" s="13" t="s">
        <v>283</v>
      </c>
      <c r="P53" s="13" t="s">
        <v>283</v>
      </c>
      <c r="Q53" s="13" t="s">
        <v>283</v>
      </c>
      <c r="R53" s="13" t="s">
        <v>283</v>
      </c>
      <c r="S53" s="13" t="s">
        <v>283</v>
      </c>
      <c r="T53" s="13" t="s">
        <v>283</v>
      </c>
      <c r="U53" s="13" t="s">
        <v>283</v>
      </c>
      <c r="V53" s="13" t="s">
        <v>283</v>
      </c>
      <c r="W53" s="13" t="s">
        <v>283</v>
      </c>
      <c r="X53" s="13" t="s">
        <v>283</v>
      </c>
      <c r="Y53" s="13" t="s">
        <v>283</v>
      </c>
      <c r="Z53" s="13" t="s">
        <v>283</v>
      </c>
      <c r="AA53" s="13" t="s">
        <v>283</v>
      </c>
      <c r="AB53" s="13" t="s">
        <v>283</v>
      </c>
      <c r="AC53" s="13" t="s">
        <v>283</v>
      </c>
      <c r="AD53" s="13" t="s">
        <v>283</v>
      </c>
      <c r="AE53" s="13" t="s">
        <v>283</v>
      </c>
      <c r="AF53" s="85" t="s">
        <v>283</v>
      </c>
      <c r="AG53" s="85" t="s">
        <v>283</v>
      </c>
      <c r="AH53" s="85" t="s">
        <v>283</v>
      </c>
      <c r="AI53" s="85" t="s">
        <v>283</v>
      </c>
      <c r="AJ53" s="85" t="s">
        <v>283</v>
      </c>
      <c r="AK53" s="13" t="s">
        <v>283</v>
      </c>
      <c r="AL53" s="13" t="s">
        <v>283</v>
      </c>
      <c r="AM53" s="13" t="s">
        <v>283</v>
      </c>
      <c r="AN53" s="13" t="s">
        <v>283</v>
      </c>
      <c r="AO53" s="13" t="s">
        <v>283</v>
      </c>
      <c r="AP53" s="13" t="s">
        <v>283</v>
      </c>
      <c r="AQ53" s="13" t="s">
        <v>283</v>
      </c>
      <c r="AR53" s="13" t="s">
        <v>283</v>
      </c>
      <c r="AS53" s="13" t="s">
        <v>283</v>
      </c>
      <c r="AT53" s="13" t="s">
        <v>283</v>
      </c>
      <c r="AU53" s="89" t="s">
        <v>283</v>
      </c>
      <c r="AV53" s="89" t="s">
        <v>283</v>
      </c>
      <c r="AW53" s="89" t="s">
        <v>283</v>
      </c>
      <c r="AX53" s="89" t="s">
        <v>283</v>
      </c>
      <c r="AY53" s="89" t="s">
        <v>283</v>
      </c>
      <c r="AZ53" s="13">
        <v>371</v>
      </c>
      <c r="BA53" s="13">
        <v>374</v>
      </c>
      <c r="BB53" s="13">
        <v>458</v>
      </c>
      <c r="BC53" s="13">
        <v>304</v>
      </c>
      <c r="BD53" s="13">
        <v>468</v>
      </c>
      <c r="BE53" s="13">
        <v>392</v>
      </c>
      <c r="BF53" s="13">
        <v>444</v>
      </c>
      <c r="BG53" s="13">
        <v>392</v>
      </c>
      <c r="BH53" s="13">
        <v>461</v>
      </c>
      <c r="BI53" s="81">
        <v>296</v>
      </c>
      <c r="BJ53" s="13"/>
      <c r="BK53" s="3"/>
      <c r="BL53" s="3" t="s">
        <v>393</v>
      </c>
      <c r="BM53" s="3" t="s">
        <v>78</v>
      </c>
      <c r="BN53" s="3"/>
      <c r="BO53" s="3"/>
      <c r="BP53" s="13" t="s">
        <v>283</v>
      </c>
      <c r="BQ53" s="13" t="s">
        <v>283</v>
      </c>
      <c r="BR53" s="13" t="s">
        <v>282</v>
      </c>
      <c r="BS53" s="13" t="s">
        <v>282</v>
      </c>
      <c r="BT53" s="13" t="s">
        <v>283</v>
      </c>
      <c r="BU53" s="13">
        <v>206</v>
      </c>
      <c r="BV53" s="13" t="s">
        <v>283</v>
      </c>
      <c r="BW53" s="13" t="s">
        <v>283</v>
      </c>
      <c r="BX53" s="13" t="s">
        <v>282</v>
      </c>
      <c r="BY53" s="13" t="s">
        <v>282</v>
      </c>
      <c r="BZ53" s="13" t="s">
        <v>283</v>
      </c>
      <c r="CB53" s="13" t="s">
        <v>283</v>
      </c>
      <c r="CC53" s="13" t="s">
        <v>283</v>
      </c>
      <c r="CD53" s="13" t="s">
        <v>282</v>
      </c>
      <c r="CE53" s="13" t="s">
        <v>282</v>
      </c>
      <c r="CF53" s="13" t="s">
        <v>283</v>
      </c>
      <c r="CG53" s="13">
        <v>351</v>
      </c>
      <c r="CH53" s="13" t="s">
        <v>283</v>
      </c>
      <c r="CI53" s="13" t="s">
        <v>283</v>
      </c>
      <c r="CJ53" s="13" t="s">
        <v>282</v>
      </c>
      <c r="CK53" s="13" t="s">
        <v>282</v>
      </c>
      <c r="CL53" s="13" t="s">
        <v>283</v>
      </c>
      <c r="CM53" s="13">
        <v>284</v>
      </c>
      <c r="CN53" s="13" t="s">
        <v>283</v>
      </c>
      <c r="CO53" s="13" t="s">
        <v>283</v>
      </c>
      <c r="CP53" s="13" t="s">
        <v>283</v>
      </c>
      <c r="CQ53" s="13" t="s">
        <v>283</v>
      </c>
      <c r="CR53" s="13" t="s">
        <v>283</v>
      </c>
      <c r="CS53" s="13">
        <v>196</v>
      </c>
      <c r="CT53" s="13" t="s">
        <v>283</v>
      </c>
      <c r="CU53" s="13" t="s">
        <v>283</v>
      </c>
      <c r="CV53" s="13" t="s">
        <v>283</v>
      </c>
      <c r="CW53" s="13" t="s">
        <v>283</v>
      </c>
      <c r="CX53" s="13" t="s">
        <v>283</v>
      </c>
      <c r="CZ53" s="13" t="s">
        <v>283</v>
      </c>
      <c r="DA53" s="13" t="s">
        <v>283</v>
      </c>
      <c r="DB53" s="13" t="s">
        <v>283</v>
      </c>
      <c r="DC53" s="13" t="s">
        <v>283</v>
      </c>
      <c r="DD53" s="13" t="s">
        <v>283</v>
      </c>
      <c r="DE53" s="13">
        <v>375</v>
      </c>
      <c r="DF53" s="13" t="s">
        <v>283</v>
      </c>
      <c r="DG53" s="13" t="s">
        <v>283</v>
      </c>
      <c r="DH53" s="13" t="s">
        <v>283</v>
      </c>
      <c r="DI53" s="13" t="s">
        <v>283</v>
      </c>
      <c r="DJ53" s="13" t="s">
        <v>283</v>
      </c>
      <c r="DK53" s="13">
        <v>446</v>
      </c>
    </row>
    <row r="54" spans="1:115">
      <c r="A54" s="3" t="s">
        <v>188</v>
      </c>
      <c r="B54" s="13" t="s">
        <v>283</v>
      </c>
      <c r="C54" s="13" t="s">
        <v>283</v>
      </c>
      <c r="D54" s="13" t="s">
        <v>283</v>
      </c>
      <c r="E54" s="13" t="s">
        <v>283</v>
      </c>
      <c r="F54" s="13" t="s">
        <v>283</v>
      </c>
      <c r="G54" s="13" t="s">
        <v>283</v>
      </c>
      <c r="H54" s="13" t="s">
        <v>283</v>
      </c>
      <c r="I54" s="13" t="s">
        <v>283</v>
      </c>
      <c r="J54" s="13" t="s">
        <v>283</v>
      </c>
      <c r="K54" s="13" t="s">
        <v>283</v>
      </c>
      <c r="L54" s="13" t="s">
        <v>283</v>
      </c>
      <c r="M54" s="13" t="s">
        <v>283</v>
      </c>
      <c r="N54" s="13" t="s">
        <v>283</v>
      </c>
      <c r="O54" s="13" t="s">
        <v>283</v>
      </c>
      <c r="P54" s="13" t="s">
        <v>283</v>
      </c>
      <c r="Q54" s="13" t="s">
        <v>283</v>
      </c>
      <c r="R54" s="13" t="s">
        <v>283</v>
      </c>
      <c r="S54" s="13" t="s">
        <v>283</v>
      </c>
      <c r="T54" s="13" t="s">
        <v>283</v>
      </c>
      <c r="U54" s="13" t="s">
        <v>283</v>
      </c>
      <c r="V54" s="13" t="s">
        <v>283</v>
      </c>
      <c r="W54" s="13" t="s">
        <v>283</v>
      </c>
      <c r="X54" s="13" t="s">
        <v>283</v>
      </c>
      <c r="Y54" s="13" t="s">
        <v>283</v>
      </c>
      <c r="Z54" s="13" t="s">
        <v>283</v>
      </c>
      <c r="AA54" s="13" t="s">
        <v>283</v>
      </c>
      <c r="AB54" s="13" t="s">
        <v>283</v>
      </c>
      <c r="AC54" s="13" t="s">
        <v>283</v>
      </c>
      <c r="AD54" s="13" t="s">
        <v>283</v>
      </c>
      <c r="AE54" s="13" t="s">
        <v>283</v>
      </c>
      <c r="AF54" s="85" t="s">
        <v>283</v>
      </c>
      <c r="AG54" s="85" t="s">
        <v>283</v>
      </c>
      <c r="AH54" s="85" t="s">
        <v>283</v>
      </c>
      <c r="AI54" s="85" t="s">
        <v>283</v>
      </c>
      <c r="AJ54" s="85" t="s">
        <v>283</v>
      </c>
      <c r="AK54" s="13" t="s">
        <v>283</v>
      </c>
      <c r="AL54" s="13" t="s">
        <v>283</v>
      </c>
      <c r="AM54" s="13" t="s">
        <v>283</v>
      </c>
      <c r="AN54" s="13" t="s">
        <v>283</v>
      </c>
      <c r="AO54" s="13" t="s">
        <v>283</v>
      </c>
      <c r="AP54" s="13" t="s">
        <v>283</v>
      </c>
      <c r="AQ54" s="13" t="s">
        <v>283</v>
      </c>
      <c r="AR54" s="13" t="s">
        <v>283</v>
      </c>
      <c r="AS54" s="13" t="s">
        <v>283</v>
      </c>
      <c r="AT54" s="13" t="s">
        <v>283</v>
      </c>
      <c r="AU54" s="89" t="s">
        <v>283</v>
      </c>
      <c r="AV54" s="89" t="s">
        <v>283</v>
      </c>
      <c r="AW54" s="89" t="s">
        <v>283</v>
      </c>
      <c r="AX54" s="89" t="s">
        <v>283</v>
      </c>
      <c r="AY54" s="89" t="s">
        <v>283</v>
      </c>
      <c r="AZ54" s="13">
        <v>371</v>
      </c>
      <c r="BA54" s="13">
        <v>374</v>
      </c>
      <c r="BB54" s="13">
        <v>458</v>
      </c>
      <c r="BC54" s="13">
        <v>304</v>
      </c>
      <c r="BD54" s="13">
        <v>468</v>
      </c>
      <c r="BE54" s="13">
        <v>392</v>
      </c>
      <c r="BF54" s="13">
        <v>444</v>
      </c>
      <c r="BG54" s="13">
        <v>392</v>
      </c>
      <c r="BH54" s="13">
        <v>461</v>
      </c>
      <c r="BI54" s="81">
        <v>296</v>
      </c>
      <c r="BJ54" s="13"/>
      <c r="BK54" s="3"/>
      <c r="BL54" s="3" t="s">
        <v>394</v>
      </c>
      <c r="BM54" s="3" t="s">
        <v>75</v>
      </c>
      <c r="BN54" s="3"/>
      <c r="BO54" s="3"/>
      <c r="BP54" s="13" t="s">
        <v>283</v>
      </c>
      <c r="BQ54" s="13" t="s">
        <v>283</v>
      </c>
      <c r="BR54" s="13" t="s">
        <v>282</v>
      </c>
      <c r="BS54" s="13" t="s">
        <v>282</v>
      </c>
      <c r="BT54" s="13" t="s">
        <v>283</v>
      </c>
      <c r="BU54" s="13">
        <v>206</v>
      </c>
      <c r="BV54" s="13" t="s">
        <v>283</v>
      </c>
      <c r="BW54" s="13" t="s">
        <v>283</v>
      </c>
      <c r="BX54" s="13" t="s">
        <v>282</v>
      </c>
      <c r="BY54" s="13" t="s">
        <v>282</v>
      </c>
      <c r="BZ54" s="13" t="s">
        <v>283</v>
      </c>
      <c r="CB54" s="13" t="s">
        <v>283</v>
      </c>
      <c r="CC54" s="13" t="s">
        <v>283</v>
      </c>
      <c r="CD54" s="13" t="s">
        <v>282</v>
      </c>
      <c r="CE54" s="13" t="s">
        <v>282</v>
      </c>
      <c r="CF54" s="13" t="s">
        <v>283</v>
      </c>
      <c r="CG54" s="13">
        <v>351</v>
      </c>
      <c r="CH54" s="13" t="s">
        <v>283</v>
      </c>
      <c r="CI54" s="13" t="s">
        <v>283</v>
      </c>
      <c r="CJ54" s="13" t="s">
        <v>282</v>
      </c>
      <c r="CK54" s="13" t="s">
        <v>282</v>
      </c>
      <c r="CL54" s="13" t="s">
        <v>283</v>
      </c>
      <c r="CM54" s="13">
        <v>284</v>
      </c>
      <c r="CN54" s="13" t="s">
        <v>283</v>
      </c>
      <c r="CO54" s="13" t="s">
        <v>283</v>
      </c>
      <c r="CP54" s="13" t="s">
        <v>283</v>
      </c>
      <c r="CQ54" s="13" t="s">
        <v>283</v>
      </c>
      <c r="CR54" s="13" t="s">
        <v>283</v>
      </c>
      <c r="CS54" s="13">
        <v>196</v>
      </c>
      <c r="CT54" s="13" t="s">
        <v>283</v>
      </c>
      <c r="CU54" s="13" t="s">
        <v>283</v>
      </c>
      <c r="CV54" s="13" t="s">
        <v>283</v>
      </c>
      <c r="CW54" s="13" t="s">
        <v>283</v>
      </c>
      <c r="CX54" s="13" t="s">
        <v>283</v>
      </c>
      <c r="CZ54" s="13" t="s">
        <v>283</v>
      </c>
      <c r="DA54" s="13" t="s">
        <v>283</v>
      </c>
      <c r="DB54" s="13" t="s">
        <v>283</v>
      </c>
      <c r="DC54" s="13" t="s">
        <v>283</v>
      </c>
      <c r="DD54" s="13" t="s">
        <v>283</v>
      </c>
      <c r="DE54" s="13">
        <v>375</v>
      </c>
      <c r="DF54" s="13" t="s">
        <v>283</v>
      </c>
      <c r="DG54" s="13" t="s">
        <v>283</v>
      </c>
      <c r="DH54" s="13" t="s">
        <v>283</v>
      </c>
      <c r="DI54" s="13" t="s">
        <v>283</v>
      </c>
      <c r="DJ54" s="13" t="s">
        <v>283</v>
      </c>
      <c r="DK54" s="13">
        <v>446</v>
      </c>
    </row>
    <row r="55" spans="1:115">
      <c r="A55" s="3" t="s">
        <v>189</v>
      </c>
      <c r="B55" s="13" t="s">
        <v>283</v>
      </c>
      <c r="C55" s="13" t="s">
        <v>283</v>
      </c>
      <c r="D55" s="13" t="s">
        <v>283</v>
      </c>
      <c r="E55" s="13" t="s">
        <v>283</v>
      </c>
      <c r="F55" s="13" t="s">
        <v>283</v>
      </c>
      <c r="G55" s="13" t="s">
        <v>283</v>
      </c>
      <c r="H55" s="13" t="s">
        <v>283</v>
      </c>
      <c r="I55" s="13" t="s">
        <v>283</v>
      </c>
      <c r="J55" s="13" t="s">
        <v>283</v>
      </c>
      <c r="K55" s="13" t="s">
        <v>283</v>
      </c>
      <c r="L55" s="13" t="s">
        <v>283</v>
      </c>
      <c r="M55" s="13" t="s">
        <v>283</v>
      </c>
      <c r="N55" s="13" t="s">
        <v>283</v>
      </c>
      <c r="O55" s="13" t="s">
        <v>283</v>
      </c>
      <c r="P55" s="13" t="s">
        <v>283</v>
      </c>
      <c r="Q55" s="13" t="s">
        <v>283</v>
      </c>
      <c r="R55" s="13" t="s">
        <v>283</v>
      </c>
      <c r="S55" s="13" t="s">
        <v>283</v>
      </c>
      <c r="T55" s="13" t="s">
        <v>283</v>
      </c>
      <c r="U55" s="13" t="s">
        <v>283</v>
      </c>
      <c r="V55" s="13" t="s">
        <v>283</v>
      </c>
      <c r="W55" s="13" t="s">
        <v>283</v>
      </c>
      <c r="X55" s="13" t="s">
        <v>283</v>
      </c>
      <c r="Y55" s="13" t="s">
        <v>283</v>
      </c>
      <c r="Z55" s="13" t="s">
        <v>283</v>
      </c>
      <c r="AA55" s="13" t="s">
        <v>283</v>
      </c>
      <c r="AB55" s="13" t="s">
        <v>283</v>
      </c>
      <c r="AC55" s="13" t="s">
        <v>283</v>
      </c>
      <c r="AD55" s="13" t="s">
        <v>283</v>
      </c>
      <c r="AE55" s="13" t="s">
        <v>283</v>
      </c>
      <c r="AF55" s="85" t="s">
        <v>283</v>
      </c>
      <c r="AG55" s="85" t="s">
        <v>283</v>
      </c>
      <c r="AH55" s="85" t="s">
        <v>283</v>
      </c>
      <c r="AI55" s="85" t="s">
        <v>283</v>
      </c>
      <c r="AJ55" s="85" t="s">
        <v>283</v>
      </c>
      <c r="AK55" s="13" t="s">
        <v>283</v>
      </c>
      <c r="AL55" s="13" t="s">
        <v>283</v>
      </c>
      <c r="AM55" s="13" t="s">
        <v>283</v>
      </c>
      <c r="AN55" s="13" t="s">
        <v>283</v>
      </c>
      <c r="AO55" s="13" t="s">
        <v>283</v>
      </c>
      <c r="AP55" s="13" t="s">
        <v>283</v>
      </c>
      <c r="AQ55" s="13" t="s">
        <v>283</v>
      </c>
      <c r="AR55" s="13" t="s">
        <v>283</v>
      </c>
      <c r="AS55" s="13" t="s">
        <v>283</v>
      </c>
      <c r="AT55" s="13" t="s">
        <v>283</v>
      </c>
      <c r="AU55" s="89" t="s">
        <v>283</v>
      </c>
      <c r="AV55" s="89" t="s">
        <v>283</v>
      </c>
      <c r="AW55" s="89" t="s">
        <v>283</v>
      </c>
      <c r="AX55" s="89" t="s">
        <v>283</v>
      </c>
      <c r="AY55" s="89" t="s">
        <v>283</v>
      </c>
      <c r="AZ55" s="13">
        <v>371</v>
      </c>
      <c r="BA55" s="13">
        <v>374</v>
      </c>
      <c r="BB55" s="13">
        <v>458</v>
      </c>
      <c r="BC55" s="13">
        <v>304</v>
      </c>
      <c r="BD55" s="13">
        <v>468</v>
      </c>
      <c r="BE55" s="13">
        <v>392</v>
      </c>
      <c r="BF55" s="13">
        <v>444</v>
      </c>
      <c r="BG55" s="13">
        <v>392</v>
      </c>
      <c r="BH55" s="13">
        <v>461</v>
      </c>
      <c r="BI55" s="81">
        <v>296</v>
      </c>
      <c r="BJ55" s="13"/>
      <c r="BK55" s="3"/>
      <c r="BL55" s="3" t="s">
        <v>395</v>
      </c>
      <c r="BM55" s="3" t="s">
        <v>72</v>
      </c>
      <c r="BN55" s="3"/>
      <c r="BO55" s="3"/>
      <c r="BP55" s="21" t="s">
        <v>283</v>
      </c>
      <c r="BQ55" s="21" t="s">
        <v>283</v>
      </c>
      <c r="BR55" s="21" t="s">
        <v>282</v>
      </c>
      <c r="BS55" s="21" t="s">
        <v>282</v>
      </c>
      <c r="BT55" s="21" t="s">
        <v>283</v>
      </c>
      <c r="BU55" s="13">
        <v>206</v>
      </c>
      <c r="BV55" s="21" t="s">
        <v>283</v>
      </c>
      <c r="BW55" s="21" t="s">
        <v>283</v>
      </c>
      <c r="BX55" s="21" t="s">
        <v>282</v>
      </c>
      <c r="BY55" s="21" t="s">
        <v>282</v>
      </c>
      <c r="BZ55" s="21" t="s">
        <v>283</v>
      </c>
      <c r="CB55" s="21" t="s">
        <v>283</v>
      </c>
      <c r="CC55" s="21" t="s">
        <v>283</v>
      </c>
      <c r="CD55" s="21" t="s">
        <v>282</v>
      </c>
      <c r="CE55" s="21" t="s">
        <v>282</v>
      </c>
      <c r="CF55" s="21" t="s">
        <v>283</v>
      </c>
      <c r="CG55" s="13">
        <v>351</v>
      </c>
      <c r="CH55" s="21" t="s">
        <v>283</v>
      </c>
      <c r="CI55" s="21" t="s">
        <v>283</v>
      </c>
      <c r="CJ55" s="21" t="s">
        <v>282</v>
      </c>
      <c r="CK55" s="21" t="s">
        <v>282</v>
      </c>
      <c r="CL55" s="21" t="s">
        <v>283</v>
      </c>
      <c r="CM55" s="13">
        <v>284</v>
      </c>
      <c r="CN55" s="21" t="s">
        <v>283</v>
      </c>
      <c r="CO55" s="21" t="s">
        <v>283</v>
      </c>
      <c r="CP55" s="21" t="s">
        <v>283</v>
      </c>
      <c r="CQ55" s="21" t="s">
        <v>283</v>
      </c>
      <c r="CR55" s="21" t="s">
        <v>283</v>
      </c>
      <c r="CS55" s="13">
        <v>196</v>
      </c>
      <c r="CT55" s="13" t="s">
        <v>283</v>
      </c>
      <c r="CU55" s="13" t="s">
        <v>283</v>
      </c>
      <c r="CV55" s="13" t="s">
        <v>283</v>
      </c>
      <c r="CW55" s="13" t="s">
        <v>283</v>
      </c>
      <c r="CX55" s="13" t="s">
        <v>283</v>
      </c>
      <c r="CZ55" s="13" t="s">
        <v>283</v>
      </c>
      <c r="DA55" s="13" t="s">
        <v>283</v>
      </c>
      <c r="DB55" s="13" t="s">
        <v>283</v>
      </c>
      <c r="DC55" s="13" t="s">
        <v>283</v>
      </c>
      <c r="DD55" s="13" t="s">
        <v>283</v>
      </c>
      <c r="DE55" s="13">
        <v>375</v>
      </c>
      <c r="DF55" s="13" t="s">
        <v>283</v>
      </c>
      <c r="DG55" s="13" t="s">
        <v>283</v>
      </c>
      <c r="DH55" s="13" t="s">
        <v>283</v>
      </c>
      <c r="DI55" s="13" t="s">
        <v>283</v>
      </c>
      <c r="DJ55" s="13" t="s">
        <v>283</v>
      </c>
      <c r="DK55" s="13">
        <v>446</v>
      </c>
    </row>
    <row r="56" spans="1:115">
      <c r="A56" s="3" t="s">
        <v>190</v>
      </c>
      <c r="B56" s="13" t="s">
        <v>283</v>
      </c>
      <c r="C56" s="13" t="s">
        <v>283</v>
      </c>
      <c r="D56" s="13" t="s">
        <v>283</v>
      </c>
      <c r="E56" s="13" t="s">
        <v>283</v>
      </c>
      <c r="F56" s="13" t="s">
        <v>283</v>
      </c>
      <c r="G56" s="13" t="s">
        <v>283</v>
      </c>
      <c r="H56" s="13" t="s">
        <v>283</v>
      </c>
      <c r="I56" s="13" t="s">
        <v>283</v>
      </c>
      <c r="J56" s="13" t="s">
        <v>283</v>
      </c>
      <c r="K56" s="13" t="s">
        <v>283</v>
      </c>
      <c r="L56" s="13" t="s">
        <v>283</v>
      </c>
      <c r="M56" s="13" t="s">
        <v>283</v>
      </c>
      <c r="N56" s="13" t="s">
        <v>283</v>
      </c>
      <c r="O56" s="13" t="s">
        <v>283</v>
      </c>
      <c r="P56" s="13" t="s">
        <v>283</v>
      </c>
      <c r="Q56" s="13" t="s">
        <v>283</v>
      </c>
      <c r="R56" s="13" t="s">
        <v>283</v>
      </c>
      <c r="S56" s="13" t="s">
        <v>283</v>
      </c>
      <c r="T56" s="13" t="s">
        <v>283</v>
      </c>
      <c r="U56" s="13" t="s">
        <v>283</v>
      </c>
      <c r="V56" s="13" t="s">
        <v>283</v>
      </c>
      <c r="W56" s="13" t="s">
        <v>283</v>
      </c>
      <c r="X56" s="13" t="s">
        <v>283</v>
      </c>
      <c r="Y56" s="13" t="s">
        <v>283</v>
      </c>
      <c r="Z56" s="13" t="s">
        <v>283</v>
      </c>
      <c r="AA56" s="13" t="s">
        <v>283</v>
      </c>
      <c r="AB56" s="13" t="s">
        <v>283</v>
      </c>
      <c r="AC56" s="13" t="s">
        <v>283</v>
      </c>
      <c r="AD56" s="13" t="s">
        <v>283</v>
      </c>
      <c r="AE56" s="13" t="s">
        <v>283</v>
      </c>
      <c r="AF56" s="85" t="s">
        <v>283</v>
      </c>
      <c r="AG56" s="85" t="s">
        <v>283</v>
      </c>
      <c r="AH56" s="85" t="s">
        <v>283</v>
      </c>
      <c r="AI56" s="85" t="s">
        <v>283</v>
      </c>
      <c r="AJ56" s="85" t="s">
        <v>283</v>
      </c>
      <c r="AK56" s="13" t="s">
        <v>283</v>
      </c>
      <c r="AL56" s="13" t="s">
        <v>283</v>
      </c>
      <c r="AM56" s="13" t="s">
        <v>283</v>
      </c>
      <c r="AN56" s="13" t="s">
        <v>283</v>
      </c>
      <c r="AO56" s="13" t="s">
        <v>283</v>
      </c>
      <c r="AP56" s="13" t="s">
        <v>283</v>
      </c>
      <c r="AQ56" s="13" t="s">
        <v>283</v>
      </c>
      <c r="AR56" s="13" t="s">
        <v>283</v>
      </c>
      <c r="AS56" s="13" t="s">
        <v>283</v>
      </c>
      <c r="AT56" s="13" t="s">
        <v>283</v>
      </c>
      <c r="AU56" s="89" t="s">
        <v>283</v>
      </c>
      <c r="AV56" s="89" t="s">
        <v>283</v>
      </c>
      <c r="AW56" s="89" t="s">
        <v>283</v>
      </c>
      <c r="AX56" s="89" t="s">
        <v>283</v>
      </c>
      <c r="AY56" s="89" t="s">
        <v>283</v>
      </c>
      <c r="AZ56" s="13">
        <v>371</v>
      </c>
      <c r="BA56" s="13">
        <v>374</v>
      </c>
      <c r="BB56" s="13">
        <v>458</v>
      </c>
      <c r="BC56" s="13">
        <v>304</v>
      </c>
      <c r="BD56" s="13">
        <v>468</v>
      </c>
      <c r="BE56" s="13">
        <v>392</v>
      </c>
      <c r="BF56" s="13">
        <v>444</v>
      </c>
      <c r="BG56" s="13">
        <v>392</v>
      </c>
      <c r="BH56" s="13">
        <v>461</v>
      </c>
      <c r="BI56" s="81">
        <v>296</v>
      </c>
      <c r="BJ56" s="13"/>
      <c r="BK56" s="3"/>
      <c r="BL56" s="3" t="s">
        <v>396</v>
      </c>
      <c r="BM56" s="3" t="s">
        <v>69</v>
      </c>
      <c r="BN56" s="3"/>
      <c r="BO56" s="3"/>
      <c r="BP56" s="13" t="s">
        <v>283</v>
      </c>
      <c r="BQ56" s="13" t="s">
        <v>283</v>
      </c>
      <c r="BR56" s="13" t="s">
        <v>282</v>
      </c>
      <c r="BS56" s="13" t="s">
        <v>282</v>
      </c>
      <c r="BT56" s="13" t="s">
        <v>283</v>
      </c>
      <c r="BU56" s="13">
        <v>206</v>
      </c>
      <c r="BV56" s="13" t="s">
        <v>283</v>
      </c>
      <c r="BW56" s="13" t="s">
        <v>283</v>
      </c>
      <c r="BX56" s="13" t="s">
        <v>282</v>
      </c>
      <c r="BY56" s="13" t="s">
        <v>282</v>
      </c>
      <c r="BZ56" s="13" t="s">
        <v>283</v>
      </c>
      <c r="CB56" s="13" t="s">
        <v>283</v>
      </c>
      <c r="CC56" s="13" t="s">
        <v>283</v>
      </c>
      <c r="CD56" s="13" t="s">
        <v>282</v>
      </c>
      <c r="CE56" s="13" t="s">
        <v>282</v>
      </c>
      <c r="CF56" s="13" t="s">
        <v>283</v>
      </c>
      <c r="CG56" s="13">
        <v>351</v>
      </c>
      <c r="CH56" s="13" t="s">
        <v>283</v>
      </c>
      <c r="CI56" s="13" t="s">
        <v>283</v>
      </c>
      <c r="CJ56" s="13" t="s">
        <v>282</v>
      </c>
      <c r="CK56" s="13" t="s">
        <v>282</v>
      </c>
      <c r="CL56" s="13" t="s">
        <v>283</v>
      </c>
      <c r="CM56" s="13">
        <v>284</v>
      </c>
      <c r="CN56" s="13" t="s">
        <v>283</v>
      </c>
      <c r="CO56" s="13" t="s">
        <v>283</v>
      </c>
      <c r="CP56" s="13" t="s">
        <v>283</v>
      </c>
      <c r="CQ56" s="13" t="s">
        <v>283</v>
      </c>
      <c r="CR56" s="13" t="s">
        <v>283</v>
      </c>
      <c r="CS56" s="13">
        <v>196</v>
      </c>
      <c r="CT56" s="13" t="s">
        <v>283</v>
      </c>
      <c r="CU56" s="13" t="s">
        <v>283</v>
      </c>
      <c r="CV56" s="13" t="s">
        <v>283</v>
      </c>
      <c r="CW56" s="13" t="s">
        <v>283</v>
      </c>
      <c r="CX56" s="13" t="s">
        <v>283</v>
      </c>
      <c r="CZ56" s="13" t="s">
        <v>283</v>
      </c>
      <c r="DA56" s="13" t="s">
        <v>283</v>
      </c>
      <c r="DB56" s="13" t="s">
        <v>283</v>
      </c>
      <c r="DC56" s="13" t="s">
        <v>283</v>
      </c>
      <c r="DD56" s="13" t="s">
        <v>283</v>
      </c>
      <c r="DE56" s="13">
        <v>375</v>
      </c>
      <c r="DF56" s="13" t="s">
        <v>283</v>
      </c>
      <c r="DG56" s="13" t="s">
        <v>283</v>
      </c>
      <c r="DH56" s="13" t="s">
        <v>283</v>
      </c>
      <c r="DI56" s="13" t="s">
        <v>283</v>
      </c>
      <c r="DJ56" s="13" t="s">
        <v>283</v>
      </c>
      <c r="DK56" s="13">
        <v>446</v>
      </c>
    </row>
    <row r="57" spans="1:115">
      <c r="A57" s="3" t="s">
        <v>191</v>
      </c>
      <c r="B57" s="13" t="s">
        <v>283</v>
      </c>
      <c r="C57" s="13" t="s">
        <v>283</v>
      </c>
      <c r="D57" s="13" t="s">
        <v>283</v>
      </c>
      <c r="E57" s="13" t="s">
        <v>283</v>
      </c>
      <c r="F57" s="13" t="s">
        <v>283</v>
      </c>
      <c r="G57" s="13" t="s">
        <v>283</v>
      </c>
      <c r="H57" s="13" t="s">
        <v>283</v>
      </c>
      <c r="I57" s="13" t="s">
        <v>283</v>
      </c>
      <c r="J57" s="13" t="s">
        <v>283</v>
      </c>
      <c r="K57" s="13" t="s">
        <v>283</v>
      </c>
      <c r="L57" s="13" t="s">
        <v>283</v>
      </c>
      <c r="M57" s="13" t="s">
        <v>283</v>
      </c>
      <c r="N57" s="13" t="s">
        <v>283</v>
      </c>
      <c r="O57" s="13" t="s">
        <v>283</v>
      </c>
      <c r="P57" s="13" t="s">
        <v>283</v>
      </c>
      <c r="Q57" s="13" t="s">
        <v>283</v>
      </c>
      <c r="R57" s="13" t="s">
        <v>283</v>
      </c>
      <c r="S57" s="13" t="s">
        <v>283</v>
      </c>
      <c r="T57" s="13" t="s">
        <v>283</v>
      </c>
      <c r="U57" s="13" t="s">
        <v>283</v>
      </c>
      <c r="V57" s="13" t="s">
        <v>283</v>
      </c>
      <c r="W57" s="13" t="s">
        <v>283</v>
      </c>
      <c r="X57" s="13" t="s">
        <v>283</v>
      </c>
      <c r="Y57" s="13" t="s">
        <v>283</v>
      </c>
      <c r="Z57" s="13" t="s">
        <v>283</v>
      </c>
      <c r="AA57" s="13" t="s">
        <v>283</v>
      </c>
      <c r="AB57" s="13" t="s">
        <v>283</v>
      </c>
      <c r="AC57" s="13" t="s">
        <v>283</v>
      </c>
      <c r="AD57" s="13" t="s">
        <v>283</v>
      </c>
      <c r="AE57" s="13" t="s">
        <v>283</v>
      </c>
      <c r="AF57" s="85" t="s">
        <v>283</v>
      </c>
      <c r="AG57" s="85" t="s">
        <v>283</v>
      </c>
      <c r="AH57" s="85" t="s">
        <v>283</v>
      </c>
      <c r="AI57" s="85" t="s">
        <v>283</v>
      </c>
      <c r="AJ57" s="85" t="s">
        <v>283</v>
      </c>
      <c r="AK57" s="13" t="s">
        <v>283</v>
      </c>
      <c r="AL57" s="13" t="s">
        <v>283</v>
      </c>
      <c r="AM57" s="13" t="s">
        <v>283</v>
      </c>
      <c r="AN57" s="13" t="s">
        <v>283</v>
      </c>
      <c r="AO57" s="13" t="s">
        <v>283</v>
      </c>
      <c r="AP57" s="13" t="s">
        <v>283</v>
      </c>
      <c r="AQ57" s="13" t="s">
        <v>283</v>
      </c>
      <c r="AR57" s="13" t="s">
        <v>283</v>
      </c>
      <c r="AS57" s="13" t="s">
        <v>283</v>
      </c>
      <c r="AT57" s="13" t="s">
        <v>283</v>
      </c>
      <c r="AU57" s="89" t="s">
        <v>283</v>
      </c>
      <c r="AV57" s="89" t="s">
        <v>283</v>
      </c>
      <c r="AW57" s="89" t="s">
        <v>283</v>
      </c>
      <c r="AX57" s="89" t="s">
        <v>283</v>
      </c>
      <c r="AY57" s="89" t="s">
        <v>283</v>
      </c>
      <c r="AZ57" s="13">
        <v>371</v>
      </c>
      <c r="BA57" s="13">
        <v>374</v>
      </c>
      <c r="BB57" s="13">
        <v>458</v>
      </c>
      <c r="BC57" s="13">
        <v>304</v>
      </c>
      <c r="BD57" s="13">
        <v>468</v>
      </c>
      <c r="BE57" s="13">
        <v>392</v>
      </c>
      <c r="BF57" s="13">
        <v>444</v>
      </c>
      <c r="BG57" s="13">
        <v>392</v>
      </c>
      <c r="BH57" s="13">
        <v>461</v>
      </c>
      <c r="BI57" s="81">
        <v>296</v>
      </c>
      <c r="BJ57" s="13"/>
      <c r="BK57" s="3"/>
      <c r="BL57" s="3" t="s">
        <v>397</v>
      </c>
      <c r="BM57" s="3" t="s">
        <v>66</v>
      </c>
      <c r="BN57" s="3"/>
      <c r="BO57" s="3"/>
      <c r="BP57" s="13" t="s">
        <v>283</v>
      </c>
      <c r="BQ57" s="13" t="s">
        <v>283</v>
      </c>
      <c r="BR57" s="13" t="s">
        <v>282</v>
      </c>
      <c r="BS57" s="13" t="s">
        <v>282</v>
      </c>
      <c r="BT57" s="13" t="s">
        <v>283</v>
      </c>
      <c r="BU57" s="13">
        <v>206</v>
      </c>
      <c r="BV57" s="13" t="s">
        <v>283</v>
      </c>
      <c r="BW57" s="13" t="s">
        <v>283</v>
      </c>
      <c r="BX57" s="13" t="s">
        <v>282</v>
      </c>
      <c r="BY57" s="13" t="s">
        <v>282</v>
      </c>
      <c r="BZ57" s="13" t="s">
        <v>283</v>
      </c>
      <c r="CB57" s="13" t="s">
        <v>283</v>
      </c>
      <c r="CC57" s="13" t="s">
        <v>283</v>
      </c>
      <c r="CD57" s="13" t="s">
        <v>282</v>
      </c>
      <c r="CE57" s="13" t="s">
        <v>282</v>
      </c>
      <c r="CF57" s="13" t="s">
        <v>283</v>
      </c>
      <c r="CG57" s="13">
        <v>351</v>
      </c>
      <c r="CH57" s="13" t="s">
        <v>283</v>
      </c>
      <c r="CI57" s="13" t="s">
        <v>283</v>
      </c>
      <c r="CJ57" s="13" t="s">
        <v>282</v>
      </c>
      <c r="CK57" s="13" t="s">
        <v>282</v>
      </c>
      <c r="CL57" s="13" t="s">
        <v>283</v>
      </c>
      <c r="CM57" s="13">
        <v>284</v>
      </c>
      <c r="CN57" s="13" t="s">
        <v>283</v>
      </c>
      <c r="CO57" s="13" t="s">
        <v>283</v>
      </c>
      <c r="CP57" s="13" t="s">
        <v>283</v>
      </c>
      <c r="CQ57" s="13" t="s">
        <v>283</v>
      </c>
      <c r="CR57" s="13" t="s">
        <v>283</v>
      </c>
      <c r="CS57" s="13">
        <v>196</v>
      </c>
      <c r="CT57" s="13" t="s">
        <v>283</v>
      </c>
      <c r="CU57" s="13" t="s">
        <v>283</v>
      </c>
      <c r="CV57" s="13" t="s">
        <v>283</v>
      </c>
      <c r="CW57" s="13" t="s">
        <v>283</v>
      </c>
      <c r="CX57" s="13" t="s">
        <v>283</v>
      </c>
      <c r="CZ57" s="13" t="s">
        <v>283</v>
      </c>
      <c r="DA57" s="13" t="s">
        <v>283</v>
      </c>
      <c r="DB57" s="13" t="s">
        <v>283</v>
      </c>
      <c r="DC57" s="13" t="s">
        <v>283</v>
      </c>
      <c r="DD57" s="13" t="s">
        <v>283</v>
      </c>
      <c r="DE57" s="13">
        <v>375</v>
      </c>
      <c r="DF57" s="13" t="s">
        <v>283</v>
      </c>
      <c r="DG57" s="13" t="s">
        <v>283</v>
      </c>
      <c r="DH57" s="13" t="s">
        <v>283</v>
      </c>
      <c r="DI57" s="13" t="s">
        <v>283</v>
      </c>
      <c r="DJ57" s="13" t="s">
        <v>283</v>
      </c>
      <c r="DK57" s="13">
        <v>446</v>
      </c>
    </row>
    <row r="58" spans="1:115">
      <c r="A58" s="3" t="s">
        <v>192</v>
      </c>
      <c r="B58" s="13" t="s">
        <v>283</v>
      </c>
      <c r="C58" s="13" t="s">
        <v>283</v>
      </c>
      <c r="D58" s="13" t="s">
        <v>283</v>
      </c>
      <c r="E58" s="13" t="s">
        <v>283</v>
      </c>
      <c r="F58" s="13" t="s">
        <v>283</v>
      </c>
      <c r="G58" s="13" t="s">
        <v>283</v>
      </c>
      <c r="H58" s="13" t="s">
        <v>283</v>
      </c>
      <c r="I58" s="13" t="s">
        <v>283</v>
      </c>
      <c r="J58" s="13" t="s">
        <v>283</v>
      </c>
      <c r="K58" s="13" t="s">
        <v>283</v>
      </c>
      <c r="L58" s="13" t="s">
        <v>283</v>
      </c>
      <c r="M58" s="13" t="s">
        <v>283</v>
      </c>
      <c r="N58" s="13" t="s">
        <v>283</v>
      </c>
      <c r="O58" s="13" t="s">
        <v>283</v>
      </c>
      <c r="P58" s="13" t="s">
        <v>283</v>
      </c>
      <c r="Q58" s="13" t="s">
        <v>283</v>
      </c>
      <c r="R58" s="13" t="s">
        <v>283</v>
      </c>
      <c r="S58" s="13" t="s">
        <v>283</v>
      </c>
      <c r="T58" s="13" t="s">
        <v>283</v>
      </c>
      <c r="U58" s="13" t="s">
        <v>283</v>
      </c>
      <c r="V58" s="13" t="s">
        <v>283</v>
      </c>
      <c r="W58" s="13" t="s">
        <v>283</v>
      </c>
      <c r="X58" s="13" t="s">
        <v>283</v>
      </c>
      <c r="Y58" s="13" t="s">
        <v>283</v>
      </c>
      <c r="Z58" s="13" t="s">
        <v>283</v>
      </c>
      <c r="AA58" s="13" t="s">
        <v>283</v>
      </c>
      <c r="AB58" s="13" t="s">
        <v>283</v>
      </c>
      <c r="AC58" s="13" t="s">
        <v>283</v>
      </c>
      <c r="AD58" s="13" t="s">
        <v>283</v>
      </c>
      <c r="AE58" s="13" t="s">
        <v>283</v>
      </c>
      <c r="AF58" s="85" t="s">
        <v>283</v>
      </c>
      <c r="AG58" s="85" t="s">
        <v>283</v>
      </c>
      <c r="AH58" s="85" t="s">
        <v>283</v>
      </c>
      <c r="AI58" s="85" t="s">
        <v>283</v>
      </c>
      <c r="AJ58" s="85" t="s">
        <v>283</v>
      </c>
      <c r="AK58" s="13" t="s">
        <v>283</v>
      </c>
      <c r="AL58" s="13" t="s">
        <v>283</v>
      </c>
      <c r="AM58" s="13" t="s">
        <v>283</v>
      </c>
      <c r="AN58" s="13" t="s">
        <v>283</v>
      </c>
      <c r="AO58" s="13" t="s">
        <v>283</v>
      </c>
      <c r="AP58" s="13" t="s">
        <v>283</v>
      </c>
      <c r="AQ58" s="13" t="s">
        <v>283</v>
      </c>
      <c r="AR58" s="13" t="s">
        <v>283</v>
      </c>
      <c r="AS58" s="13" t="s">
        <v>283</v>
      </c>
      <c r="AT58" s="13" t="s">
        <v>283</v>
      </c>
      <c r="AU58" s="89" t="s">
        <v>283</v>
      </c>
      <c r="AV58" s="89" t="s">
        <v>283</v>
      </c>
      <c r="AW58" s="89" t="s">
        <v>283</v>
      </c>
      <c r="AX58" s="89" t="s">
        <v>283</v>
      </c>
      <c r="AY58" s="89" t="s">
        <v>283</v>
      </c>
      <c r="AZ58" s="13">
        <v>371</v>
      </c>
      <c r="BA58" s="13">
        <v>374</v>
      </c>
      <c r="BB58" s="13">
        <v>458</v>
      </c>
      <c r="BC58" s="13">
        <v>304</v>
      </c>
      <c r="BD58" s="13">
        <v>468</v>
      </c>
      <c r="BE58" s="13">
        <v>392</v>
      </c>
      <c r="BF58" s="13">
        <v>444</v>
      </c>
      <c r="BG58" s="13">
        <v>392</v>
      </c>
      <c r="BH58" s="13">
        <v>461</v>
      </c>
      <c r="BI58" s="81">
        <v>296</v>
      </c>
      <c r="BJ58" s="13"/>
      <c r="BK58" s="3"/>
      <c r="BL58" s="3" t="s">
        <v>398</v>
      </c>
      <c r="BM58" s="3" t="s">
        <v>63</v>
      </c>
      <c r="BN58" s="3"/>
      <c r="BO58" s="3"/>
      <c r="BP58" s="13" t="s">
        <v>283</v>
      </c>
      <c r="BQ58" s="13" t="s">
        <v>283</v>
      </c>
      <c r="BR58" s="13" t="s">
        <v>282</v>
      </c>
      <c r="BS58" s="13" t="s">
        <v>282</v>
      </c>
      <c r="BT58" s="13" t="s">
        <v>283</v>
      </c>
      <c r="BU58" s="13">
        <v>206</v>
      </c>
      <c r="BV58" s="13" t="s">
        <v>283</v>
      </c>
      <c r="BW58" s="13" t="s">
        <v>283</v>
      </c>
      <c r="BX58" s="13" t="s">
        <v>282</v>
      </c>
      <c r="BY58" s="13" t="s">
        <v>282</v>
      </c>
      <c r="BZ58" s="13" t="s">
        <v>283</v>
      </c>
      <c r="CB58" s="13" t="s">
        <v>283</v>
      </c>
      <c r="CC58" s="13" t="s">
        <v>283</v>
      </c>
      <c r="CD58" s="13" t="s">
        <v>282</v>
      </c>
      <c r="CE58" s="13" t="s">
        <v>282</v>
      </c>
      <c r="CF58" s="13" t="s">
        <v>283</v>
      </c>
      <c r="CG58" s="13">
        <v>351</v>
      </c>
      <c r="CH58" s="13" t="s">
        <v>283</v>
      </c>
      <c r="CI58" s="13" t="s">
        <v>283</v>
      </c>
      <c r="CJ58" s="13" t="s">
        <v>282</v>
      </c>
      <c r="CK58" s="13" t="s">
        <v>282</v>
      </c>
      <c r="CL58" s="13" t="s">
        <v>283</v>
      </c>
      <c r="CM58" s="13">
        <v>284</v>
      </c>
      <c r="CN58" s="13" t="s">
        <v>283</v>
      </c>
      <c r="CO58" s="13" t="s">
        <v>283</v>
      </c>
      <c r="CP58" s="13" t="s">
        <v>283</v>
      </c>
      <c r="CQ58" s="13" t="s">
        <v>283</v>
      </c>
      <c r="CR58" s="13" t="s">
        <v>283</v>
      </c>
      <c r="CS58" s="13">
        <v>196</v>
      </c>
      <c r="CT58" s="13" t="s">
        <v>283</v>
      </c>
      <c r="CU58" s="13" t="s">
        <v>283</v>
      </c>
      <c r="CV58" s="13" t="s">
        <v>283</v>
      </c>
      <c r="CW58" s="13" t="s">
        <v>283</v>
      </c>
      <c r="CX58" s="13" t="s">
        <v>283</v>
      </c>
      <c r="CZ58" s="13" t="s">
        <v>283</v>
      </c>
      <c r="DA58" s="13" t="s">
        <v>283</v>
      </c>
      <c r="DB58" s="13" t="s">
        <v>283</v>
      </c>
      <c r="DC58" s="13" t="s">
        <v>283</v>
      </c>
      <c r="DD58" s="13" t="s">
        <v>283</v>
      </c>
      <c r="DE58" s="13">
        <v>375</v>
      </c>
      <c r="DF58" s="13" t="s">
        <v>283</v>
      </c>
      <c r="DG58" s="13" t="s">
        <v>283</v>
      </c>
      <c r="DH58" s="13" t="s">
        <v>283</v>
      </c>
      <c r="DI58" s="13" t="s">
        <v>283</v>
      </c>
      <c r="DJ58" s="13" t="s">
        <v>283</v>
      </c>
      <c r="DK58" s="13">
        <v>446</v>
      </c>
    </row>
    <row r="59" spans="1:115">
      <c r="A59" s="3" t="s">
        <v>193</v>
      </c>
      <c r="B59" s="13" t="s">
        <v>283</v>
      </c>
      <c r="C59" s="13" t="s">
        <v>283</v>
      </c>
      <c r="D59" s="13" t="s">
        <v>283</v>
      </c>
      <c r="E59" s="13" t="s">
        <v>283</v>
      </c>
      <c r="F59" s="13" t="s">
        <v>283</v>
      </c>
      <c r="G59" s="13" t="s">
        <v>281</v>
      </c>
      <c r="H59" s="13" t="s">
        <v>281</v>
      </c>
      <c r="I59" s="13" t="s">
        <v>281</v>
      </c>
      <c r="J59" s="13" t="s">
        <v>283</v>
      </c>
      <c r="K59" s="13" t="s">
        <v>281</v>
      </c>
      <c r="L59" s="13" t="s">
        <v>281</v>
      </c>
      <c r="M59" s="13" t="s">
        <v>281</v>
      </c>
      <c r="N59" s="13" t="s">
        <v>281</v>
      </c>
      <c r="O59" s="13" t="s">
        <v>283</v>
      </c>
      <c r="P59" s="13" t="s">
        <v>281</v>
      </c>
      <c r="Q59" s="13" t="s">
        <v>281</v>
      </c>
      <c r="R59" s="13" t="s">
        <v>281</v>
      </c>
      <c r="S59" s="13" t="s">
        <v>281</v>
      </c>
      <c r="T59" s="13" t="s">
        <v>283</v>
      </c>
      <c r="U59" s="13" t="s">
        <v>281</v>
      </c>
      <c r="V59" s="13" t="s">
        <v>281</v>
      </c>
      <c r="W59" s="13" t="s">
        <v>281</v>
      </c>
      <c r="X59" s="13" t="s">
        <v>281</v>
      </c>
      <c r="Y59" s="13" t="s">
        <v>283</v>
      </c>
      <c r="Z59" s="13" t="s">
        <v>281</v>
      </c>
      <c r="AA59" s="13" t="s">
        <v>281</v>
      </c>
      <c r="AB59" s="13" t="s">
        <v>281</v>
      </c>
      <c r="AC59" s="13" t="s">
        <v>281</v>
      </c>
      <c r="AD59" s="13" t="s">
        <v>283</v>
      </c>
      <c r="AE59" s="13" t="s">
        <v>281</v>
      </c>
      <c r="AF59" s="85" t="s">
        <v>281</v>
      </c>
      <c r="AG59" s="85" t="s">
        <v>281</v>
      </c>
      <c r="AH59" s="85" t="s">
        <v>281</v>
      </c>
      <c r="AI59" s="85" t="s">
        <v>283</v>
      </c>
      <c r="AJ59" s="85" t="s">
        <v>281</v>
      </c>
      <c r="AK59" s="13" t="s">
        <v>281</v>
      </c>
      <c r="AL59" s="13" t="s">
        <v>281</v>
      </c>
      <c r="AM59" s="13" t="s">
        <v>281</v>
      </c>
      <c r="AN59" s="13" t="s">
        <v>283</v>
      </c>
      <c r="AO59" s="13" t="s">
        <v>281</v>
      </c>
      <c r="AP59" s="13" t="s">
        <v>281</v>
      </c>
      <c r="AQ59" s="13" t="s">
        <v>281</v>
      </c>
      <c r="AR59" s="13" t="s">
        <v>281</v>
      </c>
      <c r="AS59" s="13" t="s">
        <v>283</v>
      </c>
      <c r="AT59" s="13" t="s">
        <v>281</v>
      </c>
      <c r="AU59" s="89" t="s">
        <v>281</v>
      </c>
      <c r="AV59" s="89" t="s">
        <v>281</v>
      </c>
      <c r="AW59" s="89" t="s">
        <v>281</v>
      </c>
      <c r="AX59" s="89" t="s">
        <v>283</v>
      </c>
      <c r="AY59" s="89" t="s">
        <v>281</v>
      </c>
      <c r="AZ59" s="13">
        <v>371</v>
      </c>
      <c r="BA59" s="13">
        <v>374</v>
      </c>
      <c r="BB59" s="13">
        <v>458</v>
      </c>
      <c r="BC59" s="13">
        <v>304</v>
      </c>
      <c r="BD59" s="13">
        <v>468</v>
      </c>
      <c r="BE59" s="13">
        <v>392</v>
      </c>
      <c r="BF59" s="13">
        <v>444</v>
      </c>
      <c r="BG59" s="13">
        <v>392</v>
      </c>
      <c r="BH59" s="13">
        <v>461</v>
      </c>
      <c r="BI59" s="81">
        <v>296</v>
      </c>
      <c r="BJ59" s="13"/>
      <c r="BK59" s="3"/>
      <c r="BL59" s="3" t="s">
        <v>399</v>
      </c>
      <c r="BM59" s="3" t="s">
        <v>60</v>
      </c>
      <c r="BN59" s="3"/>
      <c r="BO59" s="3"/>
      <c r="BP59" s="13" t="s">
        <v>283</v>
      </c>
      <c r="BQ59" s="13" t="s">
        <v>283</v>
      </c>
      <c r="BR59" s="13" t="s">
        <v>282</v>
      </c>
      <c r="BS59" s="13" t="s">
        <v>282</v>
      </c>
      <c r="BT59" s="13" t="s">
        <v>283</v>
      </c>
      <c r="BU59" s="13">
        <v>206</v>
      </c>
      <c r="BV59" s="13" t="s">
        <v>283</v>
      </c>
      <c r="BW59" s="13" t="s">
        <v>283</v>
      </c>
      <c r="BX59" s="13" t="s">
        <v>282</v>
      </c>
      <c r="BY59" s="13" t="s">
        <v>282</v>
      </c>
      <c r="BZ59" s="13" t="s">
        <v>283</v>
      </c>
      <c r="CB59" s="13" t="s">
        <v>283</v>
      </c>
      <c r="CC59" s="13" t="s">
        <v>283</v>
      </c>
      <c r="CD59" s="13" t="s">
        <v>282</v>
      </c>
      <c r="CE59" s="13" t="s">
        <v>282</v>
      </c>
      <c r="CF59" s="13" t="s">
        <v>283</v>
      </c>
      <c r="CG59" s="13">
        <v>351</v>
      </c>
      <c r="CH59" s="13" t="s">
        <v>283</v>
      </c>
      <c r="CI59" s="13" t="s">
        <v>283</v>
      </c>
      <c r="CJ59" s="13" t="s">
        <v>282</v>
      </c>
      <c r="CK59" s="13" t="s">
        <v>282</v>
      </c>
      <c r="CL59" s="13" t="s">
        <v>283</v>
      </c>
      <c r="CM59" s="13">
        <v>284</v>
      </c>
      <c r="CN59" s="13" t="s">
        <v>283</v>
      </c>
      <c r="CO59" s="13" t="s">
        <v>283</v>
      </c>
      <c r="CP59" s="13" t="s">
        <v>283</v>
      </c>
      <c r="CQ59" s="13" t="s">
        <v>283</v>
      </c>
      <c r="CR59" s="13" t="s">
        <v>283</v>
      </c>
      <c r="CS59" s="13">
        <v>196</v>
      </c>
      <c r="CT59" s="13" t="s">
        <v>283</v>
      </c>
      <c r="CU59" s="13" t="s">
        <v>283</v>
      </c>
      <c r="CV59" s="13" t="s">
        <v>283</v>
      </c>
      <c r="CW59" s="13" t="s">
        <v>283</v>
      </c>
      <c r="CX59" s="13" t="s">
        <v>283</v>
      </c>
      <c r="CZ59" s="13" t="s">
        <v>283</v>
      </c>
      <c r="DA59" s="13" t="s">
        <v>283</v>
      </c>
      <c r="DB59" s="13" t="s">
        <v>283</v>
      </c>
      <c r="DC59" s="13" t="s">
        <v>283</v>
      </c>
      <c r="DD59" s="13" t="s">
        <v>283</v>
      </c>
      <c r="DE59" s="13">
        <v>375</v>
      </c>
      <c r="DF59" s="13" t="s">
        <v>283</v>
      </c>
      <c r="DG59" s="13" t="s">
        <v>283</v>
      </c>
      <c r="DH59" s="13" t="s">
        <v>283</v>
      </c>
      <c r="DI59" s="13" t="s">
        <v>283</v>
      </c>
      <c r="DJ59" s="13" t="s">
        <v>283</v>
      </c>
      <c r="DK59" s="13">
        <v>446</v>
      </c>
    </row>
    <row r="60" spans="1:115">
      <c r="A60" s="3" t="s">
        <v>194</v>
      </c>
      <c r="B60" s="13" t="s">
        <v>283</v>
      </c>
      <c r="C60" s="13" t="s">
        <v>283</v>
      </c>
      <c r="D60" s="13" t="s">
        <v>283</v>
      </c>
      <c r="E60" s="13" t="s">
        <v>283</v>
      </c>
      <c r="F60" s="13" t="s">
        <v>283</v>
      </c>
      <c r="G60" s="13" t="s">
        <v>283</v>
      </c>
      <c r="H60" s="13" t="s">
        <v>283</v>
      </c>
      <c r="I60" s="13" t="s">
        <v>283</v>
      </c>
      <c r="J60" s="13" t="s">
        <v>283</v>
      </c>
      <c r="K60" s="13" t="s">
        <v>283</v>
      </c>
      <c r="L60" s="13" t="s">
        <v>283</v>
      </c>
      <c r="M60" s="13" t="s">
        <v>283</v>
      </c>
      <c r="N60" s="13" t="s">
        <v>283</v>
      </c>
      <c r="O60" s="13" t="s">
        <v>283</v>
      </c>
      <c r="P60" s="13" t="s">
        <v>283</v>
      </c>
      <c r="Q60" s="13" t="s">
        <v>283</v>
      </c>
      <c r="R60" s="13" t="s">
        <v>283</v>
      </c>
      <c r="S60" s="13" t="s">
        <v>283</v>
      </c>
      <c r="T60" s="13" t="s">
        <v>283</v>
      </c>
      <c r="U60" s="13" t="s">
        <v>283</v>
      </c>
      <c r="V60" s="13" t="s">
        <v>283</v>
      </c>
      <c r="W60" s="13" t="s">
        <v>283</v>
      </c>
      <c r="X60" s="13" t="s">
        <v>283</v>
      </c>
      <c r="Y60" s="13" t="s">
        <v>283</v>
      </c>
      <c r="Z60" s="13" t="s">
        <v>283</v>
      </c>
      <c r="AA60" s="13" t="s">
        <v>283</v>
      </c>
      <c r="AB60" s="13" t="s">
        <v>283</v>
      </c>
      <c r="AC60" s="13" t="s">
        <v>283</v>
      </c>
      <c r="AD60" s="13" t="s">
        <v>283</v>
      </c>
      <c r="AE60" s="13" t="s">
        <v>283</v>
      </c>
      <c r="AF60" s="85" t="s">
        <v>283</v>
      </c>
      <c r="AG60" s="85" t="s">
        <v>283</v>
      </c>
      <c r="AH60" s="85" t="s">
        <v>283</v>
      </c>
      <c r="AI60" s="85" t="s">
        <v>283</v>
      </c>
      <c r="AJ60" s="85" t="s">
        <v>283</v>
      </c>
      <c r="AK60" s="13" t="s">
        <v>283</v>
      </c>
      <c r="AL60" s="13" t="s">
        <v>283</v>
      </c>
      <c r="AM60" s="13" t="s">
        <v>283</v>
      </c>
      <c r="AN60" s="13" t="s">
        <v>283</v>
      </c>
      <c r="AO60" s="13" t="s">
        <v>283</v>
      </c>
      <c r="AP60" s="13" t="s">
        <v>283</v>
      </c>
      <c r="AQ60" s="13" t="s">
        <v>283</v>
      </c>
      <c r="AR60" s="13" t="s">
        <v>283</v>
      </c>
      <c r="AS60" s="13" t="s">
        <v>283</v>
      </c>
      <c r="AT60" s="13" t="s">
        <v>283</v>
      </c>
      <c r="AU60" s="89" t="s">
        <v>283</v>
      </c>
      <c r="AV60" s="89" t="s">
        <v>283</v>
      </c>
      <c r="AW60" s="89" t="s">
        <v>283</v>
      </c>
      <c r="AX60" s="89" t="s">
        <v>283</v>
      </c>
      <c r="AY60" s="89" t="s">
        <v>283</v>
      </c>
      <c r="AZ60" s="13">
        <v>371</v>
      </c>
      <c r="BA60" s="13">
        <v>374</v>
      </c>
      <c r="BB60" s="13">
        <v>458</v>
      </c>
      <c r="BC60" s="13">
        <v>304</v>
      </c>
      <c r="BD60" s="13">
        <v>468</v>
      </c>
      <c r="BE60" s="13">
        <v>392</v>
      </c>
      <c r="BF60" s="13">
        <v>444</v>
      </c>
      <c r="BG60" s="13">
        <v>392</v>
      </c>
      <c r="BH60" s="13">
        <v>461</v>
      </c>
      <c r="BI60" s="81">
        <v>296</v>
      </c>
      <c r="BJ60" s="13"/>
      <c r="BK60" s="3"/>
      <c r="BL60" s="3" t="s">
        <v>400</v>
      </c>
      <c r="BM60" s="3" t="s">
        <v>57</v>
      </c>
      <c r="BN60" s="3"/>
      <c r="BO60" s="3"/>
      <c r="BP60" s="13" t="s">
        <v>283</v>
      </c>
      <c r="BQ60" s="13" t="s">
        <v>283</v>
      </c>
      <c r="BR60" s="13" t="s">
        <v>282</v>
      </c>
      <c r="BS60" s="13" t="s">
        <v>282</v>
      </c>
      <c r="BT60" s="13" t="s">
        <v>283</v>
      </c>
      <c r="BU60" s="13">
        <v>206</v>
      </c>
      <c r="BV60" s="13" t="s">
        <v>283</v>
      </c>
      <c r="BW60" s="13" t="s">
        <v>283</v>
      </c>
      <c r="BX60" s="13" t="s">
        <v>282</v>
      </c>
      <c r="BY60" s="13" t="s">
        <v>282</v>
      </c>
      <c r="BZ60" s="13" t="s">
        <v>283</v>
      </c>
      <c r="CB60" s="13" t="s">
        <v>283</v>
      </c>
      <c r="CC60" s="13" t="s">
        <v>283</v>
      </c>
      <c r="CD60" s="13" t="s">
        <v>282</v>
      </c>
      <c r="CE60" s="13" t="s">
        <v>282</v>
      </c>
      <c r="CF60" s="13" t="s">
        <v>283</v>
      </c>
      <c r="CG60" s="13">
        <v>351</v>
      </c>
      <c r="CH60" s="13" t="s">
        <v>283</v>
      </c>
      <c r="CI60" s="13" t="s">
        <v>283</v>
      </c>
      <c r="CJ60" s="13" t="s">
        <v>282</v>
      </c>
      <c r="CK60" s="13" t="s">
        <v>282</v>
      </c>
      <c r="CL60" s="13" t="s">
        <v>283</v>
      </c>
      <c r="CM60" s="13">
        <v>284</v>
      </c>
      <c r="CN60" s="13" t="s">
        <v>283</v>
      </c>
      <c r="CO60" s="13" t="s">
        <v>283</v>
      </c>
      <c r="CP60" s="13" t="s">
        <v>283</v>
      </c>
      <c r="CQ60" s="13" t="s">
        <v>283</v>
      </c>
      <c r="CR60" s="13" t="s">
        <v>283</v>
      </c>
      <c r="CS60" s="13">
        <v>196</v>
      </c>
      <c r="CT60" s="13" t="s">
        <v>283</v>
      </c>
      <c r="CU60" s="13" t="s">
        <v>283</v>
      </c>
      <c r="CV60" s="13" t="s">
        <v>283</v>
      </c>
      <c r="CW60" s="13" t="s">
        <v>283</v>
      </c>
      <c r="CX60" s="13" t="s">
        <v>283</v>
      </c>
      <c r="CZ60" s="13" t="s">
        <v>283</v>
      </c>
      <c r="DA60" s="13" t="s">
        <v>283</v>
      </c>
      <c r="DB60" s="13" t="s">
        <v>283</v>
      </c>
      <c r="DC60" s="13" t="s">
        <v>283</v>
      </c>
      <c r="DD60" s="13" t="s">
        <v>283</v>
      </c>
      <c r="DE60" s="13">
        <v>375</v>
      </c>
      <c r="DF60" s="13" t="s">
        <v>283</v>
      </c>
      <c r="DG60" s="13" t="s">
        <v>283</v>
      </c>
      <c r="DH60" s="13" t="s">
        <v>283</v>
      </c>
      <c r="DI60" s="13" t="s">
        <v>283</v>
      </c>
      <c r="DJ60" s="13" t="s">
        <v>283</v>
      </c>
      <c r="DK60" s="13">
        <v>446</v>
      </c>
    </row>
    <row r="61" spans="1:115">
      <c r="A61" s="3" t="s">
        <v>195</v>
      </c>
      <c r="B61" s="13" t="s">
        <v>283</v>
      </c>
      <c r="C61" s="13" t="s">
        <v>283</v>
      </c>
      <c r="D61" s="13" t="s">
        <v>283</v>
      </c>
      <c r="E61" s="13" t="s">
        <v>283</v>
      </c>
      <c r="F61" s="13" t="s">
        <v>283</v>
      </c>
      <c r="G61" s="13" t="s">
        <v>283</v>
      </c>
      <c r="H61" s="13" t="s">
        <v>283</v>
      </c>
      <c r="I61" s="13" t="s">
        <v>283</v>
      </c>
      <c r="J61" s="13" t="s">
        <v>283</v>
      </c>
      <c r="K61" s="13" t="s">
        <v>283</v>
      </c>
      <c r="L61" s="13" t="s">
        <v>283</v>
      </c>
      <c r="M61" s="13" t="s">
        <v>283</v>
      </c>
      <c r="N61" s="13" t="s">
        <v>283</v>
      </c>
      <c r="O61" s="13" t="s">
        <v>283</v>
      </c>
      <c r="P61" s="13" t="s">
        <v>283</v>
      </c>
      <c r="Q61" s="13" t="s">
        <v>283</v>
      </c>
      <c r="R61" s="13" t="s">
        <v>283</v>
      </c>
      <c r="S61" s="13" t="s">
        <v>283</v>
      </c>
      <c r="T61" s="13" t="s">
        <v>283</v>
      </c>
      <c r="U61" s="13" t="s">
        <v>283</v>
      </c>
      <c r="V61" s="13" t="s">
        <v>283</v>
      </c>
      <c r="W61" s="13" t="s">
        <v>283</v>
      </c>
      <c r="X61" s="13" t="s">
        <v>283</v>
      </c>
      <c r="Y61" s="13" t="s">
        <v>283</v>
      </c>
      <c r="Z61" s="13" t="s">
        <v>283</v>
      </c>
      <c r="AA61" s="13" t="s">
        <v>283</v>
      </c>
      <c r="AB61" s="13" t="s">
        <v>283</v>
      </c>
      <c r="AC61" s="13" t="s">
        <v>283</v>
      </c>
      <c r="AD61" s="13" t="s">
        <v>283</v>
      </c>
      <c r="AE61" s="13" t="s">
        <v>283</v>
      </c>
      <c r="AF61" s="85" t="s">
        <v>283</v>
      </c>
      <c r="AG61" s="85" t="s">
        <v>283</v>
      </c>
      <c r="AH61" s="85" t="s">
        <v>283</v>
      </c>
      <c r="AI61" s="85" t="s">
        <v>283</v>
      </c>
      <c r="AJ61" s="85" t="s">
        <v>283</v>
      </c>
      <c r="AK61" s="13" t="s">
        <v>283</v>
      </c>
      <c r="AL61" s="13" t="s">
        <v>283</v>
      </c>
      <c r="AM61" s="13" t="s">
        <v>283</v>
      </c>
      <c r="AN61" s="13" t="s">
        <v>283</v>
      </c>
      <c r="AO61" s="13" t="s">
        <v>283</v>
      </c>
      <c r="AP61" s="13" t="s">
        <v>283</v>
      </c>
      <c r="AQ61" s="13" t="s">
        <v>283</v>
      </c>
      <c r="AR61" s="13" t="s">
        <v>283</v>
      </c>
      <c r="AS61" s="13" t="s">
        <v>283</v>
      </c>
      <c r="AT61" s="13" t="s">
        <v>283</v>
      </c>
      <c r="AU61" s="89" t="s">
        <v>283</v>
      </c>
      <c r="AV61" s="89" t="s">
        <v>283</v>
      </c>
      <c r="AW61" s="89" t="s">
        <v>283</v>
      </c>
      <c r="AX61" s="89" t="s">
        <v>283</v>
      </c>
      <c r="AY61" s="89" t="s">
        <v>283</v>
      </c>
      <c r="AZ61" s="13">
        <v>371</v>
      </c>
      <c r="BA61" s="13">
        <v>374</v>
      </c>
      <c r="BB61" s="13">
        <v>458</v>
      </c>
      <c r="BC61" s="13">
        <v>304</v>
      </c>
      <c r="BD61" s="13">
        <v>468</v>
      </c>
      <c r="BE61" s="13">
        <v>392</v>
      </c>
      <c r="BF61" s="13">
        <v>444</v>
      </c>
      <c r="BG61" s="13">
        <v>392</v>
      </c>
      <c r="BH61" s="13">
        <v>461</v>
      </c>
      <c r="BI61" s="81">
        <v>296</v>
      </c>
      <c r="BJ61" s="13"/>
      <c r="BK61" s="3"/>
      <c r="BL61" s="3" t="s">
        <v>401</v>
      </c>
      <c r="BM61" s="3" t="s">
        <v>54</v>
      </c>
      <c r="BN61" s="3"/>
      <c r="BO61" s="3"/>
      <c r="BP61" s="21" t="s">
        <v>283</v>
      </c>
      <c r="BQ61" s="21" t="s">
        <v>283</v>
      </c>
      <c r="BR61" s="21" t="s">
        <v>282</v>
      </c>
      <c r="BS61" s="21" t="s">
        <v>282</v>
      </c>
      <c r="BT61" s="21" t="s">
        <v>283</v>
      </c>
      <c r="BU61" s="13">
        <v>206</v>
      </c>
      <c r="BV61" s="21" t="s">
        <v>283</v>
      </c>
      <c r="BW61" s="21" t="s">
        <v>283</v>
      </c>
      <c r="BX61" s="21" t="s">
        <v>282</v>
      </c>
      <c r="BY61" s="21" t="s">
        <v>282</v>
      </c>
      <c r="BZ61" s="21" t="s">
        <v>283</v>
      </c>
      <c r="CB61" s="21" t="s">
        <v>283</v>
      </c>
      <c r="CC61" s="21" t="s">
        <v>283</v>
      </c>
      <c r="CD61" s="21" t="s">
        <v>282</v>
      </c>
      <c r="CE61" s="21" t="s">
        <v>282</v>
      </c>
      <c r="CF61" s="21" t="s">
        <v>283</v>
      </c>
      <c r="CG61" s="13">
        <v>351</v>
      </c>
      <c r="CH61" s="21" t="s">
        <v>283</v>
      </c>
      <c r="CI61" s="21" t="s">
        <v>283</v>
      </c>
      <c r="CJ61" s="21" t="s">
        <v>282</v>
      </c>
      <c r="CK61" s="21" t="s">
        <v>282</v>
      </c>
      <c r="CL61" s="21" t="s">
        <v>283</v>
      </c>
      <c r="CM61" s="13">
        <v>284</v>
      </c>
      <c r="CN61" s="21" t="s">
        <v>283</v>
      </c>
      <c r="CO61" s="21" t="s">
        <v>283</v>
      </c>
      <c r="CP61" s="21" t="s">
        <v>283</v>
      </c>
      <c r="CQ61" s="21" t="s">
        <v>283</v>
      </c>
      <c r="CR61" s="21" t="s">
        <v>283</v>
      </c>
      <c r="CS61" s="13">
        <v>196</v>
      </c>
      <c r="CT61" s="21" t="s">
        <v>283</v>
      </c>
      <c r="CU61" s="21" t="s">
        <v>283</v>
      </c>
      <c r="CV61" s="21" t="s">
        <v>283</v>
      </c>
      <c r="CW61" s="21" t="s">
        <v>283</v>
      </c>
      <c r="CX61" s="21" t="s">
        <v>283</v>
      </c>
      <c r="CZ61" s="13" t="s">
        <v>283</v>
      </c>
      <c r="DA61" s="13" t="s">
        <v>283</v>
      </c>
      <c r="DB61" s="13" t="s">
        <v>283</v>
      </c>
      <c r="DC61" s="13" t="s">
        <v>283</v>
      </c>
      <c r="DD61" s="13" t="s">
        <v>283</v>
      </c>
      <c r="DE61" s="13">
        <v>375</v>
      </c>
      <c r="DF61" s="13" t="s">
        <v>283</v>
      </c>
      <c r="DG61" s="13" t="s">
        <v>283</v>
      </c>
      <c r="DH61" s="13" t="s">
        <v>283</v>
      </c>
      <c r="DI61" s="13" t="s">
        <v>283</v>
      </c>
      <c r="DJ61" s="13" t="s">
        <v>283</v>
      </c>
      <c r="DK61" s="13">
        <v>446</v>
      </c>
    </row>
    <row r="62" spans="1:115">
      <c r="A62" s="3" t="s">
        <v>196</v>
      </c>
      <c r="B62" s="13" t="s">
        <v>283</v>
      </c>
      <c r="C62" s="13" t="s">
        <v>283</v>
      </c>
      <c r="D62" s="13" t="s">
        <v>283</v>
      </c>
      <c r="E62" s="13" t="s">
        <v>283</v>
      </c>
      <c r="F62" s="13" t="s">
        <v>283</v>
      </c>
      <c r="G62" s="13" t="s">
        <v>283</v>
      </c>
      <c r="H62" s="13" t="s">
        <v>283</v>
      </c>
      <c r="I62" s="13" t="s">
        <v>283</v>
      </c>
      <c r="J62" s="13" t="s">
        <v>283</v>
      </c>
      <c r="K62" s="13" t="s">
        <v>283</v>
      </c>
      <c r="L62" s="13" t="s">
        <v>283</v>
      </c>
      <c r="M62" s="13" t="s">
        <v>283</v>
      </c>
      <c r="N62" s="13" t="s">
        <v>283</v>
      </c>
      <c r="O62" s="13" t="s">
        <v>283</v>
      </c>
      <c r="P62" s="13" t="s">
        <v>283</v>
      </c>
      <c r="Q62" s="13" t="s">
        <v>283</v>
      </c>
      <c r="R62" s="13" t="s">
        <v>283</v>
      </c>
      <c r="S62" s="13" t="s">
        <v>283</v>
      </c>
      <c r="T62" s="13" t="s">
        <v>283</v>
      </c>
      <c r="U62" s="13" t="s">
        <v>283</v>
      </c>
      <c r="V62" s="13" t="s">
        <v>283</v>
      </c>
      <c r="W62" s="13" t="s">
        <v>283</v>
      </c>
      <c r="X62" s="13" t="s">
        <v>283</v>
      </c>
      <c r="Y62" s="13" t="s">
        <v>283</v>
      </c>
      <c r="Z62" s="13" t="s">
        <v>283</v>
      </c>
      <c r="AA62" s="13" t="s">
        <v>283</v>
      </c>
      <c r="AB62" s="13" t="s">
        <v>283</v>
      </c>
      <c r="AC62" s="13" t="s">
        <v>283</v>
      </c>
      <c r="AD62" s="13" t="s">
        <v>283</v>
      </c>
      <c r="AE62" s="13" t="s">
        <v>283</v>
      </c>
      <c r="AF62" s="85" t="s">
        <v>283</v>
      </c>
      <c r="AG62" s="85" t="s">
        <v>283</v>
      </c>
      <c r="AH62" s="85" t="s">
        <v>283</v>
      </c>
      <c r="AI62" s="85" t="s">
        <v>283</v>
      </c>
      <c r="AJ62" s="85" t="s">
        <v>283</v>
      </c>
      <c r="AK62" s="13" t="s">
        <v>283</v>
      </c>
      <c r="AL62" s="13" t="s">
        <v>283</v>
      </c>
      <c r="AM62" s="13" t="s">
        <v>283</v>
      </c>
      <c r="AN62" s="13" t="s">
        <v>283</v>
      </c>
      <c r="AO62" s="13" t="s">
        <v>283</v>
      </c>
      <c r="AP62" s="13" t="s">
        <v>283</v>
      </c>
      <c r="AQ62" s="13" t="s">
        <v>283</v>
      </c>
      <c r="AR62" s="13" t="s">
        <v>283</v>
      </c>
      <c r="AS62" s="13" t="s">
        <v>283</v>
      </c>
      <c r="AT62" s="13" t="s">
        <v>283</v>
      </c>
      <c r="AU62" s="89" t="s">
        <v>283</v>
      </c>
      <c r="AV62" s="89" t="s">
        <v>283</v>
      </c>
      <c r="AW62" s="89" t="s">
        <v>283</v>
      </c>
      <c r="AX62" s="89" t="s">
        <v>283</v>
      </c>
      <c r="AY62" s="89" t="s">
        <v>283</v>
      </c>
      <c r="AZ62" s="13">
        <v>371</v>
      </c>
      <c r="BA62" s="13">
        <v>374</v>
      </c>
      <c r="BB62" s="13">
        <v>458</v>
      </c>
      <c r="BC62" s="13">
        <v>304</v>
      </c>
      <c r="BD62" s="13">
        <v>468</v>
      </c>
      <c r="BE62" s="13">
        <v>392</v>
      </c>
      <c r="BF62" s="13">
        <v>444</v>
      </c>
      <c r="BG62" s="13">
        <v>392</v>
      </c>
      <c r="BH62" s="13">
        <v>461</v>
      </c>
      <c r="BI62" s="81">
        <v>296</v>
      </c>
      <c r="BJ62" s="13"/>
      <c r="BK62" s="3"/>
      <c r="BL62" s="3" t="s">
        <v>402</v>
      </c>
      <c r="BM62" s="3" t="s">
        <v>51</v>
      </c>
      <c r="BN62" s="3"/>
      <c r="BO62" s="3"/>
      <c r="BP62" s="13" t="s">
        <v>283</v>
      </c>
      <c r="BQ62" s="13" t="s">
        <v>283</v>
      </c>
      <c r="BR62" s="13" t="s">
        <v>282</v>
      </c>
      <c r="BS62" s="13" t="s">
        <v>282</v>
      </c>
      <c r="BT62" s="13" t="s">
        <v>283</v>
      </c>
      <c r="BU62" s="13">
        <v>206</v>
      </c>
      <c r="BV62" s="13" t="s">
        <v>283</v>
      </c>
      <c r="BW62" s="13" t="s">
        <v>283</v>
      </c>
      <c r="BX62" s="13" t="s">
        <v>282</v>
      </c>
      <c r="BY62" s="13" t="s">
        <v>282</v>
      </c>
      <c r="BZ62" s="13" t="s">
        <v>283</v>
      </c>
      <c r="CB62" s="13" t="s">
        <v>283</v>
      </c>
      <c r="CC62" s="13" t="s">
        <v>283</v>
      </c>
      <c r="CD62" s="13" t="s">
        <v>282</v>
      </c>
      <c r="CE62" s="13" t="s">
        <v>282</v>
      </c>
      <c r="CF62" s="13" t="s">
        <v>283</v>
      </c>
      <c r="CG62" s="13">
        <v>351</v>
      </c>
      <c r="CH62" s="13" t="s">
        <v>283</v>
      </c>
      <c r="CI62" s="13" t="s">
        <v>283</v>
      </c>
      <c r="CJ62" s="13" t="s">
        <v>282</v>
      </c>
      <c r="CK62" s="13" t="s">
        <v>282</v>
      </c>
      <c r="CL62" s="13" t="s">
        <v>283</v>
      </c>
      <c r="CM62" s="13">
        <v>284</v>
      </c>
      <c r="CN62" s="13" t="s">
        <v>283</v>
      </c>
      <c r="CO62" s="13" t="s">
        <v>283</v>
      </c>
      <c r="CP62" s="13" t="s">
        <v>283</v>
      </c>
      <c r="CQ62" s="13" t="s">
        <v>283</v>
      </c>
      <c r="CR62" s="13" t="s">
        <v>283</v>
      </c>
      <c r="CS62" s="13">
        <v>196</v>
      </c>
      <c r="CT62" s="13" t="s">
        <v>283</v>
      </c>
      <c r="CU62" s="13" t="s">
        <v>283</v>
      </c>
      <c r="CV62" s="13" t="s">
        <v>283</v>
      </c>
      <c r="CW62" s="13" t="s">
        <v>283</v>
      </c>
      <c r="CX62" s="13" t="s">
        <v>283</v>
      </c>
      <c r="CZ62" s="13" t="s">
        <v>283</v>
      </c>
      <c r="DA62" s="13" t="s">
        <v>283</v>
      </c>
      <c r="DB62" s="13" t="s">
        <v>283</v>
      </c>
      <c r="DC62" s="13" t="s">
        <v>283</v>
      </c>
      <c r="DD62" s="13" t="s">
        <v>283</v>
      </c>
      <c r="DE62" s="13">
        <v>375</v>
      </c>
      <c r="DF62" s="13" t="s">
        <v>283</v>
      </c>
      <c r="DG62" s="13" t="s">
        <v>283</v>
      </c>
      <c r="DH62" s="13" t="s">
        <v>283</v>
      </c>
      <c r="DI62" s="13" t="s">
        <v>283</v>
      </c>
      <c r="DJ62" s="13" t="s">
        <v>283</v>
      </c>
      <c r="DK62" s="13">
        <v>446</v>
      </c>
    </row>
    <row r="63" spans="1:115">
      <c r="A63" s="3" t="s">
        <v>197</v>
      </c>
      <c r="B63" s="13" t="s">
        <v>283</v>
      </c>
      <c r="C63" s="13" t="s">
        <v>283</v>
      </c>
      <c r="D63" s="13" t="s">
        <v>283</v>
      </c>
      <c r="E63" s="13" t="s">
        <v>283</v>
      </c>
      <c r="F63" s="13" t="s">
        <v>283</v>
      </c>
      <c r="G63" s="13" t="s">
        <v>283</v>
      </c>
      <c r="H63" s="13" t="s">
        <v>283</v>
      </c>
      <c r="I63" s="13" t="s">
        <v>283</v>
      </c>
      <c r="J63" s="13" t="s">
        <v>283</v>
      </c>
      <c r="K63" s="13" t="s">
        <v>283</v>
      </c>
      <c r="L63" s="13" t="s">
        <v>283</v>
      </c>
      <c r="M63" s="13" t="s">
        <v>283</v>
      </c>
      <c r="N63" s="13" t="s">
        <v>283</v>
      </c>
      <c r="O63" s="13" t="s">
        <v>283</v>
      </c>
      <c r="P63" s="13" t="s">
        <v>283</v>
      </c>
      <c r="Q63" s="13" t="s">
        <v>283</v>
      </c>
      <c r="R63" s="13" t="s">
        <v>283</v>
      </c>
      <c r="S63" s="13" t="s">
        <v>283</v>
      </c>
      <c r="T63" s="13" t="s">
        <v>283</v>
      </c>
      <c r="U63" s="13" t="s">
        <v>283</v>
      </c>
      <c r="V63" s="13" t="s">
        <v>283</v>
      </c>
      <c r="W63" s="13" t="s">
        <v>283</v>
      </c>
      <c r="X63" s="13" t="s">
        <v>283</v>
      </c>
      <c r="Y63" s="13" t="s">
        <v>283</v>
      </c>
      <c r="Z63" s="13" t="s">
        <v>283</v>
      </c>
      <c r="AA63" s="13" t="s">
        <v>283</v>
      </c>
      <c r="AB63" s="13" t="s">
        <v>283</v>
      </c>
      <c r="AC63" s="13" t="s">
        <v>283</v>
      </c>
      <c r="AD63" s="13" t="s">
        <v>283</v>
      </c>
      <c r="AE63" s="13" t="s">
        <v>283</v>
      </c>
      <c r="AF63" s="85" t="s">
        <v>283</v>
      </c>
      <c r="AG63" s="85" t="s">
        <v>283</v>
      </c>
      <c r="AH63" s="85" t="s">
        <v>283</v>
      </c>
      <c r="AI63" s="85" t="s">
        <v>283</v>
      </c>
      <c r="AJ63" s="85" t="s">
        <v>283</v>
      </c>
      <c r="AK63" s="13" t="s">
        <v>283</v>
      </c>
      <c r="AL63" s="13" t="s">
        <v>283</v>
      </c>
      <c r="AM63" s="13" t="s">
        <v>283</v>
      </c>
      <c r="AN63" s="13" t="s">
        <v>283</v>
      </c>
      <c r="AO63" s="13" t="s">
        <v>283</v>
      </c>
      <c r="AP63" s="13" t="s">
        <v>283</v>
      </c>
      <c r="AQ63" s="13" t="s">
        <v>283</v>
      </c>
      <c r="AR63" s="13" t="s">
        <v>283</v>
      </c>
      <c r="AS63" s="13" t="s">
        <v>283</v>
      </c>
      <c r="AT63" s="13" t="s">
        <v>283</v>
      </c>
      <c r="AU63" s="89" t="s">
        <v>283</v>
      </c>
      <c r="AV63" s="89" t="s">
        <v>283</v>
      </c>
      <c r="AW63" s="89" t="s">
        <v>283</v>
      </c>
      <c r="AX63" s="89" t="s">
        <v>283</v>
      </c>
      <c r="AY63" s="89" t="s">
        <v>283</v>
      </c>
      <c r="AZ63" s="13">
        <v>371</v>
      </c>
      <c r="BA63" s="13">
        <v>374</v>
      </c>
      <c r="BB63" s="13">
        <v>458</v>
      </c>
      <c r="BC63" s="13">
        <v>304</v>
      </c>
      <c r="BD63" s="13">
        <v>468</v>
      </c>
      <c r="BE63" s="13">
        <v>392</v>
      </c>
      <c r="BF63" s="13">
        <v>444</v>
      </c>
      <c r="BG63" s="13">
        <v>392</v>
      </c>
      <c r="BH63" s="13">
        <v>461</v>
      </c>
      <c r="BI63" s="81">
        <v>296</v>
      </c>
      <c r="BJ63" s="13"/>
      <c r="BK63" s="3"/>
      <c r="BL63" s="3" t="s">
        <v>403</v>
      </c>
      <c r="BM63" s="3" t="s">
        <v>49</v>
      </c>
      <c r="BN63" s="3"/>
      <c r="BO63" s="3"/>
      <c r="BP63" s="13" t="s">
        <v>283</v>
      </c>
      <c r="BQ63" s="13" t="s">
        <v>283</v>
      </c>
      <c r="BR63" s="13" t="s">
        <v>282</v>
      </c>
      <c r="BS63" s="13" t="s">
        <v>282</v>
      </c>
      <c r="BT63" s="13" t="s">
        <v>283</v>
      </c>
      <c r="BU63" s="13">
        <v>206</v>
      </c>
      <c r="BV63" s="13" t="s">
        <v>283</v>
      </c>
      <c r="BW63" s="13" t="s">
        <v>283</v>
      </c>
      <c r="BX63" s="13" t="s">
        <v>282</v>
      </c>
      <c r="BY63" s="13" t="s">
        <v>282</v>
      </c>
      <c r="BZ63" s="13" t="s">
        <v>283</v>
      </c>
      <c r="CB63" s="13" t="s">
        <v>283</v>
      </c>
      <c r="CC63" s="13" t="s">
        <v>283</v>
      </c>
      <c r="CD63" s="13" t="s">
        <v>282</v>
      </c>
      <c r="CE63" s="13" t="s">
        <v>282</v>
      </c>
      <c r="CF63" s="13" t="s">
        <v>283</v>
      </c>
      <c r="CG63" s="13">
        <v>351</v>
      </c>
      <c r="CH63" s="13" t="s">
        <v>283</v>
      </c>
      <c r="CI63" s="13" t="s">
        <v>283</v>
      </c>
      <c r="CJ63" s="13" t="s">
        <v>282</v>
      </c>
      <c r="CK63" s="13" t="s">
        <v>282</v>
      </c>
      <c r="CL63" s="13" t="s">
        <v>283</v>
      </c>
      <c r="CM63" s="13">
        <v>284</v>
      </c>
      <c r="CN63" s="13" t="s">
        <v>283</v>
      </c>
      <c r="CO63" s="13" t="s">
        <v>283</v>
      </c>
      <c r="CP63" s="13" t="s">
        <v>283</v>
      </c>
      <c r="CQ63" s="13" t="s">
        <v>283</v>
      </c>
      <c r="CR63" s="13" t="s">
        <v>283</v>
      </c>
      <c r="CS63" s="13">
        <v>196</v>
      </c>
      <c r="CT63" s="13" t="s">
        <v>283</v>
      </c>
      <c r="CU63" s="13" t="s">
        <v>283</v>
      </c>
      <c r="CV63" s="13" t="s">
        <v>283</v>
      </c>
      <c r="CW63" s="13" t="s">
        <v>283</v>
      </c>
      <c r="CX63" s="13" t="s">
        <v>283</v>
      </c>
      <c r="CZ63" s="13" t="s">
        <v>283</v>
      </c>
      <c r="DA63" s="13" t="s">
        <v>283</v>
      </c>
      <c r="DB63" s="13" t="s">
        <v>283</v>
      </c>
      <c r="DC63" s="13" t="s">
        <v>283</v>
      </c>
      <c r="DD63" s="13" t="s">
        <v>283</v>
      </c>
      <c r="DE63" s="13">
        <v>375</v>
      </c>
      <c r="DF63" s="13" t="s">
        <v>283</v>
      </c>
      <c r="DG63" s="13" t="s">
        <v>283</v>
      </c>
      <c r="DH63" s="13" t="s">
        <v>283</v>
      </c>
      <c r="DI63" s="13" t="s">
        <v>283</v>
      </c>
      <c r="DJ63" s="13" t="s">
        <v>283</v>
      </c>
      <c r="DK63" s="13">
        <v>446</v>
      </c>
    </row>
    <row r="64" spans="1:115">
      <c r="A64" s="3" t="s">
        <v>198</v>
      </c>
      <c r="B64" s="13" t="s">
        <v>283</v>
      </c>
      <c r="C64" s="13" t="s">
        <v>283</v>
      </c>
      <c r="D64" s="13" t="s">
        <v>283</v>
      </c>
      <c r="E64" s="13" t="s">
        <v>283</v>
      </c>
      <c r="F64" s="13" t="s">
        <v>283</v>
      </c>
      <c r="G64" s="13" t="s">
        <v>283</v>
      </c>
      <c r="H64" s="13" t="s">
        <v>283</v>
      </c>
      <c r="I64" s="13" t="s">
        <v>283</v>
      </c>
      <c r="J64" s="13" t="s">
        <v>283</v>
      </c>
      <c r="K64" s="13" t="s">
        <v>283</v>
      </c>
      <c r="L64" s="13" t="s">
        <v>283</v>
      </c>
      <c r="M64" s="13" t="s">
        <v>283</v>
      </c>
      <c r="N64" s="13" t="s">
        <v>283</v>
      </c>
      <c r="O64" s="13" t="s">
        <v>283</v>
      </c>
      <c r="P64" s="13" t="s">
        <v>283</v>
      </c>
      <c r="Q64" s="13" t="s">
        <v>283</v>
      </c>
      <c r="R64" s="13" t="s">
        <v>283</v>
      </c>
      <c r="S64" s="13" t="s">
        <v>283</v>
      </c>
      <c r="T64" s="13" t="s">
        <v>283</v>
      </c>
      <c r="U64" s="13" t="s">
        <v>283</v>
      </c>
      <c r="V64" s="13" t="s">
        <v>283</v>
      </c>
      <c r="W64" s="13" t="s">
        <v>283</v>
      </c>
      <c r="X64" s="13" t="s">
        <v>283</v>
      </c>
      <c r="Y64" s="13" t="s">
        <v>283</v>
      </c>
      <c r="Z64" s="13" t="s">
        <v>283</v>
      </c>
      <c r="AA64" s="13" t="s">
        <v>283</v>
      </c>
      <c r="AB64" s="13" t="s">
        <v>283</v>
      </c>
      <c r="AC64" s="13" t="s">
        <v>283</v>
      </c>
      <c r="AD64" s="13" t="s">
        <v>283</v>
      </c>
      <c r="AE64" s="13" t="s">
        <v>283</v>
      </c>
      <c r="AF64" s="85" t="s">
        <v>283</v>
      </c>
      <c r="AG64" s="85" t="s">
        <v>283</v>
      </c>
      <c r="AH64" s="85" t="s">
        <v>283</v>
      </c>
      <c r="AI64" s="85" t="s">
        <v>283</v>
      </c>
      <c r="AJ64" s="85" t="s">
        <v>283</v>
      </c>
      <c r="AK64" s="13" t="s">
        <v>283</v>
      </c>
      <c r="AL64" s="13" t="s">
        <v>283</v>
      </c>
      <c r="AM64" s="13" t="s">
        <v>283</v>
      </c>
      <c r="AN64" s="13" t="s">
        <v>283</v>
      </c>
      <c r="AO64" s="13" t="s">
        <v>283</v>
      </c>
      <c r="AP64" s="13" t="s">
        <v>283</v>
      </c>
      <c r="AQ64" s="13" t="s">
        <v>283</v>
      </c>
      <c r="AR64" s="13" t="s">
        <v>283</v>
      </c>
      <c r="AS64" s="13" t="s">
        <v>283</v>
      </c>
      <c r="AT64" s="13" t="s">
        <v>283</v>
      </c>
      <c r="AU64" s="89" t="s">
        <v>283</v>
      </c>
      <c r="AV64" s="89" t="s">
        <v>283</v>
      </c>
      <c r="AW64" s="89" t="s">
        <v>283</v>
      </c>
      <c r="AX64" s="89" t="s">
        <v>283</v>
      </c>
      <c r="AY64" s="89" t="s">
        <v>283</v>
      </c>
      <c r="AZ64" s="13">
        <v>371</v>
      </c>
      <c r="BA64" s="13">
        <v>374</v>
      </c>
      <c r="BB64" s="13">
        <v>458</v>
      </c>
      <c r="BC64" s="13">
        <v>304</v>
      </c>
      <c r="BD64" s="13">
        <v>468</v>
      </c>
      <c r="BE64" s="13">
        <v>392</v>
      </c>
      <c r="BF64" s="13">
        <v>444</v>
      </c>
      <c r="BG64" s="13">
        <v>392</v>
      </c>
      <c r="BH64" s="13">
        <v>461</v>
      </c>
      <c r="BI64" s="81">
        <v>296</v>
      </c>
      <c r="BJ64" s="13"/>
      <c r="BK64" s="3"/>
      <c r="BL64" s="3" t="s">
        <v>404</v>
      </c>
      <c r="BM64" s="3" t="s">
        <v>47</v>
      </c>
      <c r="BN64" s="3"/>
      <c r="BO64" s="3"/>
      <c r="BP64" s="13" t="s">
        <v>283</v>
      </c>
      <c r="BQ64" s="13" t="s">
        <v>283</v>
      </c>
      <c r="BR64" s="13" t="s">
        <v>282</v>
      </c>
      <c r="BS64" s="13" t="s">
        <v>282</v>
      </c>
      <c r="BT64" s="13" t="s">
        <v>283</v>
      </c>
      <c r="BU64" s="13">
        <v>206</v>
      </c>
      <c r="BV64" s="13" t="s">
        <v>283</v>
      </c>
      <c r="BW64" s="13" t="s">
        <v>283</v>
      </c>
      <c r="BX64" s="13" t="s">
        <v>282</v>
      </c>
      <c r="BY64" s="13" t="s">
        <v>282</v>
      </c>
      <c r="BZ64" s="13" t="s">
        <v>283</v>
      </c>
      <c r="CB64" s="13" t="s">
        <v>283</v>
      </c>
      <c r="CC64" s="13" t="s">
        <v>283</v>
      </c>
      <c r="CD64" s="13" t="s">
        <v>282</v>
      </c>
      <c r="CE64" s="13" t="s">
        <v>282</v>
      </c>
      <c r="CF64" s="13" t="s">
        <v>283</v>
      </c>
      <c r="CG64" s="13">
        <v>351</v>
      </c>
      <c r="CH64" s="13" t="s">
        <v>283</v>
      </c>
      <c r="CI64" s="13" t="s">
        <v>283</v>
      </c>
      <c r="CJ64" s="13" t="s">
        <v>282</v>
      </c>
      <c r="CK64" s="13" t="s">
        <v>282</v>
      </c>
      <c r="CL64" s="13" t="s">
        <v>283</v>
      </c>
      <c r="CM64" s="13">
        <v>284</v>
      </c>
      <c r="CN64" s="13" t="s">
        <v>283</v>
      </c>
      <c r="CO64" s="13" t="s">
        <v>283</v>
      </c>
      <c r="CP64" s="13" t="s">
        <v>283</v>
      </c>
      <c r="CQ64" s="13" t="s">
        <v>283</v>
      </c>
      <c r="CR64" s="13" t="s">
        <v>283</v>
      </c>
      <c r="CS64" s="13">
        <v>196</v>
      </c>
      <c r="CT64" s="13" t="s">
        <v>283</v>
      </c>
      <c r="CU64" s="13" t="s">
        <v>283</v>
      </c>
      <c r="CV64" s="13" t="s">
        <v>283</v>
      </c>
      <c r="CW64" s="13" t="s">
        <v>283</v>
      </c>
      <c r="CX64" s="13" t="s">
        <v>283</v>
      </c>
      <c r="CZ64" s="13" t="s">
        <v>283</v>
      </c>
      <c r="DA64" s="13" t="s">
        <v>283</v>
      </c>
      <c r="DB64" s="13" t="s">
        <v>283</v>
      </c>
      <c r="DC64" s="13" t="s">
        <v>283</v>
      </c>
      <c r="DD64" s="13" t="s">
        <v>283</v>
      </c>
      <c r="DE64" s="13">
        <v>375</v>
      </c>
      <c r="DF64" s="13" t="s">
        <v>283</v>
      </c>
      <c r="DG64" s="13" t="s">
        <v>283</v>
      </c>
      <c r="DH64" s="13" t="s">
        <v>283</v>
      </c>
      <c r="DI64" s="13" t="s">
        <v>283</v>
      </c>
      <c r="DJ64" s="13" t="s">
        <v>283</v>
      </c>
      <c r="DK64" s="13">
        <v>446</v>
      </c>
    </row>
    <row r="65" spans="1:115">
      <c r="A65" s="3" t="s">
        <v>199</v>
      </c>
      <c r="B65" s="13" t="s">
        <v>283</v>
      </c>
      <c r="C65" s="13" t="s">
        <v>283</v>
      </c>
      <c r="D65" s="13" t="s">
        <v>283</v>
      </c>
      <c r="E65" s="13" t="s">
        <v>283</v>
      </c>
      <c r="F65" s="13" t="s">
        <v>283</v>
      </c>
      <c r="G65" s="13" t="s">
        <v>283</v>
      </c>
      <c r="H65" s="13" t="s">
        <v>283</v>
      </c>
      <c r="I65" s="13" t="s">
        <v>283</v>
      </c>
      <c r="J65" s="13" t="s">
        <v>283</v>
      </c>
      <c r="K65" s="13" t="s">
        <v>283</v>
      </c>
      <c r="L65" s="13" t="s">
        <v>283</v>
      </c>
      <c r="M65" s="13" t="s">
        <v>283</v>
      </c>
      <c r="N65" s="13" t="s">
        <v>283</v>
      </c>
      <c r="O65" s="13" t="s">
        <v>283</v>
      </c>
      <c r="P65" s="13" t="s">
        <v>283</v>
      </c>
      <c r="Q65" s="13" t="s">
        <v>283</v>
      </c>
      <c r="R65" s="13" t="s">
        <v>283</v>
      </c>
      <c r="S65" s="13" t="s">
        <v>283</v>
      </c>
      <c r="T65" s="13" t="s">
        <v>283</v>
      </c>
      <c r="U65" s="13" t="s">
        <v>283</v>
      </c>
      <c r="V65" s="13" t="s">
        <v>283</v>
      </c>
      <c r="W65" s="13" t="s">
        <v>283</v>
      </c>
      <c r="X65" s="13" t="s">
        <v>283</v>
      </c>
      <c r="Y65" s="13" t="s">
        <v>283</v>
      </c>
      <c r="Z65" s="13" t="s">
        <v>283</v>
      </c>
      <c r="AA65" s="13" t="s">
        <v>283</v>
      </c>
      <c r="AB65" s="13" t="s">
        <v>283</v>
      </c>
      <c r="AC65" s="13" t="s">
        <v>283</v>
      </c>
      <c r="AD65" s="13" t="s">
        <v>283</v>
      </c>
      <c r="AE65" s="13" t="s">
        <v>283</v>
      </c>
      <c r="AF65" s="85" t="s">
        <v>283</v>
      </c>
      <c r="AG65" s="85" t="s">
        <v>283</v>
      </c>
      <c r="AH65" s="85" t="s">
        <v>283</v>
      </c>
      <c r="AI65" s="85" t="s">
        <v>283</v>
      </c>
      <c r="AJ65" s="85" t="s">
        <v>283</v>
      </c>
      <c r="AK65" s="13" t="s">
        <v>283</v>
      </c>
      <c r="AL65" s="13" t="s">
        <v>283</v>
      </c>
      <c r="AM65" s="13" t="s">
        <v>283</v>
      </c>
      <c r="AN65" s="13" t="s">
        <v>283</v>
      </c>
      <c r="AO65" s="13" t="s">
        <v>283</v>
      </c>
      <c r="AP65" s="13" t="s">
        <v>283</v>
      </c>
      <c r="AQ65" s="13" t="s">
        <v>283</v>
      </c>
      <c r="AR65" s="13" t="s">
        <v>283</v>
      </c>
      <c r="AS65" s="13" t="s">
        <v>283</v>
      </c>
      <c r="AT65" s="13" t="s">
        <v>283</v>
      </c>
      <c r="AU65" s="89" t="s">
        <v>283</v>
      </c>
      <c r="AV65" s="89" t="s">
        <v>283</v>
      </c>
      <c r="AW65" s="89" t="s">
        <v>283</v>
      </c>
      <c r="AX65" s="89" t="s">
        <v>283</v>
      </c>
      <c r="AY65" s="89" t="s">
        <v>283</v>
      </c>
      <c r="AZ65" s="13">
        <v>371</v>
      </c>
      <c r="BA65" s="13">
        <v>374</v>
      </c>
      <c r="BB65" s="13">
        <v>458</v>
      </c>
      <c r="BC65" s="13">
        <v>304</v>
      </c>
      <c r="BD65" s="13">
        <v>468</v>
      </c>
      <c r="BE65" s="13">
        <v>392</v>
      </c>
      <c r="BF65" s="13">
        <v>444</v>
      </c>
      <c r="BG65" s="13">
        <v>392</v>
      </c>
      <c r="BH65" s="13">
        <v>461</v>
      </c>
      <c r="BI65" s="81">
        <v>296</v>
      </c>
      <c r="BJ65" s="13"/>
      <c r="BK65" s="3"/>
      <c r="BL65" s="3" t="s">
        <v>405</v>
      </c>
      <c r="BM65" s="3" t="s">
        <v>45</v>
      </c>
      <c r="BN65" s="3"/>
      <c r="BO65" s="3"/>
      <c r="BP65" s="13" t="s">
        <v>283</v>
      </c>
      <c r="BQ65" s="13" t="s">
        <v>283</v>
      </c>
      <c r="BR65" s="13" t="s">
        <v>282</v>
      </c>
      <c r="BS65" s="13" t="s">
        <v>282</v>
      </c>
      <c r="BT65" s="13" t="s">
        <v>283</v>
      </c>
      <c r="BU65" s="13">
        <v>206</v>
      </c>
      <c r="BV65" s="13" t="s">
        <v>283</v>
      </c>
      <c r="BW65" s="13" t="s">
        <v>283</v>
      </c>
      <c r="BX65" s="13" t="s">
        <v>282</v>
      </c>
      <c r="BY65" s="13" t="s">
        <v>282</v>
      </c>
      <c r="BZ65" s="13" t="s">
        <v>283</v>
      </c>
      <c r="CB65" s="13" t="s">
        <v>283</v>
      </c>
      <c r="CC65" s="13" t="s">
        <v>283</v>
      </c>
      <c r="CD65" s="13" t="s">
        <v>282</v>
      </c>
      <c r="CE65" s="13" t="s">
        <v>282</v>
      </c>
      <c r="CF65" s="13" t="s">
        <v>283</v>
      </c>
      <c r="CG65" s="13">
        <v>351</v>
      </c>
      <c r="CH65" s="13" t="s">
        <v>283</v>
      </c>
      <c r="CI65" s="13" t="s">
        <v>283</v>
      </c>
      <c r="CJ65" s="13" t="s">
        <v>282</v>
      </c>
      <c r="CK65" s="13" t="s">
        <v>282</v>
      </c>
      <c r="CL65" s="13" t="s">
        <v>283</v>
      </c>
      <c r="CM65" s="13">
        <v>284</v>
      </c>
      <c r="CN65" s="13" t="s">
        <v>283</v>
      </c>
      <c r="CO65" s="13" t="s">
        <v>283</v>
      </c>
      <c r="CP65" s="13" t="s">
        <v>283</v>
      </c>
      <c r="CQ65" s="13" t="s">
        <v>283</v>
      </c>
      <c r="CR65" s="13" t="s">
        <v>283</v>
      </c>
      <c r="CS65" s="13">
        <v>196</v>
      </c>
      <c r="CT65" s="13" t="s">
        <v>283</v>
      </c>
      <c r="CU65" s="13" t="s">
        <v>283</v>
      </c>
      <c r="CV65" s="13" t="s">
        <v>283</v>
      </c>
      <c r="CW65" s="13" t="s">
        <v>283</v>
      </c>
      <c r="CX65" s="13" t="s">
        <v>283</v>
      </c>
      <c r="CZ65" s="13" t="s">
        <v>283</v>
      </c>
      <c r="DA65" s="13" t="s">
        <v>283</v>
      </c>
      <c r="DB65" s="13" t="s">
        <v>283</v>
      </c>
      <c r="DC65" s="13" t="s">
        <v>283</v>
      </c>
      <c r="DD65" s="13" t="s">
        <v>283</v>
      </c>
      <c r="DE65" s="13">
        <v>375</v>
      </c>
      <c r="DF65" s="13" t="s">
        <v>283</v>
      </c>
      <c r="DG65" s="13" t="s">
        <v>283</v>
      </c>
      <c r="DH65" s="13" t="s">
        <v>283</v>
      </c>
      <c r="DI65" s="13" t="s">
        <v>283</v>
      </c>
      <c r="DJ65" s="13" t="s">
        <v>283</v>
      </c>
      <c r="DK65" s="13">
        <v>446</v>
      </c>
    </row>
    <row r="66" spans="1:115">
      <c r="A66" s="3" t="s">
        <v>200</v>
      </c>
      <c r="B66" s="13" t="s">
        <v>281</v>
      </c>
      <c r="C66" s="13" t="s">
        <v>281</v>
      </c>
      <c r="D66" s="13" t="s">
        <v>281</v>
      </c>
      <c r="E66" s="13" t="s">
        <v>283</v>
      </c>
      <c r="F66" s="13" t="s">
        <v>281</v>
      </c>
      <c r="G66" s="13" t="s">
        <v>281</v>
      </c>
      <c r="H66" s="13" t="s">
        <v>281</v>
      </c>
      <c r="I66" s="13" t="s">
        <v>281</v>
      </c>
      <c r="J66" s="13" t="s">
        <v>283</v>
      </c>
      <c r="K66" s="13" t="s">
        <v>281</v>
      </c>
      <c r="L66" s="13" t="s">
        <v>281</v>
      </c>
      <c r="M66" s="13" t="s">
        <v>281</v>
      </c>
      <c r="N66" s="13" t="s">
        <v>281</v>
      </c>
      <c r="O66" s="13" t="s">
        <v>283</v>
      </c>
      <c r="P66" s="13" t="s">
        <v>281</v>
      </c>
      <c r="Q66" s="13" t="s">
        <v>281</v>
      </c>
      <c r="R66" s="13" t="s">
        <v>281</v>
      </c>
      <c r="S66" s="13" t="s">
        <v>281</v>
      </c>
      <c r="T66" s="13" t="s">
        <v>283</v>
      </c>
      <c r="U66" s="13" t="s">
        <v>281</v>
      </c>
      <c r="V66" s="13" t="s">
        <v>281</v>
      </c>
      <c r="W66" s="13" t="s">
        <v>281</v>
      </c>
      <c r="X66" s="13" t="s">
        <v>281</v>
      </c>
      <c r="Y66" s="13" t="s">
        <v>283</v>
      </c>
      <c r="Z66" s="13" t="s">
        <v>281</v>
      </c>
      <c r="AA66" s="13" t="s">
        <v>281</v>
      </c>
      <c r="AB66" s="13" t="s">
        <v>281</v>
      </c>
      <c r="AC66" s="13" t="s">
        <v>281</v>
      </c>
      <c r="AD66" s="13" t="s">
        <v>283</v>
      </c>
      <c r="AE66" s="13" t="s">
        <v>281</v>
      </c>
      <c r="AF66" s="85" t="s">
        <v>281</v>
      </c>
      <c r="AG66" s="85" t="s">
        <v>281</v>
      </c>
      <c r="AH66" s="85" t="s">
        <v>281</v>
      </c>
      <c r="AI66" s="85" t="s">
        <v>283</v>
      </c>
      <c r="AJ66" s="85" t="s">
        <v>281</v>
      </c>
      <c r="AK66" s="13" t="s">
        <v>281</v>
      </c>
      <c r="AL66" s="13" t="s">
        <v>281</v>
      </c>
      <c r="AM66" s="13" t="s">
        <v>281</v>
      </c>
      <c r="AN66" s="13" t="s">
        <v>283</v>
      </c>
      <c r="AO66" s="13" t="s">
        <v>281</v>
      </c>
      <c r="AP66" s="13" t="s">
        <v>281</v>
      </c>
      <c r="AQ66" s="13" t="s">
        <v>281</v>
      </c>
      <c r="AR66" s="13" t="s">
        <v>281</v>
      </c>
      <c r="AS66" s="13" t="s">
        <v>283</v>
      </c>
      <c r="AT66" s="13" t="s">
        <v>281</v>
      </c>
      <c r="AU66" s="89" t="s">
        <v>281</v>
      </c>
      <c r="AV66" s="89" t="s">
        <v>281</v>
      </c>
      <c r="AW66" s="89" t="s">
        <v>281</v>
      </c>
      <c r="AX66" s="89" t="s">
        <v>283</v>
      </c>
      <c r="AY66" s="89" t="s">
        <v>281</v>
      </c>
      <c r="AZ66" s="13">
        <v>371</v>
      </c>
      <c r="BA66" s="13">
        <v>374</v>
      </c>
      <c r="BB66" s="13">
        <v>458</v>
      </c>
      <c r="BC66" s="13">
        <v>304</v>
      </c>
      <c r="BD66" s="13">
        <v>468</v>
      </c>
      <c r="BE66" s="13">
        <v>392</v>
      </c>
      <c r="BF66" s="13">
        <v>444</v>
      </c>
      <c r="BG66" s="13">
        <v>392</v>
      </c>
      <c r="BH66" s="13">
        <v>461</v>
      </c>
      <c r="BI66" s="81">
        <v>296</v>
      </c>
      <c r="BJ66" s="13"/>
      <c r="BK66" s="3"/>
      <c r="BL66" s="3" t="s">
        <v>406</v>
      </c>
      <c r="BM66" s="3" t="s">
        <v>43</v>
      </c>
      <c r="BN66" s="3"/>
      <c r="BO66" s="3"/>
      <c r="BP66" s="13" t="s">
        <v>281</v>
      </c>
      <c r="BQ66" s="13" t="s">
        <v>281</v>
      </c>
      <c r="BR66" s="13" t="s">
        <v>282</v>
      </c>
      <c r="BS66" s="13" t="s">
        <v>282</v>
      </c>
      <c r="BT66" s="13" t="s">
        <v>281</v>
      </c>
      <c r="BU66" s="13">
        <v>206</v>
      </c>
      <c r="BV66" s="13" t="s">
        <v>281</v>
      </c>
      <c r="BW66" s="13" t="s">
        <v>281</v>
      </c>
      <c r="BX66" s="13" t="s">
        <v>282</v>
      </c>
      <c r="BY66" s="13" t="s">
        <v>282</v>
      </c>
      <c r="BZ66" s="13" t="s">
        <v>281</v>
      </c>
      <c r="CB66" s="13" t="s">
        <v>281</v>
      </c>
      <c r="CC66" s="13" t="s">
        <v>281</v>
      </c>
      <c r="CD66" s="13" t="s">
        <v>282</v>
      </c>
      <c r="CE66" s="13" t="s">
        <v>282</v>
      </c>
      <c r="CF66" s="13" t="s">
        <v>281</v>
      </c>
      <c r="CG66" s="13">
        <v>351</v>
      </c>
      <c r="CH66" s="13" t="s">
        <v>281</v>
      </c>
      <c r="CI66" s="13" t="s">
        <v>281</v>
      </c>
      <c r="CJ66" s="13" t="s">
        <v>282</v>
      </c>
      <c r="CK66" s="13" t="s">
        <v>282</v>
      </c>
      <c r="CL66" s="13" t="s">
        <v>281</v>
      </c>
      <c r="CM66" s="13">
        <v>284</v>
      </c>
      <c r="CN66" s="13" t="s">
        <v>281</v>
      </c>
      <c r="CO66" s="13" t="s">
        <v>281</v>
      </c>
      <c r="CP66" s="13" t="s">
        <v>281</v>
      </c>
      <c r="CQ66" s="13" t="s">
        <v>283</v>
      </c>
      <c r="CR66" s="13" t="s">
        <v>281</v>
      </c>
      <c r="CS66" s="13">
        <v>196</v>
      </c>
      <c r="CT66" s="13" t="s">
        <v>283</v>
      </c>
      <c r="CU66" s="13" t="s">
        <v>283</v>
      </c>
      <c r="CV66" s="13" t="s">
        <v>283</v>
      </c>
      <c r="CW66" s="13" t="s">
        <v>283</v>
      </c>
      <c r="CX66" s="13" t="s">
        <v>283</v>
      </c>
      <c r="CZ66" s="13" t="s">
        <v>281</v>
      </c>
      <c r="DA66" s="13" t="s">
        <v>281</v>
      </c>
      <c r="DB66" s="13" t="s">
        <v>281</v>
      </c>
      <c r="DC66" s="13" t="s">
        <v>283</v>
      </c>
      <c r="DD66" s="13" t="s">
        <v>281</v>
      </c>
      <c r="DE66" s="13">
        <v>375</v>
      </c>
      <c r="DF66" s="13" t="s">
        <v>281</v>
      </c>
      <c r="DG66" s="13" t="s">
        <v>281</v>
      </c>
      <c r="DH66" s="13" t="s">
        <v>281</v>
      </c>
      <c r="DI66" s="13" t="s">
        <v>283</v>
      </c>
      <c r="DJ66" s="13" t="s">
        <v>281</v>
      </c>
      <c r="DK66" s="13">
        <v>446</v>
      </c>
    </row>
    <row r="67" spans="1:115">
      <c r="A67" s="3" t="s">
        <v>201</v>
      </c>
      <c r="B67" s="13" t="s">
        <v>283</v>
      </c>
      <c r="C67" s="13" t="s">
        <v>283</v>
      </c>
      <c r="D67" s="13" t="s">
        <v>283</v>
      </c>
      <c r="E67" s="13" t="s">
        <v>283</v>
      </c>
      <c r="F67" s="13" t="s">
        <v>283</v>
      </c>
      <c r="G67" s="13" t="s">
        <v>283</v>
      </c>
      <c r="H67" s="13" t="s">
        <v>283</v>
      </c>
      <c r="I67" s="13" t="s">
        <v>283</v>
      </c>
      <c r="J67" s="13" t="s">
        <v>283</v>
      </c>
      <c r="K67" s="13" t="s">
        <v>283</v>
      </c>
      <c r="L67" s="13" t="s">
        <v>283</v>
      </c>
      <c r="M67" s="13" t="s">
        <v>283</v>
      </c>
      <c r="N67" s="13" t="s">
        <v>283</v>
      </c>
      <c r="O67" s="13" t="s">
        <v>283</v>
      </c>
      <c r="P67" s="13" t="s">
        <v>283</v>
      </c>
      <c r="Q67" s="13" t="s">
        <v>283</v>
      </c>
      <c r="R67" s="13" t="s">
        <v>283</v>
      </c>
      <c r="S67" s="13" t="s">
        <v>283</v>
      </c>
      <c r="T67" s="13" t="s">
        <v>283</v>
      </c>
      <c r="U67" s="13" t="s">
        <v>283</v>
      </c>
      <c r="V67" s="13" t="s">
        <v>283</v>
      </c>
      <c r="W67" s="13" t="s">
        <v>283</v>
      </c>
      <c r="X67" s="13" t="s">
        <v>283</v>
      </c>
      <c r="Y67" s="13" t="s">
        <v>283</v>
      </c>
      <c r="Z67" s="13" t="s">
        <v>283</v>
      </c>
      <c r="AA67" s="13" t="s">
        <v>283</v>
      </c>
      <c r="AB67" s="13" t="s">
        <v>283</v>
      </c>
      <c r="AC67" s="13" t="s">
        <v>283</v>
      </c>
      <c r="AD67" s="13" t="s">
        <v>283</v>
      </c>
      <c r="AE67" s="13" t="s">
        <v>283</v>
      </c>
      <c r="AF67" s="85" t="s">
        <v>283</v>
      </c>
      <c r="AG67" s="85" t="s">
        <v>283</v>
      </c>
      <c r="AH67" s="85" t="s">
        <v>283</v>
      </c>
      <c r="AI67" s="85" t="s">
        <v>283</v>
      </c>
      <c r="AJ67" s="85" t="s">
        <v>283</v>
      </c>
      <c r="AK67" s="13" t="s">
        <v>283</v>
      </c>
      <c r="AL67" s="13" t="s">
        <v>283</v>
      </c>
      <c r="AM67" s="13" t="s">
        <v>283</v>
      </c>
      <c r="AN67" s="13" t="s">
        <v>283</v>
      </c>
      <c r="AO67" s="13" t="s">
        <v>283</v>
      </c>
      <c r="AP67" s="13" t="s">
        <v>283</v>
      </c>
      <c r="AQ67" s="13" t="s">
        <v>283</v>
      </c>
      <c r="AR67" s="13" t="s">
        <v>283</v>
      </c>
      <c r="AS67" s="13" t="s">
        <v>283</v>
      </c>
      <c r="AT67" s="13" t="s">
        <v>283</v>
      </c>
      <c r="AU67" s="89" t="s">
        <v>283</v>
      </c>
      <c r="AV67" s="89" t="s">
        <v>283</v>
      </c>
      <c r="AW67" s="89" t="s">
        <v>283</v>
      </c>
      <c r="AX67" s="89" t="s">
        <v>283</v>
      </c>
      <c r="AY67" s="89" t="s">
        <v>283</v>
      </c>
      <c r="AZ67" s="13">
        <v>371</v>
      </c>
      <c r="BA67" s="13">
        <v>374</v>
      </c>
      <c r="BB67" s="13">
        <v>458</v>
      </c>
      <c r="BC67" s="13">
        <v>304</v>
      </c>
      <c r="BD67" s="13">
        <v>468</v>
      </c>
      <c r="BE67" s="13">
        <v>392</v>
      </c>
      <c r="BF67" s="13">
        <v>444</v>
      </c>
      <c r="BG67" s="13">
        <v>392</v>
      </c>
      <c r="BH67" s="13">
        <v>461</v>
      </c>
      <c r="BI67" s="81">
        <v>296</v>
      </c>
      <c r="BJ67" s="13"/>
      <c r="BK67" s="3"/>
      <c r="BL67" s="3" t="s">
        <v>407</v>
      </c>
      <c r="BM67" s="3" t="s">
        <v>41</v>
      </c>
      <c r="BN67" s="3"/>
      <c r="BO67" s="3"/>
      <c r="BP67" s="13" t="s">
        <v>283</v>
      </c>
      <c r="BQ67" s="13" t="s">
        <v>283</v>
      </c>
      <c r="BR67" s="13" t="s">
        <v>282</v>
      </c>
      <c r="BS67" s="13" t="s">
        <v>282</v>
      </c>
      <c r="BT67" s="13" t="s">
        <v>283</v>
      </c>
      <c r="BU67" s="13">
        <v>206</v>
      </c>
      <c r="BV67" s="13" t="s">
        <v>283</v>
      </c>
      <c r="BW67" s="13" t="s">
        <v>283</v>
      </c>
      <c r="BX67" s="13" t="s">
        <v>282</v>
      </c>
      <c r="BY67" s="13" t="s">
        <v>282</v>
      </c>
      <c r="BZ67" s="13" t="s">
        <v>283</v>
      </c>
      <c r="CB67" s="13" t="s">
        <v>283</v>
      </c>
      <c r="CC67" s="13" t="s">
        <v>283</v>
      </c>
      <c r="CD67" s="13" t="s">
        <v>282</v>
      </c>
      <c r="CE67" s="13" t="s">
        <v>282</v>
      </c>
      <c r="CF67" s="13" t="s">
        <v>283</v>
      </c>
      <c r="CG67" s="13">
        <v>351</v>
      </c>
      <c r="CH67" s="13" t="s">
        <v>283</v>
      </c>
      <c r="CI67" s="13" t="s">
        <v>283</v>
      </c>
      <c r="CJ67" s="13" t="s">
        <v>282</v>
      </c>
      <c r="CK67" s="13" t="s">
        <v>282</v>
      </c>
      <c r="CL67" s="13" t="s">
        <v>283</v>
      </c>
      <c r="CM67" s="13">
        <v>284</v>
      </c>
      <c r="CN67" s="13" t="s">
        <v>283</v>
      </c>
      <c r="CO67" s="13" t="s">
        <v>283</v>
      </c>
      <c r="CP67" s="13" t="s">
        <v>283</v>
      </c>
      <c r="CQ67" s="13" t="s">
        <v>283</v>
      </c>
      <c r="CR67" s="13" t="s">
        <v>283</v>
      </c>
      <c r="CS67" s="13">
        <v>196</v>
      </c>
      <c r="CT67" s="13" t="s">
        <v>283</v>
      </c>
      <c r="CU67" s="13" t="s">
        <v>283</v>
      </c>
      <c r="CV67" s="13" t="s">
        <v>283</v>
      </c>
      <c r="CW67" s="13" t="s">
        <v>283</v>
      </c>
      <c r="CX67" s="13" t="s">
        <v>283</v>
      </c>
      <c r="CZ67" s="13" t="s">
        <v>283</v>
      </c>
      <c r="DA67" s="13" t="s">
        <v>283</v>
      </c>
      <c r="DB67" s="13" t="s">
        <v>283</v>
      </c>
      <c r="DC67" s="13" t="s">
        <v>283</v>
      </c>
      <c r="DD67" s="13" t="s">
        <v>283</v>
      </c>
      <c r="DE67" s="13">
        <v>375</v>
      </c>
      <c r="DF67" s="13" t="s">
        <v>283</v>
      </c>
      <c r="DG67" s="13" t="s">
        <v>283</v>
      </c>
      <c r="DH67" s="13" t="s">
        <v>283</v>
      </c>
      <c r="DI67" s="13" t="s">
        <v>283</v>
      </c>
      <c r="DJ67" s="13" t="s">
        <v>283</v>
      </c>
      <c r="DK67" s="13">
        <v>446</v>
      </c>
    </row>
    <row r="68" spans="1:115">
      <c r="A68" s="3" t="s">
        <v>202</v>
      </c>
      <c r="B68" s="13" t="s">
        <v>283</v>
      </c>
      <c r="C68" s="13" t="s">
        <v>283</v>
      </c>
      <c r="D68" s="13" t="s">
        <v>283</v>
      </c>
      <c r="E68" s="13" t="s">
        <v>283</v>
      </c>
      <c r="F68" s="13" t="s">
        <v>283</v>
      </c>
      <c r="G68" s="13" t="s">
        <v>283</v>
      </c>
      <c r="H68" s="13" t="s">
        <v>283</v>
      </c>
      <c r="I68" s="13" t="s">
        <v>283</v>
      </c>
      <c r="J68" s="13" t="s">
        <v>283</v>
      </c>
      <c r="K68" s="13" t="s">
        <v>283</v>
      </c>
      <c r="L68" s="13" t="s">
        <v>283</v>
      </c>
      <c r="M68" s="13" t="s">
        <v>283</v>
      </c>
      <c r="N68" s="13" t="s">
        <v>283</v>
      </c>
      <c r="O68" s="13" t="s">
        <v>283</v>
      </c>
      <c r="P68" s="13" t="s">
        <v>283</v>
      </c>
      <c r="Q68" s="13" t="s">
        <v>283</v>
      </c>
      <c r="R68" s="13" t="s">
        <v>283</v>
      </c>
      <c r="S68" s="13" t="s">
        <v>283</v>
      </c>
      <c r="T68" s="13" t="s">
        <v>283</v>
      </c>
      <c r="U68" s="13" t="s">
        <v>283</v>
      </c>
      <c r="V68" s="13" t="s">
        <v>283</v>
      </c>
      <c r="W68" s="13" t="s">
        <v>283</v>
      </c>
      <c r="X68" s="13" t="s">
        <v>283</v>
      </c>
      <c r="Y68" s="13" t="s">
        <v>283</v>
      </c>
      <c r="Z68" s="13" t="s">
        <v>283</v>
      </c>
      <c r="AA68" s="13" t="s">
        <v>283</v>
      </c>
      <c r="AB68" s="13" t="s">
        <v>283</v>
      </c>
      <c r="AC68" s="13" t="s">
        <v>283</v>
      </c>
      <c r="AD68" s="13" t="s">
        <v>283</v>
      </c>
      <c r="AE68" s="13" t="s">
        <v>283</v>
      </c>
      <c r="AF68" s="85" t="s">
        <v>283</v>
      </c>
      <c r="AG68" s="85" t="s">
        <v>283</v>
      </c>
      <c r="AH68" s="85" t="s">
        <v>283</v>
      </c>
      <c r="AI68" s="85" t="s">
        <v>283</v>
      </c>
      <c r="AJ68" s="85" t="s">
        <v>283</v>
      </c>
      <c r="AK68" s="13" t="s">
        <v>283</v>
      </c>
      <c r="AL68" s="13" t="s">
        <v>283</v>
      </c>
      <c r="AM68" s="13" t="s">
        <v>283</v>
      </c>
      <c r="AN68" s="13" t="s">
        <v>283</v>
      </c>
      <c r="AO68" s="13" t="s">
        <v>283</v>
      </c>
      <c r="AP68" s="13" t="s">
        <v>283</v>
      </c>
      <c r="AQ68" s="13" t="s">
        <v>283</v>
      </c>
      <c r="AR68" s="13" t="s">
        <v>283</v>
      </c>
      <c r="AS68" s="13" t="s">
        <v>283</v>
      </c>
      <c r="AT68" s="13" t="s">
        <v>283</v>
      </c>
      <c r="AU68" s="89" t="s">
        <v>283</v>
      </c>
      <c r="AV68" s="89" t="s">
        <v>283</v>
      </c>
      <c r="AW68" s="89" t="s">
        <v>283</v>
      </c>
      <c r="AX68" s="89" t="s">
        <v>283</v>
      </c>
      <c r="AY68" s="89" t="s">
        <v>283</v>
      </c>
      <c r="AZ68" s="13">
        <v>371</v>
      </c>
      <c r="BA68" s="13">
        <v>374</v>
      </c>
      <c r="BB68" s="13">
        <v>458</v>
      </c>
      <c r="BC68" s="13">
        <v>304</v>
      </c>
      <c r="BD68" s="13">
        <v>468</v>
      </c>
      <c r="BE68" s="13">
        <v>392</v>
      </c>
      <c r="BF68" s="13">
        <v>444</v>
      </c>
      <c r="BG68" s="13">
        <v>392</v>
      </c>
      <c r="BH68" s="13">
        <v>461</v>
      </c>
      <c r="BI68" s="81">
        <v>296</v>
      </c>
      <c r="BJ68" s="13"/>
      <c r="BK68" s="3"/>
      <c r="BL68" s="3" t="s">
        <v>408</v>
      </c>
      <c r="BM68" s="3" t="s">
        <v>39</v>
      </c>
      <c r="BN68" s="3"/>
      <c r="BO68" s="3"/>
      <c r="BP68" s="13" t="s">
        <v>283</v>
      </c>
      <c r="BQ68" s="13" t="s">
        <v>283</v>
      </c>
      <c r="BR68" s="13" t="s">
        <v>282</v>
      </c>
      <c r="BS68" s="13" t="s">
        <v>282</v>
      </c>
      <c r="BT68" s="13" t="s">
        <v>283</v>
      </c>
      <c r="BU68" s="13">
        <v>206</v>
      </c>
      <c r="BV68" s="13" t="s">
        <v>283</v>
      </c>
      <c r="BW68" s="13" t="s">
        <v>283</v>
      </c>
      <c r="BX68" s="13" t="s">
        <v>282</v>
      </c>
      <c r="BY68" s="13" t="s">
        <v>282</v>
      </c>
      <c r="BZ68" s="13" t="s">
        <v>283</v>
      </c>
      <c r="CB68" s="13" t="s">
        <v>283</v>
      </c>
      <c r="CC68" s="13" t="s">
        <v>283</v>
      </c>
      <c r="CD68" s="13" t="s">
        <v>282</v>
      </c>
      <c r="CE68" s="13" t="s">
        <v>282</v>
      </c>
      <c r="CF68" s="13" t="s">
        <v>283</v>
      </c>
      <c r="CG68" s="13">
        <v>351</v>
      </c>
      <c r="CH68" s="13" t="s">
        <v>283</v>
      </c>
      <c r="CI68" s="13" t="s">
        <v>283</v>
      </c>
      <c r="CJ68" s="13" t="s">
        <v>282</v>
      </c>
      <c r="CK68" s="13" t="s">
        <v>282</v>
      </c>
      <c r="CL68" s="13" t="s">
        <v>283</v>
      </c>
      <c r="CM68" s="13">
        <v>284</v>
      </c>
      <c r="CN68" s="13" t="s">
        <v>283</v>
      </c>
      <c r="CO68" s="13" t="s">
        <v>283</v>
      </c>
      <c r="CP68" s="13" t="s">
        <v>283</v>
      </c>
      <c r="CQ68" s="13" t="s">
        <v>283</v>
      </c>
      <c r="CR68" s="13" t="s">
        <v>283</v>
      </c>
      <c r="CS68" s="13">
        <v>196</v>
      </c>
      <c r="CT68" s="13" t="s">
        <v>283</v>
      </c>
      <c r="CU68" s="13" t="s">
        <v>283</v>
      </c>
      <c r="CV68" s="13" t="s">
        <v>283</v>
      </c>
      <c r="CW68" s="13" t="s">
        <v>283</v>
      </c>
      <c r="CX68" s="13" t="s">
        <v>283</v>
      </c>
      <c r="CZ68" s="13" t="s">
        <v>283</v>
      </c>
      <c r="DA68" s="13" t="s">
        <v>283</v>
      </c>
      <c r="DB68" s="13" t="s">
        <v>283</v>
      </c>
      <c r="DC68" s="13" t="s">
        <v>283</v>
      </c>
      <c r="DD68" s="13" t="s">
        <v>283</v>
      </c>
      <c r="DE68" s="13">
        <v>375</v>
      </c>
      <c r="DF68" s="13" t="s">
        <v>283</v>
      </c>
      <c r="DG68" s="13" t="s">
        <v>283</v>
      </c>
      <c r="DH68" s="13" t="s">
        <v>283</v>
      </c>
      <c r="DI68" s="13" t="s">
        <v>283</v>
      </c>
      <c r="DJ68" s="13" t="s">
        <v>283</v>
      </c>
      <c r="DK68" s="13">
        <v>446</v>
      </c>
    </row>
    <row r="69" spans="1:115">
      <c r="A69" s="3" t="s">
        <v>203</v>
      </c>
      <c r="B69" s="13" t="s">
        <v>283</v>
      </c>
      <c r="C69" s="13" t="s">
        <v>283</v>
      </c>
      <c r="D69" s="13" t="s">
        <v>283</v>
      </c>
      <c r="E69" s="13" t="s">
        <v>283</v>
      </c>
      <c r="F69" s="13" t="s">
        <v>283</v>
      </c>
      <c r="G69" s="13" t="s">
        <v>283</v>
      </c>
      <c r="H69" s="13" t="s">
        <v>283</v>
      </c>
      <c r="I69" s="13" t="s">
        <v>283</v>
      </c>
      <c r="J69" s="13" t="s">
        <v>283</v>
      </c>
      <c r="K69" s="13" t="s">
        <v>283</v>
      </c>
      <c r="L69" s="13" t="s">
        <v>283</v>
      </c>
      <c r="M69" s="13" t="s">
        <v>283</v>
      </c>
      <c r="N69" s="13" t="s">
        <v>283</v>
      </c>
      <c r="O69" s="13" t="s">
        <v>283</v>
      </c>
      <c r="P69" s="13" t="s">
        <v>283</v>
      </c>
      <c r="Q69" s="13" t="s">
        <v>283</v>
      </c>
      <c r="R69" s="13" t="s">
        <v>283</v>
      </c>
      <c r="S69" s="13" t="s">
        <v>283</v>
      </c>
      <c r="T69" s="13" t="s">
        <v>283</v>
      </c>
      <c r="U69" s="13" t="s">
        <v>283</v>
      </c>
      <c r="V69" s="13" t="s">
        <v>283</v>
      </c>
      <c r="W69" s="13" t="s">
        <v>283</v>
      </c>
      <c r="X69" s="13" t="s">
        <v>283</v>
      </c>
      <c r="Y69" s="13" t="s">
        <v>283</v>
      </c>
      <c r="Z69" s="13" t="s">
        <v>283</v>
      </c>
      <c r="AA69" s="13" t="s">
        <v>283</v>
      </c>
      <c r="AB69" s="13" t="s">
        <v>283</v>
      </c>
      <c r="AC69" s="13" t="s">
        <v>283</v>
      </c>
      <c r="AD69" s="13" t="s">
        <v>283</v>
      </c>
      <c r="AE69" s="13" t="s">
        <v>283</v>
      </c>
      <c r="AF69" s="85" t="s">
        <v>283</v>
      </c>
      <c r="AG69" s="85" t="s">
        <v>283</v>
      </c>
      <c r="AH69" s="85" t="s">
        <v>283</v>
      </c>
      <c r="AI69" s="85" t="s">
        <v>283</v>
      </c>
      <c r="AJ69" s="85" t="s">
        <v>283</v>
      </c>
      <c r="AK69" s="13" t="s">
        <v>283</v>
      </c>
      <c r="AL69" s="13" t="s">
        <v>283</v>
      </c>
      <c r="AM69" s="13" t="s">
        <v>283</v>
      </c>
      <c r="AN69" s="13" t="s">
        <v>283</v>
      </c>
      <c r="AO69" s="13" t="s">
        <v>283</v>
      </c>
      <c r="AP69" s="13" t="s">
        <v>283</v>
      </c>
      <c r="AQ69" s="13" t="s">
        <v>283</v>
      </c>
      <c r="AR69" s="13" t="s">
        <v>283</v>
      </c>
      <c r="AS69" s="13" t="s">
        <v>283</v>
      </c>
      <c r="AT69" s="13" t="s">
        <v>283</v>
      </c>
      <c r="AU69" s="89" t="s">
        <v>283</v>
      </c>
      <c r="AV69" s="89" t="s">
        <v>283</v>
      </c>
      <c r="AW69" s="89" t="s">
        <v>283</v>
      </c>
      <c r="AX69" s="89" t="s">
        <v>283</v>
      </c>
      <c r="AY69" s="89" t="s">
        <v>283</v>
      </c>
      <c r="AZ69" s="13">
        <v>371</v>
      </c>
      <c r="BA69" s="13">
        <v>374</v>
      </c>
      <c r="BB69" s="13">
        <v>458</v>
      </c>
      <c r="BC69" s="13">
        <v>304</v>
      </c>
      <c r="BD69" s="13">
        <v>468</v>
      </c>
      <c r="BE69" s="13">
        <v>392</v>
      </c>
      <c r="BF69" s="13">
        <v>444</v>
      </c>
      <c r="BG69" s="13">
        <v>392</v>
      </c>
      <c r="BH69" s="13">
        <v>461</v>
      </c>
      <c r="BI69" s="81">
        <v>296</v>
      </c>
      <c r="BJ69" s="13"/>
      <c r="BK69" s="3"/>
      <c r="BL69" s="3" t="s">
        <v>409</v>
      </c>
      <c r="BM69" s="3" t="s">
        <v>37</v>
      </c>
      <c r="BN69" s="3"/>
      <c r="BO69" s="3"/>
      <c r="BP69" s="13" t="s">
        <v>283</v>
      </c>
      <c r="BQ69" s="13" t="s">
        <v>283</v>
      </c>
      <c r="BR69" s="13" t="s">
        <v>282</v>
      </c>
      <c r="BS69" s="13" t="s">
        <v>282</v>
      </c>
      <c r="BT69" s="13" t="s">
        <v>283</v>
      </c>
      <c r="BU69" s="13">
        <v>206</v>
      </c>
      <c r="BV69" s="13" t="s">
        <v>283</v>
      </c>
      <c r="BW69" s="13" t="s">
        <v>283</v>
      </c>
      <c r="BX69" s="13" t="s">
        <v>282</v>
      </c>
      <c r="BY69" s="13" t="s">
        <v>282</v>
      </c>
      <c r="BZ69" s="13" t="s">
        <v>283</v>
      </c>
      <c r="CB69" s="13" t="s">
        <v>283</v>
      </c>
      <c r="CC69" s="13" t="s">
        <v>283</v>
      </c>
      <c r="CD69" s="13" t="s">
        <v>282</v>
      </c>
      <c r="CE69" s="13" t="s">
        <v>282</v>
      </c>
      <c r="CF69" s="13" t="s">
        <v>283</v>
      </c>
      <c r="CG69" s="13">
        <v>351</v>
      </c>
      <c r="CH69" s="13" t="s">
        <v>283</v>
      </c>
      <c r="CI69" s="13" t="s">
        <v>283</v>
      </c>
      <c r="CJ69" s="13" t="s">
        <v>282</v>
      </c>
      <c r="CK69" s="13" t="s">
        <v>282</v>
      </c>
      <c r="CL69" s="13" t="s">
        <v>283</v>
      </c>
      <c r="CM69" s="13">
        <v>284</v>
      </c>
      <c r="CN69" s="13" t="s">
        <v>283</v>
      </c>
      <c r="CO69" s="13" t="s">
        <v>283</v>
      </c>
      <c r="CP69" s="13" t="s">
        <v>283</v>
      </c>
      <c r="CQ69" s="13" t="s">
        <v>283</v>
      </c>
      <c r="CR69" s="13" t="s">
        <v>283</v>
      </c>
      <c r="CS69" s="13">
        <v>196</v>
      </c>
      <c r="CT69" s="13" t="s">
        <v>283</v>
      </c>
      <c r="CU69" s="13" t="s">
        <v>283</v>
      </c>
      <c r="CV69" s="13" t="s">
        <v>283</v>
      </c>
      <c r="CW69" s="13" t="s">
        <v>283</v>
      </c>
      <c r="CX69" s="13" t="s">
        <v>283</v>
      </c>
      <c r="CZ69" s="13" t="s">
        <v>283</v>
      </c>
      <c r="DA69" s="13" t="s">
        <v>283</v>
      </c>
      <c r="DB69" s="13" t="s">
        <v>283</v>
      </c>
      <c r="DC69" s="13" t="s">
        <v>283</v>
      </c>
      <c r="DD69" s="13" t="s">
        <v>283</v>
      </c>
      <c r="DE69" s="13">
        <v>375</v>
      </c>
      <c r="DF69" s="13" t="s">
        <v>283</v>
      </c>
      <c r="DG69" s="13" t="s">
        <v>283</v>
      </c>
      <c r="DH69" s="13" t="s">
        <v>283</v>
      </c>
      <c r="DI69" s="13" t="s">
        <v>283</v>
      </c>
      <c r="DJ69" s="13" t="s">
        <v>283</v>
      </c>
      <c r="DK69" s="13">
        <v>446</v>
      </c>
    </row>
    <row r="70" spans="1:115">
      <c r="A70" s="3" t="s">
        <v>204</v>
      </c>
      <c r="B70" s="13" t="s">
        <v>283</v>
      </c>
      <c r="C70" s="13" t="s">
        <v>283</v>
      </c>
      <c r="D70" s="13" t="s">
        <v>283</v>
      </c>
      <c r="E70" s="13" t="s">
        <v>283</v>
      </c>
      <c r="F70" s="13" t="s">
        <v>283</v>
      </c>
      <c r="G70" s="13" t="s">
        <v>283</v>
      </c>
      <c r="H70" s="13" t="s">
        <v>283</v>
      </c>
      <c r="I70" s="13" t="s">
        <v>283</v>
      </c>
      <c r="J70" s="13" t="s">
        <v>283</v>
      </c>
      <c r="K70" s="13" t="s">
        <v>283</v>
      </c>
      <c r="L70" s="13" t="s">
        <v>283</v>
      </c>
      <c r="M70" s="13" t="s">
        <v>283</v>
      </c>
      <c r="N70" s="13" t="s">
        <v>283</v>
      </c>
      <c r="O70" s="13" t="s">
        <v>283</v>
      </c>
      <c r="P70" s="13" t="s">
        <v>283</v>
      </c>
      <c r="Q70" s="13" t="s">
        <v>283</v>
      </c>
      <c r="R70" s="13" t="s">
        <v>283</v>
      </c>
      <c r="S70" s="13" t="s">
        <v>283</v>
      </c>
      <c r="T70" s="13" t="s">
        <v>283</v>
      </c>
      <c r="U70" s="13" t="s">
        <v>283</v>
      </c>
      <c r="V70" s="13" t="s">
        <v>283</v>
      </c>
      <c r="W70" s="13" t="s">
        <v>283</v>
      </c>
      <c r="X70" s="13" t="s">
        <v>283</v>
      </c>
      <c r="Y70" s="13" t="s">
        <v>283</v>
      </c>
      <c r="Z70" s="13" t="s">
        <v>283</v>
      </c>
      <c r="AA70" s="13" t="s">
        <v>283</v>
      </c>
      <c r="AB70" s="13" t="s">
        <v>283</v>
      </c>
      <c r="AC70" s="13" t="s">
        <v>283</v>
      </c>
      <c r="AD70" s="13" t="s">
        <v>283</v>
      </c>
      <c r="AE70" s="13" t="s">
        <v>283</v>
      </c>
      <c r="AF70" s="85" t="s">
        <v>283</v>
      </c>
      <c r="AG70" s="85" t="s">
        <v>283</v>
      </c>
      <c r="AH70" s="85" t="s">
        <v>283</v>
      </c>
      <c r="AI70" s="85" t="s">
        <v>283</v>
      </c>
      <c r="AJ70" s="85" t="s">
        <v>283</v>
      </c>
      <c r="AK70" s="13" t="s">
        <v>283</v>
      </c>
      <c r="AL70" s="13" t="s">
        <v>283</v>
      </c>
      <c r="AM70" s="13" t="s">
        <v>283</v>
      </c>
      <c r="AN70" s="13" t="s">
        <v>283</v>
      </c>
      <c r="AO70" s="13" t="s">
        <v>283</v>
      </c>
      <c r="AP70" s="13" t="s">
        <v>283</v>
      </c>
      <c r="AQ70" s="13" t="s">
        <v>283</v>
      </c>
      <c r="AR70" s="13" t="s">
        <v>283</v>
      </c>
      <c r="AS70" s="13" t="s">
        <v>283</v>
      </c>
      <c r="AT70" s="13" t="s">
        <v>283</v>
      </c>
      <c r="AU70" s="89" t="s">
        <v>283</v>
      </c>
      <c r="AV70" s="89" t="s">
        <v>283</v>
      </c>
      <c r="AW70" s="89" t="s">
        <v>283</v>
      </c>
      <c r="AX70" s="89" t="s">
        <v>283</v>
      </c>
      <c r="AY70" s="89" t="s">
        <v>283</v>
      </c>
      <c r="AZ70" s="13">
        <v>371</v>
      </c>
      <c r="BA70" s="13">
        <v>374</v>
      </c>
      <c r="BB70" s="13">
        <v>458</v>
      </c>
      <c r="BC70" s="13">
        <v>304</v>
      </c>
      <c r="BD70" s="13">
        <v>468</v>
      </c>
      <c r="BE70" s="13">
        <v>392</v>
      </c>
      <c r="BF70" s="13">
        <v>444</v>
      </c>
      <c r="BG70" s="13">
        <v>392</v>
      </c>
      <c r="BH70" s="13">
        <v>461</v>
      </c>
      <c r="BI70" s="81">
        <v>296</v>
      </c>
      <c r="BJ70" s="13"/>
      <c r="BK70" s="3"/>
      <c r="BL70" s="3" t="s">
        <v>410</v>
      </c>
      <c r="BM70" s="3" t="s">
        <v>35</v>
      </c>
      <c r="BN70" s="3"/>
      <c r="BO70" s="3"/>
      <c r="BP70" s="13" t="s">
        <v>283</v>
      </c>
      <c r="BQ70" s="13" t="s">
        <v>283</v>
      </c>
      <c r="BR70" s="13" t="s">
        <v>282</v>
      </c>
      <c r="BS70" s="13" t="s">
        <v>282</v>
      </c>
      <c r="BT70" s="13" t="s">
        <v>283</v>
      </c>
      <c r="BU70" s="13">
        <v>206</v>
      </c>
      <c r="BV70" s="13" t="s">
        <v>283</v>
      </c>
      <c r="BW70" s="13" t="s">
        <v>283</v>
      </c>
      <c r="BX70" s="13" t="s">
        <v>282</v>
      </c>
      <c r="BY70" s="13" t="s">
        <v>282</v>
      </c>
      <c r="BZ70" s="13" t="s">
        <v>283</v>
      </c>
      <c r="CB70" s="13" t="s">
        <v>283</v>
      </c>
      <c r="CC70" s="13" t="s">
        <v>283</v>
      </c>
      <c r="CD70" s="13" t="s">
        <v>282</v>
      </c>
      <c r="CE70" s="13" t="s">
        <v>282</v>
      </c>
      <c r="CF70" s="13" t="s">
        <v>283</v>
      </c>
      <c r="CG70" s="13">
        <v>351</v>
      </c>
      <c r="CH70" s="13" t="s">
        <v>283</v>
      </c>
      <c r="CI70" s="13" t="s">
        <v>283</v>
      </c>
      <c r="CJ70" s="13" t="s">
        <v>282</v>
      </c>
      <c r="CK70" s="13" t="s">
        <v>282</v>
      </c>
      <c r="CL70" s="13" t="s">
        <v>283</v>
      </c>
      <c r="CM70" s="13">
        <v>284</v>
      </c>
      <c r="CN70" s="13" t="s">
        <v>283</v>
      </c>
      <c r="CO70" s="13" t="s">
        <v>283</v>
      </c>
      <c r="CP70" s="13" t="s">
        <v>283</v>
      </c>
      <c r="CQ70" s="13" t="s">
        <v>283</v>
      </c>
      <c r="CR70" s="13" t="s">
        <v>283</v>
      </c>
      <c r="CS70" s="13">
        <v>196</v>
      </c>
      <c r="CT70" s="13" t="s">
        <v>283</v>
      </c>
      <c r="CU70" s="13" t="s">
        <v>283</v>
      </c>
      <c r="CV70" s="13" t="s">
        <v>283</v>
      </c>
      <c r="CW70" s="13" t="s">
        <v>283</v>
      </c>
      <c r="CX70" s="13" t="s">
        <v>283</v>
      </c>
      <c r="CZ70" s="13" t="s">
        <v>283</v>
      </c>
      <c r="DA70" s="13" t="s">
        <v>283</v>
      </c>
      <c r="DB70" s="13" t="s">
        <v>283</v>
      </c>
      <c r="DC70" s="13" t="s">
        <v>283</v>
      </c>
      <c r="DD70" s="13" t="s">
        <v>283</v>
      </c>
      <c r="DE70" s="13">
        <v>375</v>
      </c>
      <c r="DF70" s="13" t="s">
        <v>283</v>
      </c>
      <c r="DG70" s="13" t="s">
        <v>283</v>
      </c>
      <c r="DH70" s="13" t="s">
        <v>283</v>
      </c>
      <c r="DI70" s="13" t="s">
        <v>283</v>
      </c>
      <c r="DJ70" s="13" t="s">
        <v>283</v>
      </c>
      <c r="DK70" s="13">
        <v>446</v>
      </c>
    </row>
    <row r="71" spans="1:115">
      <c r="A71" s="3" t="s">
        <v>205</v>
      </c>
      <c r="B71" s="13" t="s">
        <v>283</v>
      </c>
      <c r="C71" s="13" t="s">
        <v>283</v>
      </c>
      <c r="D71" s="13" t="s">
        <v>283</v>
      </c>
      <c r="E71" s="13" t="s">
        <v>283</v>
      </c>
      <c r="F71" s="13" t="s">
        <v>283</v>
      </c>
      <c r="G71" s="13" t="s">
        <v>283</v>
      </c>
      <c r="H71" s="13" t="s">
        <v>283</v>
      </c>
      <c r="I71" s="13" t="s">
        <v>283</v>
      </c>
      <c r="J71" s="13" t="s">
        <v>283</v>
      </c>
      <c r="K71" s="13" t="s">
        <v>283</v>
      </c>
      <c r="L71" s="13" t="s">
        <v>283</v>
      </c>
      <c r="M71" s="13" t="s">
        <v>283</v>
      </c>
      <c r="N71" s="13" t="s">
        <v>283</v>
      </c>
      <c r="O71" s="13" t="s">
        <v>283</v>
      </c>
      <c r="P71" s="13" t="s">
        <v>283</v>
      </c>
      <c r="Q71" s="13" t="s">
        <v>283</v>
      </c>
      <c r="R71" s="13" t="s">
        <v>283</v>
      </c>
      <c r="S71" s="13" t="s">
        <v>283</v>
      </c>
      <c r="T71" s="13" t="s">
        <v>283</v>
      </c>
      <c r="U71" s="13" t="s">
        <v>283</v>
      </c>
      <c r="V71" s="13" t="s">
        <v>283</v>
      </c>
      <c r="W71" s="13" t="s">
        <v>283</v>
      </c>
      <c r="X71" s="13" t="s">
        <v>283</v>
      </c>
      <c r="Y71" s="13" t="s">
        <v>283</v>
      </c>
      <c r="Z71" s="13" t="s">
        <v>283</v>
      </c>
      <c r="AA71" s="13" t="s">
        <v>283</v>
      </c>
      <c r="AB71" s="13" t="s">
        <v>283</v>
      </c>
      <c r="AC71" s="13" t="s">
        <v>283</v>
      </c>
      <c r="AD71" s="13" t="s">
        <v>283</v>
      </c>
      <c r="AE71" s="13" t="s">
        <v>283</v>
      </c>
      <c r="AF71" s="85" t="s">
        <v>283</v>
      </c>
      <c r="AG71" s="85" t="s">
        <v>283</v>
      </c>
      <c r="AH71" s="85" t="s">
        <v>283</v>
      </c>
      <c r="AI71" s="85" t="s">
        <v>283</v>
      </c>
      <c r="AJ71" s="85" t="s">
        <v>283</v>
      </c>
      <c r="AK71" s="13" t="s">
        <v>283</v>
      </c>
      <c r="AL71" s="13" t="s">
        <v>283</v>
      </c>
      <c r="AM71" s="13" t="s">
        <v>283</v>
      </c>
      <c r="AN71" s="13" t="s">
        <v>283</v>
      </c>
      <c r="AO71" s="13" t="s">
        <v>283</v>
      </c>
      <c r="AP71" s="13" t="s">
        <v>283</v>
      </c>
      <c r="AQ71" s="13" t="s">
        <v>283</v>
      </c>
      <c r="AR71" s="13" t="s">
        <v>283</v>
      </c>
      <c r="AS71" s="13" t="s">
        <v>283</v>
      </c>
      <c r="AT71" s="13" t="s">
        <v>283</v>
      </c>
      <c r="AU71" s="89" t="s">
        <v>283</v>
      </c>
      <c r="AV71" s="89" t="s">
        <v>283</v>
      </c>
      <c r="AW71" s="89" t="s">
        <v>283</v>
      </c>
      <c r="AX71" s="89" t="s">
        <v>283</v>
      </c>
      <c r="AY71" s="89" t="s">
        <v>283</v>
      </c>
      <c r="AZ71" s="13">
        <v>371</v>
      </c>
      <c r="BA71" s="13">
        <v>374</v>
      </c>
      <c r="BB71" s="13">
        <v>458</v>
      </c>
      <c r="BC71" s="13">
        <v>304</v>
      </c>
      <c r="BD71" s="13">
        <v>468</v>
      </c>
      <c r="BE71" s="13">
        <v>392</v>
      </c>
      <c r="BF71" s="13">
        <v>444</v>
      </c>
      <c r="BG71" s="13">
        <v>392</v>
      </c>
      <c r="BH71" s="13">
        <v>461</v>
      </c>
      <c r="BI71" s="81">
        <v>296</v>
      </c>
      <c r="BJ71" s="13"/>
      <c r="BK71" s="3"/>
      <c r="BL71" s="3" t="s">
        <v>411</v>
      </c>
      <c r="BM71" s="3" t="s">
        <v>33</v>
      </c>
      <c r="BN71" s="3"/>
      <c r="BO71" s="3"/>
      <c r="BP71" s="13" t="s">
        <v>283</v>
      </c>
      <c r="BQ71" s="13" t="s">
        <v>283</v>
      </c>
      <c r="BR71" s="13" t="s">
        <v>282</v>
      </c>
      <c r="BS71" s="13" t="s">
        <v>282</v>
      </c>
      <c r="BT71" s="13" t="s">
        <v>283</v>
      </c>
      <c r="BU71" s="13">
        <v>206</v>
      </c>
      <c r="BV71" s="13" t="s">
        <v>283</v>
      </c>
      <c r="BW71" s="13" t="s">
        <v>283</v>
      </c>
      <c r="BX71" s="13" t="s">
        <v>282</v>
      </c>
      <c r="BY71" s="13" t="s">
        <v>282</v>
      </c>
      <c r="BZ71" s="13" t="s">
        <v>283</v>
      </c>
      <c r="CB71" s="13" t="s">
        <v>283</v>
      </c>
      <c r="CC71" s="13" t="s">
        <v>283</v>
      </c>
      <c r="CD71" s="13" t="s">
        <v>282</v>
      </c>
      <c r="CE71" s="13" t="s">
        <v>282</v>
      </c>
      <c r="CF71" s="13" t="s">
        <v>283</v>
      </c>
      <c r="CG71" s="13">
        <v>351</v>
      </c>
      <c r="CH71" s="13" t="s">
        <v>283</v>
      </c>
      <c r="CI71" s="13" t="s">
        <v>283</v>
      </c>
      <c r="CJ71" s="13" t="s">
        <v>282</v>
      </c>
      <c r="CK71" s="13" t="s">
        <v>282</v>
      </c>
      <c r="CL71" s="13" t="s">
        <v>283</v>
      </c>
      <c r="CM71" s="13">
        <v>284</v>
      </c>
      <c r="CN71" s="13" t="s">
        <v>283</v>
      </c>
      <c r="CO71" s="13" t="s">
        <v>283</v>
      </c>
      <c r="CP71" s="13" t="s">
        <v>283</v>
      </c>
      <c r="CQ71" s="13" t="s">
        <v>283</v>
      </c>
      <c r="CR71" s="13" t="s">
        <v>283</v>
      </c>
      <c r="CS71" s="13">
        <v>196</v>
      </c>
      <c r="CT71" s="13" t="s">
        <v>283</v>
      </c>
      <c r="CU71" s="13" t="s">
        <v>283</v>
      </c>
      <c r="CV71" s="13" t="s">
        <v>283</v>
      </c>
      <c r="CW71" s="13" t="s">
        <v>283</v>
      </c>
      <c r="CX71" s="13" t="s">
        <v>283</v>
      </c>
      <c r="CZ71" s="13" t="s">
        <v>283</v>
      </c>
      <c r="DA71" s="13" t="s">
        <v>283</v>
      </c>
      <c r="DB71" s="13" t="s">
        <v>283</v>
      </c>
      <c r="DC71" s="13" t="s">
        <v>283</v>
      </c>
      <c r="DD71" s="13" t="s">
        <v>283</v>
      </c>
      <c r="DE71" s="13">
        <v>375</v>
      </c>
      <c r="DF71" s="13" t="s">
        <v>283</v>
      </c>
      <c r="DG71" s="13" t="s">
        <v>283</v>
      </c>
      <c r="DH71" s="13" t="s">
        <v>283</v>
      </c>
      <c r="DI71" s="13" t="s">
        <v>283</v>
      </c>
      <c r="DJ71" s="13" t="s">
        <v>283</v>
      </c>
      <c r="DK71" s="13">
        <v>446</v>
      </c>
    </row>
    <row r="72" spans="1:115">
      <c r="A72" s="3" t="s">
        <v>206</v>
      </c>
      <c r="B72" s="13" t="s">
        <v>283</v>
      </c>
      <c r="C72" s="13" t="s">
        <v>283</v>
      </c>
      <c r="D72" s="13" t="s">
        <v>283</v>
      </c>
      <c r="E72" s="13" t="s">
        <v>283</v>
      </c>
      <c r="F72" s="13" t="s">
        <v>283</v>
      </c>
      <c r="G72" s="13" t="s">
        <v>283</v>
      </c>
      <c r="H72" s="13" t="s">
        <v>283</v>
      </c>
      <c r="I72" s="13" t="s">
        <v>283</v>
      </c>
      <c r="J72" s="13" t="s">
        <v>283</v>
      </c>
      <c r="K72" s="13" t="s">
        <v>283</v>
      </c>
      <c r="L72" s="13" t="s">
        <v>283</v>
      </c>
      <c r="M72" s="13" t="s">
        <v>283</v>
      </c>
      <c r="N72" s="13" t="s">
        <v>283</v>
      </c>
      <c r="O72" s="13" t="s">
        <v>283</v>
      </c>
      <c r="P72" s="13" t="s">
        <v>283</v>
      </c>
      <c r="Q72" s="13" t="s">
        <v>283</v>
      </c>
      <c r="R72" s="13" t="s">
        <v>283</v>
      </c>
      <c r="S72" s="13" t="s">
        <v>283</v>
      </c>
      <c r="T72" s="13" t="s">
        <v>283</v>
      </c>
      <c r="U72" s="13" t="s">
        <v>283</v>
      </c>
      <c r="V72" s="13" t="s">
        <v>283</v>
      </c>
      <c r="W72" s="13" t="s">
        <v>283</v>
      </c>
      <c r="X72" s="13" t="s">
        <v>283</v>
      </c>
      <c r="Y72" s="13" t="s">
        <v>283</v>
      </c>
      <c r="Z72" s="13" t="s">
        <v>283</v>
      </c>
      <c r="AA72" s="13" t="s">
        <v>283</v>
      </c>
      <c r="AB72" s="13" t="s">
        <v>283</v>
      </c>
      <c r="AC72" s="13" t="s">
        <v>283</v>
      </c>
      <c r="AD72" s="13" t="s">
        <v>283</v>
      </c>
      <c r="AE72" s="13" t="s">
        <v>283</v>
      </c>
      <c r="AF72" s="85" t="s">
        <v>283</v>
      </c>
      <c r="AG72" s="85" t="s">
        <v>283</v>
      </c>
      <c r="AH72" s="85" t="s">
        <v>283</v>
      </c>
      <c r="AI72" s="85" t="s">
        <v>283</v>
      </c>
      <c r="AJ72" s="85" t="s">
        <v>283</v>
      </c>
      <c r="AK72" s="13" t="s">
        <v>283</v>
      </c>
      <c r="AL72" s="13" t="s">
        <v>283</v>
      </c>
      <c r="AM72" s="13" t="s">
        <v>283</v>
      </c>
      <c r="AN72" s="13" t="s">
        <v>283</v>
      </c>
      <c r="AO72" s="13" t="s">
        <v>283</v>
      </c>
      <c r="AP72" s="13" t="s">
        <v>283</v>
      </c>
      <c r="AQ72" s="13" t="s">
        <v>283</v>
      </c>
      <c r="AR72" s="13" t="s">
        <v>283</v>
      </c>
      <c r="AS72" s="13" t="s">
        <v>283</v>
      </c>
      <c r="AT72" s="13" t="s">
        <v>283</v>
      </c>
      <c r="AU72" s="89" t="s">
        <v>283</v>
      </c>
      <c r="AV72" s="89" t="s">
        <v>283</v>
      </c>
      <c r="AW72" s="89" t="s">
        <v>283</v>
      </c>
      <c r="AX72" s="89" t="s">
        <v>283</v>
      </c>
      <c r="AY72" s="89" t="s">
        <v>283</v>
      </c>
      <c r="AZ72" s="13">
        <v>371</v>
      </c>
      <c r="BA72" s="13">
        <v>374</v>
      </c>
      <c r="BB72" s="13">
        <v>458</v>
      </c>
      <c r="BC72" s="13">
        <v>304</v>
      </c>
      <c r="BD72" s="13">
        <v>468</v>
      </c>
      <c r="BE72" s="13">
        <v>392</v>
      </c>
      <c r="BF72" s="13">
        <v>444</v>
      </c>
      <c r="BG72" s="13">
        <v>392</v>
      </c>
      <c r="BH72" s="13">
        <v>461</v>
      </c>
      <c r="BI72" s="81">
        <v>296</v>
      </c>
      <c r="BJ72" s="13"/>
      <c r="BK72" s="3"/>
      <c r="BL72" s="3" t="s">
        <v>412</v>
      </c>
      <c r="BM72" s="3" t="s">
        <v>31</v>
      </c>
      <c r="BN72" s="3"/>
      <c r="BO72" s="3"/>
      <c r="BP72" s="13" t="s">
        <v>283</v>
      </c>
      <c r="BQ72" s="13" t="s">
        <v>283</v>
      </c>
      <c r="BR72" s="13" t="s">
        <v>282</v>
      </c>
      <c r="BS72" s="13" t="s">
        <v>282</v>
      </c>
      <c r="BT72" s="13" t="s">
        <v>283</v>
      </c>
      <c r="BU72" s="13">
        <v>206</v>
      </c>
      <c r="BV72" s="13" t="s">
        <v>283</v>
      </c>
      <c r="BW72" s="13" t="s">
        <v>283</v>
      </c>
      <c r="BX72" s="13" t="s">
        <v>282</v>
      </c>
      <c r="BY72" s="13" t="s">
        <v>282</v>
      </c>
      <c r="BZ72" s="13" t="s">
        <v>283</v>
      </c>
      <c r="CB72" s="13" t="s">
        <v>283</v>
      </c>
      <c r="CC72" s="13" t="s">
        <v>283</v>
      </c>
      <c r="CD72" s="13" t="s">
        <v>282</v>
      </c>
      <c r="CE72" s="13" t="s">
        <v>282</v>
      </c>
      <c r="CF72" s="13" t="s">
        <v>283</v>
      </c>
      <c r="CG72" s="13">
        <v>351</v>
      </c>
      <c r="CH72" s="13" t="s">
        <v>283</v>
      </c>
      <c r="CI72" s="13" t="s">
        <v>283</v>
      </c>
      <c r="CJ72" s="13" t="s">
        <v>282</v>
      </c>
      <c r="CK72" s="13" t="s">
        <v>282</v>
      </c>
      <c r="CL72" s="13" t="s">
        <v>283</v>
      </c>
      <c r="CM72" s="13">
        <v>284</v>
      </c>
      <c r="CN72" s="13" t="s">
        <v>283</v>
      </c>
      <c r="CO72" s="13" t="s">
        <v>283</v>
      </c>
      <c r="CP72" s="13" t="s">
        <v>283</v>
      </c>
      <c r="CQ72" s="13" t="s">
        <v>283</v>
      </c>
      <c r="CR72" s="13" t="s">
        <v>283</v>
      </c>
      <c r="CS72" s="13">
        <v>196</v>
      </c>
      <c r="CT72" s="13" t="s">
        <v>283</v>
      </c>
      <c r="CU72" s="13" t="s">
        <v>283</v>
      </c>
      <c r="CV72" s="13" t="s">
        <v>283</v>
      </c>
      <c r="CW72" s="13" t="s">
        <v>283</v>
      </c>
      <c r="CX72" s="13" t="s">
        <v>283</v>
      </c>
      <c r="CZ72" s="13" t="s">
        <v>283</v>
      </c>
      <c r="DA72" s="13" t="s">
        <v>283</v>
      </c>
      <c r="DB72" s="13" t="s">
        <v>283</v>
      </c>
      <c r="DC72" s="13" t="s">
        <v>283</v>
      </c>
      <c r="DD72" s="13" t="s">
        <v>283</v>
      </c>
      <c r="DE72" s="13">
        <v>375</v>
      </c>
      <c r="DF72" s="13" t="s">
        <v>283</v>
      </c>
      <c r="DG72" s="13" t="s">
        <v>283</v>
      </c>
      <c r="DH72" s="13" t="s">
        <v>283</v>
      </c>
      <c r="DI72" s="13" t="s">
        <v>283</v>
      </c>
      <c r="DJ72" s="13" t="s">
        <v>283</v>
      </c>
      <c r="DK72" s="13">
        <v>446</v>
      </c>
    </row>
    <row r="73" spans="1:115">
      <c r="A73" s="3" t="s">
        <v>207</v>
      </c>
      <c r="B73" s="13" t="s">
        <v>283</v>
      </c>
      <c r="C73" s="13" t="s">
        <v>283</v>
      </c>
      <c r="D73" s="13" t="s">
        <v>283</v>
      </c>
      <c r="E73" s="13" t="s">
        <v>283</v>
      </c>
      <c r="F73" s="13" t="s">
        <v>283</v>
      </c>
      <c r="G73" s="13" t="s">
        <v>283</v>
      </c>
      <c r="H73" s="13" t="s">
        <v>283</v>
      </c>
      <c r="I73" s="13" t="s">
        <v>283</v>
      </c>
      <c r="J73" s="13" t="s">
        <v>283</v>
      </c>
      <c r="K73" s="13" t="s">
        <v>283</v>
      </c>
      <c r="L73" s="13" t="s">
        <v>283</v>
      </c>
      <c r="M73" s="13" t="s">
        <v>283</v>
      </c>
      <c r="N73" s="13" t="s">
        <v>283</v>
      </c>
      <c r="O73" s="13" t="s">
        <v>283</v>
      </c>
      <c r="P73" s="13" t="s">
        <v>283</v>
      </c>
      <c r="Q73" s="13" t="s">
        <v>283</v>
      </c>
      <c r="R73" s="13" t="s">
        <v>283</v>
      </c>
      <c r="S73" s="13" t="s">
        <v>283</v>
      </c>
      <c r="T73" s="13" t="s">
        <v>283</v>
      </c>
      <c r="U73" s="13" t="s">
        <v>283</v>
      </c>
      <c r="V73" s="13" t="s">
        <v>283</v>
      </c>
      <c r="W73" s="13" t="s">
        <v>283</v>
      </c>
      <c r="X73" s="13" t="s">
        <v>283</v>
      </c>
      <c r="Y73" s="13" t="s">
        <v>283</v>
      </c>
      <c r="Z73" s="13" t="s">
        <v>283</v>
      </c>
      <c r="AA73" s="13" t="s">
        <v>283</v>
      </c>
      <c r="AB73" s="13" t="s">
        <v>283</v>
      </c>
      <c r="AC73" s="13" t="s">
        <v>283</v>
      </c>
      <c r="AD73" s="13" t="s">
        <v>283</v>
      </c>
      <c r="AE73" s="13" t="s">
        <v>283</v>
      </c>
      <c r="AF73" s="85" t="s">
        <v>283</v>
      </c>
      <c r="AG73" s="85" t="s">
        <v>283</v>
      </c>
      <c r="AH73" s="85" t="s">
        <v>283</v>
      </c>
      <c r="AI73" s="85" t="s">
        <v>283</v>
      </c>
      <c r="AJ73" s="85" t="s">
        <v>283</v>
      </c>
      <c r="AK73" s="13" t="s">
        <v>283</v>
      </c>
      <c r="AL73" s="13" t="s">
        <v>283</v>
      </c>
      <c r="AM73" s="13" t="s">
        <v>283</v>
      </c>
      <c r="AN73" s="13" t="s">
        <v>283</v>
      </c>
      <c r="AO73" s="13" t="s">
        <v>283</v>
      </c>
      <c r="AP73" s="13" t="s">
        <v>283</v>
      </c>
      <c r="AQ73" s="13" t="s">
        <v>283</v>
      </c>
      <c r="AR73" s="13" t="s">
        <v>283</v>
      </c>
      <c r="AS73" s="13" t="s">
        <v>283</v>
      </c>
      <c r="AT73" s="13" t="s">
        <v>283</v>
      </c>
      <c r="AU73" s="89" t="s">
        <v>283</v>
      </c>
      <c r="AV73" s="89" t="s">
        <v>283</v>
      </c>
      <c r="AW73" s="89" t="s">
        <v>283</v>
      </c>
      <c r="AX73" s="89" t="s">
        <v>283</v>
      </c>
      <c r="AY73" s="89" t="s">
        <v>283</v>
      </c>
      <c r="AZ73" s="13">
        <v>371</v>
      </c>
      <c r="BA73" s="13">
        <v>374</v>
      </c>
      <c r="BB73" s="13">
        <v>458</v>
      </c>
      <c r="BC73" s="13">
        <v>304</v>
      </c>
      <c r="BD73" s="13">
        <v>468</v>
      </c>
      <c r="BE73" s="13">
        <v>392</v>
      </c>
      <c r="BF73" s="13">
        <v>444</v>
      </c>
      <c r="BG73" s="13">
        <v>392</v>
      </c>
      <c r="BH73" s="13">
        <v>461</v>
      </c>
      <c r="BI73" s="81">
        <v>296</v>
      </c>
      <c r="BJ73" s="13"/>
      <c r="BK73" s="3"/>
      <c r="BL73" s="3" t="s">
        <v>413</v>
      </c>
      <c r="BM73" s="3" t="s">
        <v>29</v>
      </c>
      <c r="BN73" s="3"/>
      <c r="BO73" s="3"/>
      <c r="BP73" s="13" t="s">
        <v>283</v>
      </c>
      <c r="BQ73" s="13" t="s">
        <v>283</v>
      </c>
      <c r="BR73" s="13" t="s">
        <v>282</v>
      </c>
      <c r="BS73" s="13" t="s">
        <v>282</v>
      </c>
      <c r="BT73" s="13" t="s">
        <v>283</v>
      </c>
      <c r="BU73" s="13">
        <v>206</v>
      </c>
      <c r="BV73" s="13" t="s">
        <v>283</v>
      </c>
      <c r="BW73" s="13" t="s">
        <v>283</v>
      </c>
      <c r="BX73" s="13" t="s">
        <v>282</v>
      </c>
      <c r="BY73" s="13" t="s">
        <v>282</v>
      </c>
      <c r="BZ73" s="13" t="s">
        <v>283</v>
      </c>
      <c r="CB73" s="13" t="s">
        <v>283</v>
      </c>
      <c r="CC73" s="13" t="s">
        <v>283</v>
      </c>
      <c r="CD73" s="13" t="s">
        <v>282</v>
      </c>
      <c r="CE73" s="13" t="s">
        <v>282</v>
      </c>
      <c r="CF73" s="13" t="s">
        <v>283</v>
      </c>
      <c r="CG73" s="13">
        <v>351</v>
      </c>
      <c r="CH73" s="13" t="s">
        <v>283</v>
      </c>
      <c r="CI73" s="13" t="s">
        <v>283</v>
      </c>
      <c r="CJ73" s="13" t="s">
        <v>282</v>
      </c>
      <c r="CK73" s="13" t="s">
        <v>282</v>
      </c>
      <c r="CL73" s="13" t="s">
        <v>283</v>
      </c>
      <c r="CM73" s="13">
        <v>284</v>
      </c>
      <c r="CN73" s="13" t="s">
        <v>283</v>
      </c>
      <c r="CO73" s="13" t="s">
        <v>283</v>
      </c>
      <c r="CP73" s="13" t="s">
        <v>283</v>
      </c>
      <c r="CQ73" s="13" t="s">
        <v>283</v>
      </c>
      <c r="CR73" s="13" t="s">
        <v>283</v>
      </c>
      <c r="CS73" s="13">
        <v>196</v>
      </c>
      <c r="CT73" s="13" t="s">
        <v>283</v>
      </c>
      <c r="CU73" s="13" t="s">
        <v>283</v>
      </c>
      <c r="CV73" s="13" t="s">
        <v>283</v>
      </c>
      <c r="CW73" s="13" t="s">
        <v>283</v>
      </c>
      <c r="CX73" s="13" t="s">
        <v>283</v>
      </c>
      <c r="CZ73" s="13" t="s">
        <v>283</v>
      </c>
      <c r="DA73" s="13" t="s">
        <v>283</v>
      </c>
      <c r="DB73" s="13" t="s">
        <v>283</v>
      </c>
      <c r="DC73" s="13" t="s">
        <v>283</v>
      </c>
      <c r="DD73" s="13" t="s">
        <v>283</v>
      </c>
      <c r="DE73" s="13">
        <v>375</v>
      </c>
      <c r="DF73" s="13" t="s">
        <v>283</v>
      </c>
      <c r="DG73" s="13" t="s">
        <v>283</v>
      </c>
      <c r="DH73" s="13" t="s">
        <v>283</v>
      </c>
      <c r="DI73" s="13" t="s">
        <v>283</v>
      </c>
      <c r="DJ73" s="13" t="s">
        <v>283</v>
      </c>
      <c r="DK73" s="13">
        <v>446</v>
      </c>
    </row>
    <row r="74" spans="1:115">
      <c r="A74" s="3" t="s">
        <v>208</v>
      </c>
      <c r="B74" s="13" t="s">
        <v>283</v>
      </c>
      <c r="C74" s="13" t="s">
        <v>283</v>
      </c>
      <c r="D74" s="13" t="s">
        <v>283</v>
      </c>
      <c r="E74" s="13" t="s">
        <v>283</v>
      </c>
      <c r="F74" s="13" t="s">
        <v>283</v>
      </c>
      <c r="G74" s="13" t="s">
        <v>283</v>
      </c>
      <c r="H74" s="13" t="s">
        <v>283</v>
      </c>
      <c r="I74" s="13" t="s">
        <v>283</v>
      </c>
      <c r="J74" s="13" t="s">
        <v>283</v>
      </c>
      <c r="K74" s="13" t="s">
        <v>283</v>
      </c>
      <c r="L74" s="13" t="s">
        <v>283</v>
      </c>
      <c r="M74" s="13" t="s">
        <v>283</v>
      </c>
      <c r="N74" s="13" t="s">
        <v>283</v>
      </c>
      <c r="O74" s="13" t="s">
        <v>283</v>
      </c>
      <c r="P74" s="13" t="s">
        <v>283</v>
      </c>
      <c r="Q74" s="13" t="s">
        <v>283</v>
      </c>
      <c r="R74" s="13" t="s">
        <v>283</v>
      </c>
      <c r="S74" s="13" t="s">
        <v>283</v>
      </c>
      <c r="T74" s="13" t="s">
        <v>283</v>
      </c>
      <c r="U74" s="13" t="s">
        <v>283</v>
      </c>
      <c r="V74" s="13" t="s">
        <v>283</v>
      </c>
      <c r="W74" s="13" t="s">
        <v>283</v>
      </c>
      <c r="X74" s="13" t="s">
        <v>283</v>
      </c>
      <c r="Y74" s="13" t="s">
        <v>283</v>
      </c>
      <c r="Z74" s="13" t="s">
        <v>283</v>
      </c>
      <c r="AA74" s="13" t="s">
        <v>283</v>
      </c>
      <c r="AB74" s="13" t="s">
        <v>283</v>
      </c>
      <c r="AC74" s="13" t="s">
        <v>283</v>
      </c>
      <c r="AD74" s="13" t="s">
        <v>283</v>
      </c>
      <c r="AE74" s="13" t="s">
        <v>283</v>
      </c>
      <c r="AF74" s="85" t="s">
        <v>283</v>
      </c>
      <c r="AG74" s="85" t="s">
        <v>283</v>
      </c>
      <c r="AH74" s="85" t="s">
        <v>283</v>
      </c>
      <c r="AI74" s="85" t="s">
        <v>283</v>
      </c>
      <c r="AJ74" s="85" t="s">
        <v>283</v>
      </c>
      <c r="AK74" s="13" t="s">
        <v>283</v>
      </c>
      <c r="AL74" s="13" t="s">
        <v>283</v>
      </c>
      <c r="AM74" s="13" t="s">
        <v>283</v>
      </c>
      <c r="AN74" s="13" t="s">
        <v>283</v>
      </c>
      <c r="AO74" s="13" t="s">
        <v>283</v>
      </c>
      <c r="AP74" s="13" t="s">
        <v>283</v>
      </c>
      <c r="AQ74" s="13" t="s">
        <v>283</v>
      </c>
      <c r="AR74" s="13" t="s">
        <v>283</v>
      </c>
      <c r="AS74" s="13" t="s">
        <v>283</v>
      </c>
      <c r="AT74" s="13" t="s">
        <v>283</v>
      </c>
      <c r="AU74" s="89" t="s">
        <v>283</v>
      </c>
      <c r="AV74" s="89" t="s">
        <v>283</v>
      </c>
      <c r="AW74" s="89" t="s">
        <v>283</v>
      </c>
      <c r="AX74" s="89" t="s">
        <v>283</v>
      </c>
      <c r="AY74" s="89" t="s">
        <v>283</v>
      </c>
      <c r="AZ74" s="13">
        <v>371</v>
      </c>
      <c r="BA74" s="13">
        <v>374</v>
      </c>
      <c r="BB74" s="13">
        <v>458</v>
      </c>
      <c r="BC74" s="13">
        <v>304</v>
      </c>
      <c r="BD74" s="13">
        <v>468</v>
      </c>
      <c r="BE74" s="13">
        <v>392</v>
      </c>
      <c r="BF74" s="13">
        <v>444</v>
      </c>
      <c r="BG74" s="13">
        <v>392</v>
      </c>
      <c r="BH74" s="13">
        <v>461</v>
      </c>
      <c r="BI74" s="81">
        <v>296</v>
      </c>
      <c r="BJ74" s="13"/>
      <c r="BK74" s="3"/>
      <c r="BL74" s="3" t="s">
        <v>414</v>
      </c>
      <c r="BM74" s="3" t="s">
        <v>27</v>
      </c>
      <c r="BN74" s="3"/>
      <c r="BO74" s="3"/>
      <c r="BP74" s="13" t="s">
        <v>283</v>
      </c>
      <c r="BQ74" s="13" t="s">
        <v>283</v>
      </c>
      <c r="BR74" s="13" t="s">
        <v>282</v>
      </c>
      <c r="BS74" s="13" t="s">
        <v>282</v>
      </c>
      <c r="BT74" s="13" t="s">
        <v>283</v>
      </c>
      <c r="BU74" s="13">
        <v>206</v>
      </c>
      <c r="BV74" s="13" t="s">
        <v>283</v>
      </c>
      <c r="BW74" s="13" t="s">
        <v>283</v>
      </c>
      <c r="BX74" s="13" t="s">
        <v>282</v>
      </c>
      <c r="BY74" s="13" t="s">
        <v>282</v>
      </c>
      <c r="BZ74" s="13" t="s">
        <v>283</v>
      </c>
      <c r="CB74" s="13" t="s">
        <v>283</v>
      </c>
      <c r="CC74" s="13" t="s">
        <v>283</v>
      </c>
      <c r="CD74" s="13" t="s">
        <v>282</v>
      </c>
      <c r="CE74" s="13" t="s">
        <v>282</v>
      </c>
      <c r="CF74" s="13" t="s">
        <v>283</v>
      </c>
      <c r="CG74" s="13">
        <v>351</v>
      </c>
      <c r="CH74" s="13" t="s">
        <v>283</v>
      </c>
      <c r="CI74" s="13" t="s">
        <v>283</v>
      </c>
      <c r="CJ74" s="13" t="s">
        <v>282</v>
      </c>
      <c r="CK74" s="13" t="s">
        <v>282</v>
      </c>
      <c r="CL74" s="13" t="s">
        <v>283</v>
      </c>
      <c r="CM74" s="13">
        <v>284</v>
      </c>
      <c r="CN74" s="13" t="s">
        <v>283</v>
      </c>
      <c r="CO74" s="13" t="s">
        <v>283</v>
      </c>
      <c r="CP74" s="13" t="s">
        <v>283</v>
      </c>
      <c r="CQ74" s="13" t="s">
        <v>283</v>
      </c>
      <c r="CR74" s="13" t="s">
        <v>283</v>
      </c>
      <c r="CS74" s="13">
        <v>196</v>
      </c>
      <c r="CT74" s="13" t="s">
        <v>283</v>
      </c>
      <c r="CU74" s="13" t="s">
        <v>283</v>
      </c>
      <c r="CV74" s="13" t="s">
        <v>283</v>
      </c>
      <c r="CW74" s="13" t="s">
        <v>283</v>
      </c>
      <c r="CX74" s="13" t="s">
        <v>283</v>
      </c>
      <c r="CZ74" s="13" t="s">
        <v>283</v>
      </c>
      <c r="DA74" s="13" t="s">
        <v>283</v>
      </c>
      <c r="DB74" s="13" t="s">
        <v>283</v>
      </c>
      <c r="DC74" s="13" t="s">
        <v>283</v>
      </c>
      <c r="DD74" s="13" t="s">
        <v>283</v>
      </c>
      <c r="DE74" s="13">
        <v>375</v>
      </c>
      <c r="DF74" s="13" t="s">
        <v>283</v>
      </c>
      <c r="DG74" s="13" t="s">
        <v>283</v>
      </c>
      <c r="DH74" s="13" t="s">
        <v>283</v>
      </c>
      <c r="DI74" s="13" t="s">
        <v>283</v>
      </c>
      <c r="DJ74" s="13" t="s">
        <v>283</v>
      </c>
      <c r="DK74" s="13">
        <v>446</v>
      </c>
    </row>
    <row r="75" spans="1:115">
      <c r="A75" s="3" t="s">
        <v>209</v>
      </c>
      <c r="B75" s="13" t="s">
        <v>283</v>
      </c>
      <c r="C75" s="13" t="s">
        <v>283</v>
      </c>
      <c r="D75" s="13" t="s">
        <v>283</v>
      </c>
      <c r="E75" s="13" t="s">
        <v>283</v>
      </c>
      <c r="F75" s="13" t="s">
        <v>283</v>
      </c>
      <c r="G75" s="13" t="s">
        <v>283</v>
      </c>
      <c r="H75" s="13" t="s">
        <v>283</v>
      </c>
      <c r="I75" s="13" t="s">
        <v>283</v>
      </c>
      <c r="J75" s="13" t="s">
        <v>283</v>
      </c>
      <c r="K75" s="13" t="s">
        <v>283</v>
      </c>
      <c r="L75" s="13" t="s">
        <v>283</v>
      </c>
      <c r="M75" s="13" t="s">
        <v>283</v>
      </c>
      <c r="N75" s="13" t="s">
        <v>283</v>
      </c>
      <c r="O75" s="13" t="s">
        <v>283</v>
      </c>
      <c r="P75" s="13" t="s">
        <v>283</v>
      </c>
      <c r="Q75" s="13" t="s">
        <v>283</v>
      </c>
      <c r="R75" s="13" t="s">
        <v>283</v>
      </c>
      <c r="S75" s="13" t="s">
        <v>283</v>
      </c>
      <c r="T75" s="13" t="s">
        <v>283</v>
      </c>
      <c r="U75" s="13" t="s">
        <v>283</v>
      </c>
      <c r="V75" s="13" t="s">
        <v>283</v>
      </c>
      <c r="W75" s="13" t="s">
        <v>283</v>
      </c>
      <c r="X75" s="13" t="s">
        <v>283</v>
      </c>
      <c r="Y75" s="13" t="s">
        <v>283</v>
      </c>
      <c r="Z75" s="13" t="s">
        <v>283</v>
      </c>
      <c r="AA75" s="13" t="s">
        <v>283</v>
      </c>
      <c r="AB75" s="13" t="s">
        <v>283</v>
      </c>
      <c r="AC75" s="13" t="s">
        <v>283</v>
      </c>
      <c r="AD75" s="13" t="s">
        <v>283</v>
      </c>
      <c r="AE75" s="13" t="s">
        <v>283</v>
      </c>
      <c r="AF75" s="85" t="s">
        <v>283</v>
      </c>
      <c r="AG75" s="85" t="s">
        <v>283</v>
      </c>
      <c r="AH75" s="85" t="s">
        <v>283</v>
      </c>
      <c r="AI75" s="85" t="s">
        <v>283</v>
      </c>
      <c r="AJ75" s="85" t="s">
        <v>283</v>
      </c>
      <c r="AK75" s="13" t="s">
        <v>283</v>
      </c>
      <c r="AL75" s="13" t="s">
        <v>283</v>
      </c>
      <c r="AM75" s="13" t="s">
        <v>283</v>
      </c>
      <c r="AN75" s="13" t="s">
        <v>283</v>
      </c>
      <c r="AO75" s="13" t="s">
        <v>283</v>
      </c>
      <c r="AP75" s="13" t="s">
        <v>283</v>
      </c>
      <c r="AQ75" s="13" t="s">
        <v>283</v>
      </c>
      <c r="AR75" s="13" t="s">
        <v>283</v>
      </c>
      <c r="AS75" s="13" t="s">
        <v>283</v>
      </c>
      <c r="AT75" s="13" t="s">
        <v>283</v>
      </c>
      <c r="AU75" s="89" t="s">
        <v>283</v>
      </c>
      <c r="AV75" s="89" t="s">
        <v>283</v>
      </c>
      <c r="AW75" s="89" t="s">
        <v>283</v>
      </c>
      <c r="AX75" s="89" t="s">
        <v>283</v>
      </c>
      <c r="AY75" s="89" t="s">
        <v>283</v>
      </c>
      <c r="AZ75" s="13">
        <v>371</v>
      </c>
      <c r="BA75" s="13">
        <v>374</v>
      </c>
      <c r="BB75" s="13">
        <v>458</v>
      </c>
      <c r="BC75" s="13">
        <v>304</v>
      </c>
      <c r="BD75" s="13">
        <v>468</v>
      </c>
      <c r="BE75" s="13">
        <v>392</v>
      </c>
      <c r="BF75" s="13">
        <v>444</v>
      </c>
      <c r="BG75" s="13">
        <v>392</v>
      </c>
      <c r="BH75" s="13">
        <v>461</v>
      </c>
      <c r="BI75" s="81">
        <v>296</v>
      </c>
      <c r="BJ75" s="13"/>
      <c r="BK75" s="3"/>
      <c r="BL75" s="3" t="s">
        <v>415</v>
      </c>
      <c r="BM75" s="3" t="s">
        <v>26</v>
      </c>
      <c r="BN75" s="3"/>
      <c r="BO75" s="3"/>
      <c r="BP75" s="13" t="s">
        <v>283</v>
      </c>
      <c r="BQ75" s="13" t="s">
        <v>283</v>
      </c>
      <c r="BR75" s="13" t="s">
        <v>282</v>
      </c>
      <c r="BS75" s="13" t="s">
        <v>282</v>
      </c>
      <c r="BT75" s="13" t="s">
        <v>283</v>
      </c>
      <c r="BU75" s="13">
        <v>206</v>
      </c>
      <c r="BV75" s="13" t="s">
        <v>283</v>
      </c>
      <c r="BW75" s="13" t="s">
        <v>283</v>
      </c>
      <c r="BX75" s="13" t="s">
        <v>282</v>
      </c>
      <c r="BY75" s="13" t="s">
        <v>282</v>
      </c>
      <c r="BZ75" s="13" t="s">
        <v>283</v>
      </c>
      <c r="CB75" s="13" t="s">
        <v>283</v>
      </c>
      <c r="CC75" s="13" t="s">
        <v>283</v>
      </c>
      <c r="CD75" s="13" t="s">
        <v>282</v>
      </c>
      <c r="CE75" s="13" t="s">
        <v>282</v>
      </c>
      <c r="CF75" s="13" t="s">
        <v>283</v>
      </c>
      <c r="CG75" s="13">
        <v>351</v>
      </c>
      <c r="CH75" s="13" t="s">
        <v>283</v>
      </c>
      <c r="CI75" s="13" t="s">
        <v>283</v>
      </c>
      <c r="CJ75" s="13" t="s">
        <v>282</v>
      </c>
      <c r="CK75" s="13" t="s">
        <v>282</v>
      </c>
      <c r="CL75" s="13" t="s">
        <v>283</v>
      </c>
      <c r="CM75" s="13">
        <v>284</v>
      </c>
      <c r="CN75" s="13" t="s">
        <v>283</v>
      </c>
      <c r="CO75" s="13" t="s">
        <v>283</v>
      </c>
      <c r="CP75" s="13" t="s">
        <v>283</v>
      </c>
      <c r="CQ75" s="13" t="s">
        <v>283</v>
      </c>
      <c r="CR75" s="13" t="s">
        <v>283</v>
      </c>
      <c r="CS75" s="13">
        <v>196</v>
      </c>
      <c r="CT75" s="13" t="s">
        <v>283</v>
      </c>
      <c r="CU75" s="13" t="s">
        <v>283</v>
      </c>
      <c r="CV75" s="13" t="s">
        <v>283</v>
      </c>
      <c r="CW75" s="13" t="s">
        <v>283</v>
      </c>
      <c r="CX75" s="13" t="s">
        <v>283</v>
      </c>
      <c r="CZ75" s="13" t="s">
        <v>283</v>
      </c>
      <c r="DA75" s="13" t="s">
        <v>283</v>
      </c>
      <c r="DB75" s="13" t="s">
        <v>283</v>
      </c>
      <c r="DC75" s="13" t="s">
        <v>283</v>
      </c>
      <c r="DD75" s="13" t="s">
        <v>283</v>
      </c>
      <c r="DE75" s="13">
        <v>375</v>
      </c>
      <c r="DF75" s="13" t="s">
        <v>283</v>
      </c>
      <c r="DG75" s="13" t="s">
        <v>283</v>
      </c>
      <c r="DH75" s="13" t="s">
        <v>283</v>
      </c>
      <c r="DI75" s="13" t="s">
        <v>283</v>
      </c>
      <c r="DJ75" s="13" t="s">
        <v>283</v>
      </c>
      <c r="DK75" s="13">
        <v>446</v>
      </c>
    </row>
    <row r="76" spans="1:115">
      <c r="A76" s="3" t="s">
        <v>210</v>
      </c>
      <c r="B76" s="13" t="s">
        <v>283</v>
      </c>
      <c r="C76" s="13" t="s">
        <v>283</v>
      </c>
      <c r="D76" s="13" t="s">
        <v>283</v>
      </c>
      <c r="E76" s="13" t="s">
        <v>283</v>
      </c>
      <c r="F76" s="13" t="s">
        <v>283</v>
      </c>
      <c r="G76" s="13" t="s">
        <v>283</v>
      </c>
      <c r="H76" s="13" t="s">
        <v>283</v>
      </c>
      <c r="I76" s="13" t="s">
        <v>283</v>
      </c>
      <c r="J76" s="13" t="s">
        <v>283</v>
      </c>
      <c r="K76" s="13" t="s">
        <v>283</v>
      </c>
      <c r="L76" s="13" t="s">
        <v>283</v>
      </c>
      <c r="M76" s="13" t="s">
        <v>283</v>
      </c>
      <c r="N76" s="13" t="s">
        <v>283</v>
      </c>
      <c r="O76" s="13" t="s">
        <v>283</v>
      </c>
      <c r="P76" s="13" t="s">
        <v>283</v>
      </c>
      <c r="Q76" s="13" t="s">
        <v>283</v>
      </c>
      <c r="R76" s="13" t="s">
        <v>283</v>
      </c>
      <c r="S76" s="13" t="s">
        <v>283</v>
      </c>
      <c r="T76" s="13" t="s">
        <v>283</v>
      </c>
      <c r="U76" s="13" t="s">
        <v>283</v>
      </c>
      <c r="V76" s="13" t="s">
        <v>283</v>
      </c>
      <c r="W76" s="13" t="s">
        <v>283</v>
      </c>
      <c r="X76" s="13" t="s">
        <v>283</v>
      </c>
      <c r="Y76" s="13" t="s">
        <v>283</v>
      </c>
      <c r="Z76" s="13" t="s">
        <v>283</v>
      </c>
      <c r="AA76" s="13" t="s">
        <v>283</v>
      </c>
      <c r="AB76" s="13" t="s">
        <v>283</v>
      </c>
      <c r="AC76" s="13" t="s">
        <v>283</v>
      </c>
      <c r="AD76" s="13" t="s">
        <v>283</v>
      </c>
      <c r="AE76" s="13" t="s">
        <v>283</v>
      </c>
      <c r="AF76" s="85" t="s">
        <v>283</v>
      </c>
      <c r="AG76" s="85" t="s">
        <v>283</v>
      </c>
      <c r="AH76" s="85" t="s">
        <v>283</v>
      </c>
      <c r="AI76" s="85" t="s">
        <v>283</v>
      </c>
      <c r="AJ76" s="85" t="s">
        <v>283</v>
      </c>
      <c r="AK76" s="13" t="s">
        <v>283</v>
      </c>
      <c r="AL76" s="13" t="s">
        <v>283</v>
      </c>
      <c r="AM76" s="13" t="s">
        <v>283</v>
      </c>
      <c r="AN76" s="13" t="s">
        <v>283</v>
      </c>
      <c r="AO76" s="13" t="s">
        <v>283</v>
      </c>
      <c r="AP76" s="13" t="s">
        <v>283</v>
      </c>
      <c r="AQ76" s="13" t="s">
        <v>283</v>
      </c>
      <c r="AR76" s="13" t="s">
        <v>283</v>
      </c>
      <c r="AS76" s="13" t="s">
        <v>283</v>
      </c>
      <c r="AT76" s="13" t="s">
        <v>283</v>
      </c>
      <c r="AU76" s="89" t="s">
        <v>283</v>
      </c>
      <c r="AV76" s="89" t="s">
        <v>283</v>
      </c>
      <c r="AW76" s="89" t="s">
        <v>283</v>
      </c>
      <c r="AX76" s="89" t="s">
        <v>283</v>
      </c>
      <c r="AY76" s="89" t="s">
        <v>283</v>
      </c>
      <c r="AZ76" s="13">
        <v>371</v>
      </c>
      <c r="BA76" s="13">
        <v>374</v>
      </c>
      <c r="BB76" s="13">
        <v>458</v>
      </c>
      <c r="BC76" s="13">
        <v>304</v>
      </c>
      <c r="BD76" s="13">
        <v>468</v>
      </c>
      <c r="BE76" s="13">
        <v>392</v>
      </c>
      <c r="BF76" s="13">
        <v>444</v>
      </c>
      <c r="BG76" s="13">
        <v>392</v>
      </c>
      <c r="BH76" s="13">
        <v>461</v>
      </c>
      <c r="BI76" s="81">
        <v>296</v>
      </c>
      <c r="BJ76" s="13"/>
      <c r="BK76" s="3"/>
      <c r="BL76" s="3" t="s">
        <v>416</v>
      </c>
      <c r="BM76" s="3" t="s">
        <v>25</v>
      </c>
      <c r="BN76" s="3"/>
      <c r="BO76" s="3"/>
      <c r="BP76" s="13" t="s">
        <v>283</v>
      </c>
      <c r="BQ76" s="13" t="s">
        <v>283</v>
      </c>
      <c r="BR76" s="13" t="s">
        <v>282</v>
      </c>
      <c r="BS76" s="13" t="s">
        <v>282</v>
      </c>
      <c r="BT76" s="13" t="s">
        <v>283</v>
      </c>
      <c r="BU76" s="13">
        <v>206</v>
      </c>
      <c r="BV76" s="13" t="s">
        <v>283</v>
      </c>
      <c r="BW76" s="13" t="s">
        <v>283</v>
      </c>
      <c r="BX76" s="13" t="s">
        <v>282</v>
      </c>
      <c r="BY76" s="13" t="s">
        <v>282</v>
      </c>
      <c r="BZ76" s="13" t="s">
        <v>283</v>
      </c>
      <c r="CB76" s="13" t="s">
        <v>283</v>
      </c>
      <c r="CC76" s="13" t="s">
        <v>283</v>
      </c>
      <c r="CD76" s="13" t="s">
        <v>282</v>
      </c>
      <c r="CE76" s="13" t="s">
        <v>282</v>
      </c>
      <c r="CF76" s="13" t="s">
        <v>283</v>
      </c>
      <c r="CG76" s="13">
        <v>351</v>
      </c>
      <c r="CH76" s="13" t="s">
        <v>283</v>
      </c>
      <c r="CI76" s="13" t="s">
        <v>283</v>
      </c>
      <c r="CJ76" s="13" t="s">
        <v>282</v>
      </c>
      <c r="CK76" s="13" t="s">
        <v>282</v>
      </c>
      <c r="CL76" s="13" t="s">
        <v>283</v>
      </c>
      <c r="CM76" s="13">
        <v>284</v>
      </c>
      <c r="CN76" s="13" t="s">
        <v>283</v>
      </c>
      <c r="CO76" s="13" t="s">
        <v>283</v>
      </c>
      <c r="CP76" s="13" t="s">
        <v>283</v>
      </c>
      <c r="CQ76" s="13" t="s">
        <v>283</v>
      </c>
      <c r="CR76" s="13" t="s">
        <v>283</v>
      </c>
      <c r="CS76" s="13">
        <v>196</v>
      </c>
      <c r="CT76" s="13" t="s">
        <v>283</v>
      </c>
      <c r="CU76" s="13" t="s">
        <v>283</v>
      </c>
      <c r="CV76" s="13" t="s">
        <v>283</v>
      </c>
      <c r="CW76" s="13" t="s">
        <v>283</v>
      </c>
      <c r="CX76" s="13" t="s">
        <v>283</v>
      </c>
      <c r="CZ76" s="13" t="s">
        <v>283</v>
      </c>
      <c r="DA76" s="13" t="s">
        <v>283</v>
      </c>
      <c r="DB76" s="13" t="s">
        <v>283</v>
      </c>
      <c r="DC76" s="13" t="s">
        <v>283</v>
      </c>
      <c r="DD76" s="13" t="s">
        <v>283</v>
      </c>
      <c r="DE76" s="13">
        <v>375</v>
      </c>
      <c r="DF76" s="13" t="s">
        <v>283</v>
      </c>
      <c r="DG76" s="13" t="s">
        <v>283</v>
      </c>
      <c r="DH76" s="13" t="s">
        <v>283</v>
      </c>
      <c r="DI76" s="13" t="s">
        <v>283</v>
      </c>
      <c r="DJ76" s="13" t="s">
        <v>283</v>
      </c>
      <c r="DK76" s="13">
        <v>446</v>
      </c>
    </row>
    <row r="77" spans="1:115">
      <c r="A77" s="3" t="s">
        <v>211</v>
      </c>
      <c r="B77" s="13" t="s">
        <v>283</v>
      </c>
      <c r="C77" s="13" t="s">
        <v>283</v>
      </c>
      <c r="D77" s="13" t="s">
        <v>283</v>
      </c>
      <c r="E77" s="13" t="s">
        <v>283</v>
      </c>
      <c r="F77" s="13" t="s">
        <v>283</v>
      </c>
      <c r="G77" s="13" t="s">
        <v>283</v>
      </c>
      <c r="H77" s="13" t="s">
        <v>283</v>
      </c>
      <c r="I77" s="13" t="s">
        <v>283</v>
      </c>
      <c r="J77" s="13" t="s">
        <v>283</v>
      </c>
      <c r="K77" s="13" t="s">
        <v>283</v>
      </c>
      <c r="L77" s="13" t="s">
        <v>283</v>
      </c>
      <c r="M77" s="13" t="s">
        <v>283</v>
      </c>
      <c r="N77" s="13" t="s">
        <v>283</v>
      </c>
      <c r="O77" s="13" t="s">
        <v>283</v>
      </c>
      <c r="P77" s="13" t="s">
        <v>283</v>
      </c>
      <c r="Q77" s="13" t="s">
        <v>283</v>
      </c>
      <c r="R77" s="13" t="s">
        <v>283</v>
      </c>
      <c r="S77" s="13" t="s">
        <v>283</v>
      </c>
      <c r="T77" s="13" t="s">
        <v>283</v>
      </c>
      <c r="U77" s="13" t="s">
        <v>283</v>
      </c>
      <c r="V77" s="13" t="s">
        <v>283</v>
      </c>
      <c r="W77" s="13" t="s">
        <v>283</v>
      </c>
      <c r="X77" s="13" t="s">
        <v>283</v>
      </c>
      <c r="Y77" s="13" t="s">
        <v>283</v>
      </c>
      <c r="Z77" s="13" t="s">
        <v>283</v>
      </c>
      <c r="AA77" s="13" t="s">
        <v>283</v>
      </c>
      <c r="AB77" s="13" t="s">
        <v>283</v>
      </c>
      <c r="AC77" s="13" t="s">
        <v>283</v>
      </c>
      <c r="AD77" s="13" t="s">
        <v>283</v>
      </c>
      <c r="AE77" s="13" t="s">
        <v>283</v>
      </c>
      <c r="AF77" s="85" t="s">
        <v>283</v>
      </c>
      <c r="AG77" s="85" t="s">
        <v>283</v>
      </c>
      <c r="AH77" s="85" t="s">
        <v>283</v>
      </c>
      <c r="AI77" s="85" t="s">
        <v>283</v>
      </c>
      <c r="AJ77" s="85" t="s">
        <v>283</v>
      </c>
      <c r="AK77" s="13" t="s">
        <v>283</v>
      </c>
      <c r="AL77" s="13" t="s">
        <v>283</v>
      </c>
      <c r="AM77" s="13" t="s">
        <v>283</v>
      </c>
      <c r="AN77" s="13" t="s">
        <v>283</v>
      </c>
      <c r="AO77" s="13" t="s">
        <v>283</v>
      </c>
      <c r="AP77" s="13" t="s">
        <v>283</v>
      </c>
      <c r="AQ77" s="13" t="s">
        <v>283</v>
      </c>
      <c r="AR77" s="13" t="s">
        <v>283</v>
      </c>
      <c r="AS77" s="13" t="s">
        <v>283</v>
      </c>
      <c r="AT77" s="13" t="s">
        <v>283</v>
      </c>
      <c r="AU77" s="89" t="s">
        <v>283</v>
      </c>
      <c r="AV77" s="89" t="s">
        <v>283</v>
      </c>
      <c r="AW77" s="89" t="s">
        <v>283</v>
      </c>
      <c r="AX77" s="89" t="s">
        <v>283</v>
      </c>
      <c r="AY77" s="89" t="s">
        <v>283</v>
      </c>
      <c r="AZ77" s="13">
        <v>371</v>
      </c>
      <c r="BA77" s="13">
        <v>374</v>
      </c>
      <c r="BB77" s="13">
        <v>458</v>
      </c>
      <c r="BC77" s="13">
        <v>304</v>
      </c>
      <c r="BD77" s="13">
        <v>468</v>
      </c>
      <c r="BE77" s="13">
        <v>392</v>
      </c>
      <c r="BF77" s="13">
        <v>444</v>
      </c>
      <c r="BG77" s="13">
        <v>392</v>
      </c>
      <c r="BH77" s="13">
        <v>461</v>
      </c>
      <c r="BI77" s="81">
        <v>296</v>
      </c>
      <c r="BJ77" s="13"/>
      <c r="BK77" s="3"/>
      <c r="BL77" s="3" t="s">
        <v>417</v>
      </c>
      <c r="BM77" s="3" t="s">
        <v>24</v>
      </c>
      <c r="BN77" s="3"/>
      <c r="BO77" s="3"/>
      <c r="BP77" s="13" t="s">
        <v>283</v>
      </c>
      <c r="BQ77" s="13" t="s">
        <v>283</v>
      </c>
      <c r="BR77" s="13" t="s">
        <v>282</v>
      </c>
      <c r="BS77" s="13" t="s">
        <v>282</v>
      </c>
      <c r="BT77" s="13" t="s">
        <v>283</v>
      </c>
      <c r="BU77" s="13">
        <v>206</v>
      </c>
      <c r="BV77" s="13" t="s">
        <v>283</v>
      </c>
      <c r="BW77" s="13" t="s">
        <v>283</v>
      </c>
      <c r="BX77" s="13" t="s">
        <v>282</v>
      </c>
      <c r="BY77" s="13" t="s">
        <v>282</v>
      </c>
      <c r="BZ77" s="13" t="s">
        <v>283</v>
      </c>
      <c r="CB77" s="13" t="s">
        <v>283</v>
      </c>
      <c r="CC77" s="13" t="s">
        <v>283</v>
      </c>
      <c r="CD77" s="13" t="s">
        <v>282</v>
      </c>
      <c r="CE77" s="13" t="s">
        <v>282</v>
      </c>
      <c r="CF77" s="13" t="s">
        <v>283</v>
      </c>
      <c r="CG77" s="13">
        <v>351</v>
      </c>
      <c r="CH77" s="13" t="s">
        <v>283</v>
      </c>
      <c r="CI77" s="13" t="s">
        <v>283</v>
      </c>
      <c r="CJ77" s="13" t="s">
        <v>282</v>
      </c>
      <c r="CK77" s="13" t="s">
        <v>282</v>
      </c>
      <c r="CL77" s="13" t="s">
        <v>283</v>
      </c>
      <c r="CM77" s="13">
        <v>284</v>
      </c>
      <c r="CN77" s="13" t="s">
        <v>283</v>
      </c>
      <c r="CO77" s="13" t="s">
        <v>283</v>
      </c>
      <c r="CP77" s="13" t="s">
        <v>283</v>
      </c>
      <c r="CQ77" s="13" t="s">
        <v>283</v>
      </c>
      <c r="CR77" s="13" t="s">
        <v>283</v>
      </c>
      <c r="CS77" s="13">
        <v>196</v>
      </c>
      <c r="CT77" s="13" t="s">
        <v>283</v>
      </c>
      <c r="CU77" s="13" t="s">
        <v>283</v>
      </c>
      <c r="CV77" s="13" t="s">
        <v>283</v>
      </c>
      <c r="CW77" s="13" t="s">
        <v>283</v>
      </c>
      <c r="CX77" s="13" t="s">
        <v>283</v>
      </c>
      <c r="CZ77" s="13" t="s">
        <v>283</v>
      </c>
      <c r="DA77" s="13" t="s">
        <v>283</v>
      </c>
      <c r="DB77" s="13" t="s">
        <v>283</v>
      </c>
      <c r="DC77" s="13" t="s">
        <v>283</v>
      </c>
      <c r="DD77" s="13" t="s">
        <v>283</v>
      </c>
      <c r="DE77" s="13">
        <v>375</v>
      </c>
      <c r="DF77" s="13" t="s">
        <v>283</v>
      </c>
      <c r="DG77" s="13" t="s">
        <v>283</v>
      </c>
      <c r="DH77" s="13" t="s">
        <v>283</v>
      </c>
      <c r="DI77" s="13" t="s">
        <v>283</v>
      </c>
      <c r="DJ77" s="13" t="s">
        <v>283</v>
      </c>
      <c r="DK77" s="13">
        <v>446</v>
      </c>
    </row>
    <row r="78" spans="1:115">
      <c r="A78" s="3" t="s">
        <v>212</v>
      </c>
      <c r="B78" s="13" t="s">
        <v>283</v>
      </c>
      <c r="C78" s="13" t="s">
        <v>283</v>
      </c>
      <c r="D78" s="13" t="s">
        <v>283</v>
      </c>
      <c r="E78" s="13" t="s">
        <v>283</v>
      </c>
      <c r="F78" s="13" t="s">
        <v>283</v>
      </c>
      <c r="G78" s="13" t="s">
        <v>283</v>
      </c>
      <c r="H78" s="13" t="s">
        <v>283</v>
      </c>
      <c r="I78" s="13" t="s">
        <v>283</v>
      </c>
      <c r="J78" s="13" t="s">
        <v>283</v>
      </c>
      <c r="K78" s="13" t="s">
        <v>283</v>
      </c>
      <c r="L78" s="13" t="s">
        <v>283</v>
      </c>
      <c r="M78" s="13" t="s">
        <v>283</v>
      </c>
      <c r="N78" s="13" t="s">
        <v>283</v>
      </c>
      <c r="O78" s="13" t="s">
        <v>283</v>
      </c>
      <c r="P78" s="13" t="s">
        <v>283</v>
      </c>
      <c r="Q78" s="13" t="s">
        <v>283</v>
      </c>
      <c r="R78" s="13" t="s">
        <v>283</v>
      </c>
      <c r="S78" s="13" t="s">
        <v>283</v>
      </c>
      <c r="T78" s="13" t="s">
        <v>283</v>
      </c>
      <c r="U78" s="13" t="s">
        <v>283</v>
      </c>
      <c r="V78" s="13" t="s">
        <v>283</v>
      </c>
      <c r="W78" s="13" t="s">
        <v>283</v>
      </c>
      <c r="X78" s="13" t="s">
        <v>283</v>
      </c>
      <c r="Y78" s="13" t="s">
        <v>283</v>
      </c>
      <c r="Z78" s="13" t="s">
        <v>283</v>
      </c>
      <c r="AA78" s="13" t="s">
        <v>283</v>
      </c>
      <c r="AB78" s="13" t="s">
        <v>283</v>
      </c>
      <c r="AC78" s="13" t="s">
        <v>283</v>
      </c>
      <c r="AD78" s="13" t="s">
        <v>283</v>
      </c>
      <c r="AE78" s="13" t="s">
        <v>283</v>
      </c>
      <c r="AF78" s="85" t="s">
        <v>283</v>
      </c>
      <c r="AG78" s="85" t="s">
        <v>283</v>
      </c>
      <c r="AH78" s="85" t="s">
        <v>283</v>
      </c>
      <c r="AI78" s="85" t="s">
        <v>283</v>
      </c>
      <c r="AJ78" s="85" t="s">
        <v>283</v>
      </c>
      <c r="AK78" s="13" t="s">
        <v>283</v>
      </c>
      <c r="AL78" s="13" t="s">
        <v>283</v>
      </c>
      <c r="AM78" s="13" t="s">
        <v>283</v>
      </c>
      <c r="AN78" s="13" t="s">
        <v>283</v>
      </c>
      <c r="AO78" s="13" t="s">
        <v>283</v>
      </c>
      <c r="AP78" s="13" t="s">
        <v>283</v>
      </c>
      <c r="AQ78" s="13" t="s">
        <v>283</v>
      </c>
      <c r="AR78" s="13" t="s">
        <v>283</v>
      </c>
      <c r="AS78" s="13" t="s">
        <v>283</v>
      </c>
      <c r="AT78" s="13" t="s">
        <v>283</v>
      </c>
      <c r="AU78" s="89" t="s">
        <v>283</v>
      </c>
      <c r="AV78" s="89" t="s">
        <v>283</v>
      </c>
      <c r="AW78" s="89" t="s">
        <v>283</v>
      </c>
      <c r="AX78" s="89" t="s">
        <v>283</v>
      </c>
      <c r="AY78" s="89" t="s">
        <v>283</v>
      </c>
      <c r="AZ78" s="13">
        <v>371</v>
      </c>
      <c r="BA78" s="13">
        <v>374</v>
      </c>
      <c r="BB78" s="13">
        <v>458</v>
      </c>
      <c r="BC78" s="13">
        <v>304</v>
      </c>
      <c r="BD78" s="13">
        <v>468</v>
      </c>
      <c r="BE78" s="13">
        <v>392</v>
      </c>
      <c r="BF78" s="13">
        <v>444</v>
      </c>
      <c r="BG78" s="13">
        <v>392</v>
      </c>
      <c r="BH78" s="13">
        <v>461</v>
      </c>
      <c r="BI78" s="81">
        <v>296</v>
      </c>
      <c r="BJ78" s="13"/>
      <c r="BK78" s="3"/>
      <c r="BL78" s="3" t="s">
        <v>418</v>
      </c>
      <c r="BM78" s="3" t="s">
        <v>23</v>
      </c>
      <c r="BN78" s="3"/>
      <c r="BO78" s="3"/>
      <c r="BP78" s="13" t="s">
        <v>283</v>
      </c>
      <c r="BQ78" s="13" t="s">
        <v>283</v>
      </c>
      <c r="BR78" s="13" t="s">
        <v>282</v>
      </c>
      <c r="BS78" s="13" t="s">
        <v>282</v>
      </c>
      <c r="BT78" s="13" t="s">
        <v>283</v>
      </c>
      <c r="BU78" s="13">
        <v>206</v>
      </c>
      <c r="BV78" s="13" t="s">
        <v>283</v>
      </c>
      <c r="BW78" s="13" t="s">
        <v>283</v>
      </c>
      <c r="BX78" s="13" t="s">
        <v>282</v>
      </c>
      <c r="BY78" s="13" t="s">
        <v>282</v>
      </c>
      <c r="BZ78" s="13" t="s">
        <v>283</v>
      </c>
      <c r="CB78" s="13" t="s">
        <v>283</v>
      </c>
      <c r="CC78" s="13" t="s">
        <v>283</v>
      </c>
      <c r="CD78" s="13" t="s">
        <v>282</v>
      </c>
      <c r="CE78" s="13" t="s">
        <v>282</v>
      </c>
      <c r="CF78" s="13" t="s">
        <v>283</v>
      </c>
      <c r="CG78" s="13">
        <v>351</v>
      </c>
      <c r="CH78" s="13" t="s">
        <v>283</v>
      </c>
      <c r="CI78" s="13" t="s">
        <v>283</v>
      </c>
      <c r="CJ78" s="13" t="s">
        <v>282</v>
      </c>
      <c r="CK78" s="13" t="s">
        <v>282</v>
      </c>
      <c r="CL78" s="13" t="s">
        <v>283</v>
      </c>
      <c r="CM78" s="13">
        <v>284</v>
      </c>
      <c r="CN78" s="13" t="s">
        <v>283</v>
      </c>
      <c r="CO78" s="13" t="s">
        <v>283</v>
      </c>
      <c r="CP78" s="13" t="s">
        <v>283</v>
      </c>
      <c r="CQ78" s="13" t="s">
        <v>283</v>
      </c>
      <c r="CR78" s="13" t="s">
        <v>283</v>
      </c>
      <c r="CS78" s="13">
        <v>196</v>
      </c>
      <c r="CT78" s="13" t="s">
        <v>283</v>
      </c>
      <c r="CU78" s="13" t="s">
        <v>283</v>
      </c>
      <c r="CV78" s="13" t="s">
        <v>283</v>
      </c>
      <c r="CW78" s="13" t="s">
        <v>283</v>
      </c>
      <c r="CX78" s="13" t="s">
        <v>283</v>
      </c>
      <c r="CZ78" s="13" t="s">
        <v>283</v>
      </c>
      <c r="DA78" s="13" t="s">
        <v>283</v>
      </c>
      <c r="DB78" s="13" t="s">
        <v>283</v>
      </c>
      <c r="DC78" s="13" t="s">
        <v>283</v>
      </c>
      <c r="DD78" s="13" t="s">
        <v>283</v>
      </c>
      <c r="DE78" s="13">
        <v>375</v>
      </c>
      <c r="DF78" s="13" t="s">
        <v>283</v>
      </c>
      <c r="DG78" s="13" t="s">
        <v>283</v>
      </c>
      <c r="DH78" s="13" t="s">
        <v>283</v>
      </c>
      <c r="DI78" s="13" t="s">
        <v>283</v>
      </c>
      <c r="DJ78" s="13" t="s">
        <v>283</v>
      </c>
      <c r="DK78" s="13">
        <v>446</v>
      </c>
    </row>
    <row r="79" spans="1:115">
      <c r="A79" s="3" t="s">
        <v>213</v>
      </c>
      <c r="B79" s="13" t="s">
        <v>283</v>
      </c>
      <c r="C79" s="13" t="s">
        <v>283</v>
      </c>
      <c r="D79" s="13" t="s">
        <v>283</v>
      </c>
      <c r="E79" s="13" t="s">
        <v>283</v>
      </c>
      <c r="F79" s="13" t="s">
        <v>283</v>
      </c>
      <c r="G79" s="13" t="s">
        <v>283</v>
      </c>
      <c r="H79" s="13" t="s">
        <v>283</v>
      </c>
      <c r="I79" s="13" t="s">
        <v>283</v>
      </c>
      <c r="J79" s="13" t="s">
        <v>283</v>
      </c>
      <c r="K79" s="13" t="s">
        <v>283</v>
      </c>
      <c r="L79" s="13" t="s">
        <v>283</v>
      </c>
      <c r="M79" s="13" t="s">
        <v>283</v>
      </c>
      <c r="N79" s="13" t="s">
        <v>283</v>
      </c>
      <c r="O79" s="13" t="s">
        <v>283</v>
      </c>
      <c r="P79" s="13" t="s">
        <v>283</v>
      </c>
      <c r="Q79" s="13" t="s">
        <v>283</v>
      </c>
      <c r="R79" s="13" t="s">
        <v>283</v>
      </c>
      <c r="S79" s="13" t="s">
        <v>283</v>
      </c>
      <c r="T79" s="13" t="s">
        <v>283</v>
      </c>
      <c r="U79" s="13" t="s">
        <v>283</v>
      </c>
      <c r="V79" s="13" t="s">
        <v>283</v>
      </c>
      <c r="W79" s="13" t="s">
        <v>283</v>
      </c>
      <c r="X79" s="13" t="s">
        <v>283</v>
      </c>
      <c r="Y79" s="13" t="s">
        <v>283</v>
      </c>
      <c r="Z79" s="13" t="s">
        <v>283</v>
      </c>
      <c r="AA79" s="13" t="s">
        <v>283</v>
      </c>
      <c r="AB79" s="13" t="s">
        <v>283</v>
      </c>
      <c r="AC79" s="13" t="s">
        <v>283</v>
      </c>
      <c r="AD79" s="13" t="s">
        <v>283</v>
      </c>
      <c r="AE79" s="13" t="s">
        <v>283</v>
      </c>
      <c r="AF79" s="85" t="s">
        <v>283</v>
      </c>
      <c r="AG79" s="85" t="s">
        <v>283</v>
      </c>
      <c r="AH79" s="85" t="s">
        <v>283</v>
      </c>
      <c r="AI79" s="85" t="s">
        <v>283</v>
      </c>
      <c r="AJ79" s="85" t="s">
        <v>283</v>
      </c>
      <c r="AK79" s="13" t="s">
        <v>283</v>
      </c>
      <c r="AL79" s="13" t="s">
        <v>283</v>
      </c>
      <c r="AM79" s="13" t="s">
        <v>283</v>
      </c>
      <c r="AN79" s="13" t="s">
        <v>283</v>
      </c>
      <c r="AO79" s="13" t="s">
        <v>283</v>
      </c>
      <c r="AP79" s="13" t="s">
        <v>283</v>
      </c>
      <c r="AQ79" s="13" t="s">
        <v>283</v>
      </c>
      <c r="AR79" s="13" t="s">
        <v>283</v>
      </c>
      <c r="AS79" s="13" t="s">
        <v>283</v>
      </c>
      <c r="AT79" s="13" t="s">
        <v>283</v>
      </c>
      <c r="AU79" s="89" t="s">
        <v>283</v>
      </c>
      <c r="AV79" s="89" t="s">
        <v>283</v>
      </c>
      <c r="AW79" s="89" t="s">
        <v>283</v>
      </c>
      <c r="AX79" s="89" t="s">
        <v>283</v>
      </c>
      <c r="AY79" s="89" t="s">
        <v>283</v>
      </c>
      <c r="AZ79" s="13">
        <v>371</v>
      </c>
      <c r="BA79" s="13">
        <v>374</v>
      </c>
      <c r="BB79" s="13">
        <v>458</v>
      </c>
      <c r="BC79" s="13">
        <v>304</v>
      </c>
      <c r="BD79" s="13">
        <v>468</v>
      </c>
      <c r="BE79" s="13">
        <v>392</v>
      </c>
      <c r="BF79" s="13">
        <v>444</v>
      </c>
      <c r="BG79" s="13">
        <v>392</v>
      </c>
      <c r="BH79" s="13">
        <v>461</v>
      </c>
      <c r="BI79" s="81">
        <v>296</v>
      </c>
      <c r="BJ79" s="13"/>
      <c r="BK79" s="3"/>
      <c r="BL79" s="3" t="s">
        <v>419</v>
      </c>
      <c r="BM79" s="3" t="s">
        <v>22</v>
      </c>
      <c r="BN79" s="3"/>
      <c r="BO79" s="3"/>
      <c r="BP79" s="13" t="s">
        <v>283</v>
      </c>
      <c r="BQ79" s="13" t="s">
        <v>283</v>
      </c>
      <c r="BR79" s="13" t="s">
        <v>282</v>
      </c>
      <c r="BS79" s="13" t="s">
        <v>282</v>
      </c>
      <c r="BT79" s="13" t="s">
        <v>283</v>
      </c>
      <c r="BU79" s="13">
        <v>206</v>
      </c>
      <c r="BV79" s="13" t="s">
        <v>283</v>
      </c>
      <c r="BW79" s="13" t="s">
        <v>283</v>
      </c>
      <c r="BX79" s="13" t="s">
        <v>282</v>
      </c>
      <c r="BY79" s="13" t="s">
        <v>282</v>
      </c>
      <c r="BZ79" s="13" t="s">
        <v>283</v>
      </c>
      <c r="CB79" s="13" t="s">
        <v>283</v>
      </c>
      <c r="CC79" s="13" t="s">
        <v>283</v>
      </c>
      <c r="CD79" s="13" t="s">
        <v>282</v>
      </c>
      <c r="CE79" s="13" t="s">
        <v>282</v>
      </c>
      <c r="CF79" s="13" t="s">
        <v>283</v>
      </c>
      <c r="CG79" s="13">
        <v>351</v>
      </c>
      <c r="CH79" s="13" t="s">
        <v>283</v>
      </c>
      <c r="CI79" s="13" t="s">
        <v>283</v>
      </c>
      <c r="CJ79" s="13" t="s">
        <v>282</v>
      </c>
      <c r="CK79" s="13" t="s">
        <v>282</v>
      </c>
      <c r="CL79" s="13" t="s">
        <v>283</v>
      </c>
      <c r="CM79" s="13">
        <v>284</v>
      </c>
      <c r="CN79" s="13" t="s">
        <v>283</v>
      </c>
      <c r="CO79" s="13" t="s">
        <v>283</v>
      </c>
      <c r="CP79" s="13" t="s">
        <v>283</v>
      </c>
      <c r="CQ79" s="13" t="s">
        <v>283</v>
      </c>
      <c r="CR79" s="13" t="s">
        <v>283</v>
      </c>
      <c r="CS79" s="13">
        <v>196</v>
      </c>
      <c r="CT79" s="13" t="s">
        <v>283</v>
      </c>
      <c r="CU79" s="13" t="s">
        <v>283</v>
      </c>
      <c r="CV79" s="13" t="s">
        <v>283</v>
      </c>
      <c r="CW79" s="13" t="s">
        <v>283</v>
      </c>
      <c r="CX79" s="13" t="s">
        <v>283</v>
      </c>
      <c r="CZ79" s="13" t="s">
        <v>283</v>
      </c>
      <c r="DA79" s="13" t="s">
        <v>283</v>
      </c>
      <c r="DB79" s="13" t="s">
        <v>283</v>
      </c>
      <c r="DC79" s="13" t="s">
        <v>283</v>
      </c>
      <c r="DD79" s="13" t="s">
        <v>283</v>
      </c>
      <c r="DE79" s="13">
        <v>375</v>
      </c>
      <c r="DF79" s="13" t="s">
        <v>283</v>
      </c>
      <c r="DG79" s="13" t="s">
        <v>283</v>
      </c>
      <c r="DH79" s="13" t="s">
        <v>283</v>
      </c>
      <c r="DI79" s="13" t="s">
        <v>283</v>
      </c>
      <c r="DJ79" s="13" t="s">
        <v>283</v>
      </c>
      <c r="DK79" s="13">
        <v>446</v>
      </c>
    </row>
    <row r="80" spans="1:115">
      <c r="A80" s="3" t="s">
        <v>214</v>
      </c>
      <c r="B80" s="13" t="s">
        <v>283</v>
      </c>
      <c r="C80" s="13" t="s">
        <v>283</v>
      </c>
      <c r="D80" s="13" t="s">
        <v>283</v>
      </c>
      <c r="E80" s="13" t="s">
        <v>283</v>
      </c>
      <c r="F80" s="13" t="s">
        <v>283</v>
      </c>
      <c r="G80" s="13" t="s">
        <v>283</v>
      </c>
      <c r="H80" s="13" t="s">
        <v>283</v>
      </c>
      <c r="I80" s="13" t="s">
        <v>283</v>
      </c>
      <c r="J80" s="13" t="s">
        <v>283</v>
      </c>
      <c r="K80" s="13" t="s">
        <v>283</v>
      </c>
      <c r="L80" s="13" t="s">
        <v>283</v>
      </c>
      <c r="M80" s="13" t="s">
        <v>283</v>
      </c>
      <c r="N80" s="13" t="s">
        <v>283</v>
      </c>
      <c r="O80" s="13" t="s">
        <v>283</v>
      </c>
      <c r="P80" s="13" t="s">
        <v>283</v>
      </c>
      <c r="Q80" s="13" t="s">
        <v>283</v>
      </c>
      <c r="R80" s="13" t="s">
        <v>283</v>
      </c>
      <c r="S80" s="13" t="s">
        <v>283</v>
      </c>
      <c r="T80" s="13" t="s">
        <v>283</v>
      </c>
      <c r="U80" s="13" t="s">
        <v>283</v>
      </c>
      <c r="V80" s="13" t="s">
        <v>283</v>
      </c>
      <c r="W80" s="13" t="s">
        <v>283</v>
      </c>
      <c r="X80" s="13" t="s">
        <v>283</v>
      </c>
      <c r="Y80" s="13" t="s">
        <v>283</v>
      </c>
      <c r="Z80" s="13" t="s">
        <v>283</v>
      </c>
      <c r="AA80" s="13" t="s">
        <v>283</v>
      </c>
      <c r="AB80" s="13" t="s">
        <v>283</v>
      </c>
      <c r="AC80" s="13" t="s">
        <v>283</v>
      </c>
      <c r="AD80" s="13" t="s">
        <v>283</v>
      </c>
      <c r="AE80" s="13" t="s">
        <v>283</v>
      </c>
      <c r="AF80" s="85" t="s">
        <v>283</v>
      </c>
      <c r="AG80" s="85" t="s">
        <v>283</v>
      </c>
      <c r="AH80" s="85" t="s">
        <v>283</v>
      </c>
      <c r="AI80" s="85" t="s">
        <v>283</v>
      </c>
      <c r="AJ80" s="85" t="s">
        <v>283</v>
      </c>
      <c r="AK80" s="13" t="s">
        <v>283</v>
      </c>
      <c r="AL80" s="13" t="s">
        <v>283</v>
      </c>
      <c r="AM80" s="13" t="s">
        <v>283</v>
      </c>
      <c r="AN80" s="13" t="s">
        <v>283</v>
      </c>
      <c r="AO80" s="13" t="s">
        <v>283</v>
      </c>
      <c r="AP80" s="13" t="s">
        <v>283</v>
      </c>
      <c r="AQ80" s="13" t="s">
        <v>283</v>
      </c>
      <c r="AR80" s="13" t="s">
        <v>283</v>
      </c>
      <c r="AS80" s="13" t="s">
        <v>283</v>
      </c>
      <c r="AT80" s="13" t="s">
        <v>283</v>
      </c>
      <c r="AU80" s="89" t="s">
        <v>283</v>
      </c>
      <c r="AV80" s="89" t="s">
        <v>283</v>
      </c>
      <c r="AW80" s="89" t="s">
        <v>283</v>
      </c>
      <c r="AX80" s="89" t="s">
        <v>283</v>
      </c>
      <c r="AY80" s="89" t="s">
        <v>283</v>
      </c>
      <c r="AZ80" s="13">
        <v>371</v>
      </c>
      <c r="BA80" s="13">
        <v>374</v>
      </c>
      <c r="BB80" s="13">
        <v>458</v>
      </c>
      <c r="BC80" s="13">
        <v>304</v>
      </c>
      <c r="BD80" s="13">
        <v>468</v>
      </c>
      <c r="BE80" s="13">
        <v>392</v>
      </c>
      <c r="BF80" s="13">
        <v>444</v>
      </c>
      <c r="BG80" s="13">
        <v>392</v>
      </c>
      <c r="BH80" s="13">
        <v>461</v>
      </c>
      <c r="BI80" s="81">
        <v>296</v>
      </c>
      <c r="BJ80" s="13"/>
      <c r="BK80" s="3"/>
      <c r="BL80" s="3" t="s">
        <v>420</v>
      </c>
      <c r="BM80" s="3" t="s">
        <v>21</v>
      </c>
      <c r="BN80" s="3"/>
      <c r="BO80" s="3"/>
      <c r="BP80" s="21" t="s">
        <v>283</v>
      </c>
      <c r="BQ80" s="21" t="s">
        <v>283</v>
      </c>
      <c r="BR80" s="21" t="s">
        <v>282</v>
      </c>
      <c r="BS80" s="21" t="s">
        <v>282</v>
      </c>
      <c r="BT80" s="21" t="s">
        <v>283</v>
      </c>
      <c r="BU80" s="13">
        <v>206</v>
      </c>
      <c r="BV80" s="21" t="s">
        <v>283</v>
      </c>
      <c r="BW80" s="21" t="s">
        <v>283</v>
      </c>
      <c r="BX80" s="21" t="s">
        <v>282</v>
      </c>
      <c r="BY80" s="21" t="s">
        <v>282</v>
      </c>
      <c r="BZ80" s="21" t="s">
        <v>283</v>
      </c>
      <c r="CB80" s="21" t="s">
        <v>283</v>
      </c>
      <c r="CC80" s="21" t="s">
        <v>283</v>
      </c>
      <c r="CD80" s="21" t="s">
        <v>282</v>
      </c>
      <c r="CE80" s="21" t="s">
        <v>282</v>
      </c>
      <c r="CF80" s="21" t="s">
        <v>283</v>
      </c>
      <c r="CG80" s="13">
        <v>351</v>
      </c>
      <c r="CH80" s="21" t="s">
        <v>283</v>
      </c>
      <c r="CI80" s="21" t="s">
        <v>283</v>
      </c>
      <c r="CJ80" s="21" t="s">
        <v>282</v>
      </c>
      <c r="CK80" s="21" t="s">
        <v>282</v>
      </c>
      <c r="CL80" s="21" t="s">
        <v>283</v>
      </c>
      <c r="CM80" s="13">
        <v>284</v>
      </c>
      <c r="CN80" s="21" t="s">
        <v>283</v>
      </c>
      <c r="CO80" s="21" t="s">
        <v>283</v>
      </c>
      <c r="CP80" s="21" t="s">
        <v>283</v>
      </c>
      <c r="CQ80" s="21" t="s">
        <v>283</v>
      </c>
      <c r="CR80" s="21" t="s">
        <v>283</v>
      </c>
      <c r="CS80" s="13">
        <v>196</v>
      </c>
      <c r="CT80" s="13" t="s">
        <v>283</v>
      </c>
      <c r="CU80" s="13" t="s">
        <v>283</v>
      </c>
      <c r="CV80" s="13" t="s">
        <v>283</v>
      </c>
      <c r="CW80" s="13" t="s">
        <v>283</v>
      </c>
      <c r="CX80" s="13" t="s">
        <v>283</v>
      </c>
      <c r="CZ80" s="13" t="s">
        <v>283</v>
      </c>
      <c r="DA80" s="13" t="s">
        <v>283</v>
      </c>
      <c r="DB80" s="13" t="s">
        <v>283</v>
      </c>
      <c r="DC80" s="13" t="s">
        <v>283</v>
      </c>
      <c r="DD80" s="13" t="s">
        <v>283</v>
      </c>
      <c r="DE80" s="13">
        <v>375</v>
      </c>
      <c r="DF80" s="13" t="s">
        <v>283</v>
      </c>
      <c r="DG80" s="13" t="s">
        <v>283</v>
      </c>
      <c r="DH80" s="13" t="s">
        <v>283</v>
      </c>
      <c r="DI80" s="13" t="s">
        <v>283</v>
      </c>
      <c r="DJ80" s="13" t="s">
        <v>283</v>
      </c>
      <c r="DK80" s="13">
        <v>446</v>
      </c>
    </row>
    <row r="81" spans="1:115">
      <c r="A81" s="3" t="s">
        <v>215</v>
      </c>
      <c r="B81" s="13" t="s">
        <v>283</v>
      </c>
      <c r="C81" s="13" t="s">
        <v>283</v>
      </c>
      <c r="D81" s="13" t="s">
        <v>283</v>
      </c>
      <c r="E81" s="13" t="s">
        <v>283</v>
      </c>
      <c r="F81" s="13" t="s">
        <v>283</v>
      </c>
      <c r="G81" s="13" t="s">
        <v>283</v>
      </c>
      <c r="H81" s="13" t="s">
        <v>283</v>
      </c>
      <c r="I81" s="13" t="s">
        <v>283</v>
      </c>
      <c r="J81" s="13" t="s">
        <v>283</v>
      </c>
      <c r="K81" s="13" t="s">
        <v>283</v>
      </c>
      <c r="L81" s="13" t="s">
        <v>283</v>
      </c>
      <c r="M81" s="13" t="s">
        <v>283</v>
      </c>
      <c r="N81" s="13" t="s">
        <v>283</v>
      </c>
      <c r="O81" s="13" t="s">
        <v>283</v>
      </c>
      <c r="P81" s="13" t="s">
        <v>283</v>
      </c>
      <c r="Q81" s="13" t="s">
        <v>283</v>
      </c>
      <c r="R81" s="13" t="s">
        <v>283</v>
      </c>
      <c r="S81" s="13" t="s">
        <v>283</v>
      </c>
      <c r="T81" s="13" t="s">
        <v>283</v>
      </c>
      <c r="U81" s="13" t="s">
        <v>283</v>
      </c>
      <c r="V81" s="13" t="s">
        <v>283</v>
      </c>
      <c r="W81" s="13" t="s">
        <v>283</v>
      </c>
      <c r="X81" s="13" t="s">
        <v>283</v>
      </c>
      <c r="Y81" s="13" t="s">
        <v>283</v>
      </c>
      <c r="Z81" s="13" t="s">
        <v>283</v>
      </c>
      <c r="AA81" s="13" t="s">
        <v>283</v>
      </c>
      <c r="AB81" s="13" t="s">
        <v>283</v>
      </c>
      <c r="AC81" s="13" t="s">
        <v>283</v>
      </c>
      <c r="AD81" s="13" t="s">
        <v>283</v>
      </c>
      <c r="AE81" s="13" t="s">
        <v>283</v>
      </c>
      <c r="AF81" s="85" t="s">
        <v>283</v>
      </c>
      <c r="AG81" s="85" t="s">
        <v>283</v>
      </c>
      <c r="AH81" s="85" t="s">
        <v>283</v>
      </c>
      <c r="AI81" s="85" t="s">
        <v>283</v>
      </c>
      <c r="AJ81" s="85" t="s">
        <v>283</v>
      </c>
      <c r="AK81" s="13" t="s">
        <v>283</v>
      </c>
      <c r="AL81" s="13" t="s">
        <v>283</v>
      </c>
      <c r="AM81" s="13" t="s">
        <v>283</v>
      </c>
      <c r="AN81" s="13" t="s">
        <v>283</v>
      </c>
      <c r="AO81" s="13" t="s">
        <v>283</v>
      </c>
      <c r="AP81" s="13" t="s">
        <v>283</v>
      </c>
      <c r="AQ81" s="13" t="s">
        <v>283</v>
      </c>
      <c r="AR81" s="13" t="s">
        <v>283</v>
      </c>
      <c r="AS81" s="13" t="s">
        <v>283</v>
      </c>
      <c r="AT81" s="13" t="s">
        <v>283</v>
      </c>
      <c r="AU81" s="89" t="s">
        <v>283</v>
      </c>
      <c r="AV81" s="89" t="s">
        <v>283</v>
      </c>
      <c r="AW81" s="89" t="s">
        <v>283</v>
      </c>
      <c r="AX81" s="89" t="s">
        <v>283</v>
      </c>
      <c r="AY81" s="89" t="s">
        <v>283</v>
      </c>
      <c r="AZ81" s="13">
        <v>371</v>
      </c>
      <c r="BA81" s="13">
        <v>374</v>
      </c>
      <c r="BB81" s="13">
        <v>458</v>
      </c>
      <c r="BC81" s="13">
        <v>304</v>
      </c>
      <c r="BD81" s="13">
        <v>468</v>
      </c>
      <c r="BE81" s="13">
        <v>392</v>
      </c>
      <c r="BF81" s="13">
        <v>444</v>
      </c>
      <c r="BG81" s="13">
        <v>392</v>
      </c>
      <c r="BH81" s="13">
        <v>461</v>
      </c>
      <c r="BI81" s="81">
        <v>296</v>
      </c>
      <c r="BJ81" s="13"/>
      <c r="BK81" s="3"/>
      <c r="BL81" s="3" t="s">
        <v>421</v>
      </c>
      <c r="BM81" s="3" t="s">
        <v>20</v>
      </c>
      <c r="BN81" s="3"/>
      <c r="BO81" s="3"/>
      <c r="BP81" s="13" t="s">
        <v>283</v>
      </c>
      <c r="BQ81" s="13" t="s">
        <v>283</v>
      </c>
      <c r="BR81" s="13" t="s">
        <v>282</v>
      </c>
      <c r="BS81" s="13" t="s">
        <v>282</v>
      </c>
      <c r="BT81" s="13" t="s">
        <v>283</v>
      </c>
      <c r="BU81" s="13">
        <v>206</v>
      </c>
      <c r="BV81" s="13" t="s">
        <v>283</v>
      </c>
      <c r="BW81" s="13" t="s">
        <v>283</v>
      </c>
      <c r="BX81" s="13" t="s">
        <v>282</v>
      </c>
      <c r="BY81" s="13" t="s">
        <v>282</v>
      </c>
      <c r="BZ81" s="13" t="s">
        <v>283</v>
      </c>
      <c r="CB81" s="13" t="s">
        <v>283</v>
      </c>
      <c r="CC81" s="13" t="s">
        <v>283</v>
      </c>
      <c r="CD81" s="13" t="s">
        <v>282</v>
      </c>
      <c r="CE81" s="13" t="s">
        <v>282</v>
      </c>
      <c r="CF81" s="13" t="s">
        <v>283</v>
      </c>
      <c r="CG81" s="13">
        <v>351</v>
      </c>
      <c r="CH81" s="13" t="s">
        <v>283</v>
      </c>
      <c r="CI81" s="13" t="s">
        <v>283</v>
      </c>
      <c r="CJ81" s="13" t="s">
        <v>282</v>
      </c>
      <c r="CK81" s="13" t="s">
        <v>282</v>
      </c>
      <c r="CL81" s="13" t="s">
        <v>283</v>
      </c>
      <c r="CM81" s="13">
        <v>284</v>
      </c>
      <c r="CN81" s="13" t="s">
        <v>283</v>
      </c>
      <c r="CO81" s="13" t="s">
        <v>283</v>
      </c>
      <c r="CP81" s="13" t="s">
        <v>283</v>
      </c>
      <c r="CQ81" s="13" t="s">
        <v>283</v>
      </c>
      <c r="CR81" s="13" t="s">
        <v>283</v>
      </c>
      <c r="CS81" s="13">
        <v>196</v>
      </c>
      <c r="CT81" s="13" t="s">
        <v>283</v>
      </c>
      <c r="CU81" s="13" t="s">
        <v>283</v>
      </c>
      <c r="CV81" s="13" t="s">
        <v>283</v>
      </c>
      <c r="CW81" s="13" t="s">
        <v>283</v>
      </c>
      <c r="CX81" s="13" t="s">
        <v>283</v>
      </c>
      <c r="CZ81" s="13" t="s">
        <v>283</v>
      </c>
      <c r="DA81" s="13" t="s">
        <v>283</v>
      </c>
      <c r="DB81" s="13" t="s">
        <v>283</v>
      </c>
      <c r="DC81" s="13" t="s">
        <v>283</v>
      </c>
      <c r="DD81" s="13" t="s">
        <v>283</v>
      </c>
      <c r="DE81" s="13">
        <v>375</v>
      </c>
      <c r="DF81" s="13" t="s">
        <v>283</v>
      </c>
      <c r="DG81" s="13" t="s">
        <v>283</v>
      </c>
      <c r="DH81" s="13" t="s">
        <v>283</v>
      </c>
      <c r="DI81" s="13" t="s">
        <v>283</v>
      </c>
      <c r="DJ81" s="13" t="s">
        <v>283</v>
      </c>
      <c r="DK81" s="13">
        <v>446</v>
      </c>
    </row>
    <row r="82" spans="1:115">
      <c r="A82" s="3" t="s">
        <v>216</v>
      </c>
      <c r="B82" s="13" t="s">
        <v>283</v>
      </c>
      <c r="C82" s="13" t="s">
        <v>283</v>
      </c>
      <c r="D82" s="13" t="s">
        <v>283</v>
      </c>
      <c r="E82" s="13" t="s">
        <v>283</v>
      </c>
      <c r="F82" s="13" t="s">
        <v>283</v>
      </c>
      <c r="G82" s="13" t="s">
        <v>283</v>
      </c>
      <c r="H82" s="13" t="s">
        <v>283</v>
      </c>
      <c r="I82" s="13" t="s">
        <v>283</v>
      </c>
      <c r="J82" s="13" t="s">
        <v>283</v>
      </c>
      <c r="K82" s="13" t="s">
        <v>283</v>
      </c>
      <c r="L82" s="13" t="s">
        <v>283</v>
      </c>
      <c r="M82" s="13" t="s">
        <v>283</v>
      </c>
      <c r="N82" s="13" t="s">
        <v>283</v>
      </c>
      <c r="O82" s="13" t="s">
        <v>283</v>
      </c>
      <c r="P82" s="13" t="s">
        <v>283</v>
      </c>
      <c r="Q82" s="13" t="s">
        <v>283</v>
      </c>
      <c r="R82" s="13" t="s">
        <v>283</v>
      </c>
      <c r="S82" s="13" t="s">
        <v>283</v>
      </c>
      <c r="T82" s="13" t="s">
        <v>283</v>
      </c>
      <c r="U82" s="13" t="s">
        <v>283</v>
      </c>
      <c r="V82" s="13" t="s">
        <v>283</v>
      </c>
      <c r="W82" s="13" t="s">
        <v>283</v>
      </c>
      <c r="X82" s="13" t="s">
        <v>283</v>
      </c>
      <c r="Y82" s="13" t="s">
        <v>283</v>
      </c>
      <c r="Z82" s="13" t="s">
        <v>283</v>
      </c>
      <c r="AA82" s="13" t="s">
        <v>283</v>
      </c>
      <c r="AB82" s="13" t="s">
        <v>283</v>
      </c>
      <c r="AC82" s="13" t="s">
        <v>283</v>
      </c>
      <c r="AD82" s="13" t="s">
        <v>283</v>
      </c>
      <c r="AE82" s="13" t="s">
        <v>283</v>
      </c>
      <c r="AF82" s="85" t="s">
        <v>283</v>
      </c>
      <c r="AG82" s="85" t="s">
        <v>283</v>
      </c>
      <c r="AH82" s="85" t="s">
        <v>283</v>
      </c>
      <c r="AI82" s="85" t="s">
        <v>283</v>
      </c>
      <c r="AJ82" s="85" t="s">
        <v>283</v>
      </c>
      <c r="AK82" s="13" t="s">
        <v>283</v>
      </c>
      <c r="AL82" s="13" t="s">
        <v>283</v>
      </c>
      <c r="AM82" s="13" t="s">
        <v>283</v>
      </c>
      <c r="AN82" s="13" t="s">
        <v>283</v>
      </c>
      <c r="AO82" s="13" t="s">
        <v>283</v>
      </c>
      <c r="AP82" s="13" t="s">
        <v>283</v>
      </c>
      <c r="AQ82" s="13" t="s">
        <v>283</v>
      </c>
      <c r="AR82" s="13" t="s">
        <v>283</v>
      </c>
      <c r="AS82" s="13" t="s">
        <v>283</v>
      </c>
      <c r="AT82" s="13" t="s">
        <v>283</v>
      </c>
      <c r="AU82" s="89" t="s">
        <v>283</v>
      </c>
      <c r="AV82" s="89" t="s">
        <v>283</v>
      </c>
      <c r="AW82" s="89" t="s">
        <v>283</v>
      </c>
      <c r="AX82" s="89" t="s">
        <v>283</v>
      </c>
      <c r="AY82" s="89" t="s">
        <v>283</v>
      </c>
      <c r="AZ82" s="13">
        <v>371</v>
      </c>
      <c r="BA82" s="13">
        <v>374</v>
      </c>
      <c r="BB82" s="13">
        <v>458</v>
      </c>
      <c r="BC82" s="13">
        <v>304</v>
      </c>
      <c r="BD82" s="13">
        <v>468</v>
      </c>
      <c r="BE82" s="13">
        <v>392</v>
      </c>
      <c r="BF82" s="13">
        <v>444</v>
      </c>
      <c r="BG82" s="13">
        <v>392</v>
      </c>
      <c r="BH82" s="13">
        <v>461</v>
      </c>
      <c r="BI82" s="81">
        <v>296</v>
      </c>
      <c r="BJ82" s="13"/>
      <c r="BK82" s="3"/>
      <c r="BL82" s="3" t="s">
        <v>422</v>
      </c>
      <c r="BM82" s="3" t="s">
        <v>19</v>
      </c>
      <c r="BN82" s="3"/>
      <c r="BO82" s="3"/>
      <c r="BP82" s="13" t="s">
        <v>283</v>
      </c>
      <c r="BQ82" s="13" t="s">
        <v>283</v>
      </c>
      <c r="BR82" s="13" t="s">
        <v>282</v>
      </c>
      <c r="BS82" s="13" t="s">
        <v>282</v>
      </c>
      <c r="BT82" s="13" t="s">
        <v>283</v>
      </c>
      <c r="BU82" s="13">
        <v>206</v>
      </c>
      <c r="BV82" s="13" t="s">
        <v>283</v>
      </c>
      <c r="BW82" s="13" t="s">
        <v>283</v>
      </c>
      <c r="BX82" s="13" t="s">
        <v>282</v>
      </c>
      <c r="BY82" s="13" t="s">
        <v>282</v>
      </c>
      <c r="BZ82" s="13" t="s">
        <v>283</v>
      </c>
      <c r="CB82" s="13" t="s">
        <v>283</v>
      </c>
      <c r="CC82" s="13" t="s">
        <v>283</v>
      </c>
      <c r="CD82" s="13" t="s">
        <v>282</v>
      </c>
      <c r="CE82" s="13" t="s">
        <v>282</v>
      </c>
      <c r="CF82" s="13" t="s">
        <v>283</v>
      </c>
      <c r="CG82" s="13">
        <v>351</v>
      </c>
      <c r="CH82" s="13" t="s">
        <v>283</v>
      </c>
      <c r="CI82" s="13" t="s">
        <v>283</v>
      </c>
      <c r="CJ82" s="13" t="s">
        <v>282</v>
      </c>
      <c r="CK82" s="13" t="s">
        <v>282</v>
      </c>
      <c r="CL82" s="13" t="s">
        <v>283</v>
      </c>
      <c r="CM82" s="13">
        <v>284</v>
      </c>
      <c r="CN82" s="13" t="s">
        <v>283</v>
      </c>
      <c r="CO82" s="13" t="s">
        <v>283</v>
      </c>
      <c r="CP82" s="13" t="s">
        <v>283</v>
      </c>
      <c r="CQ82" s="13" t="s">
        <v>283</v>
      </c>
      <c r="CR82" s="13" t="s">
        <v>283</v>
      </c>
      <c r="CS82" s="13">
        <v>196</v>
      </c>
      <c r="CT82" s="13" t="s">
        <v>283</v>
      </c>
      <c r="CU82" s="13" t="s">
        <v>283</v>
      </c>
      <c r="CV82" s="13" t="s">
        <v>283</v>
      </c>
      <c r="CW82" s="13" t="s">
        <v>283</v>
      </c>
      <c r="CX82" s="13" t="s">
        <v>283</v>
      </c>
      <c r="CZ82" s="13" t="s">
        <v>283</v>
      </c>
      <c r="DA82" s="13" t="s">
        <v>283</v>
      </c>
      <c r="DB82" s="13" t="s">
        <v>283</v>
      </c>
      <c r="DC82" s="13" t="s">
        <v>283</v>
      </c>
      <c r="DD82" s="13" t="s">
        <v>283</v>
      </c>
      <c r="DE82" s="13">
        <v>375</v>
      </c>
      <c r="DF82" s="13" t="s">
        <v>283</v>
      </c>
      <c r="DG82" s="13" t="s">
        <v>283</v>
      </c>
      <c r="DH82" s="13" t="s">
        <v>283</v>
      </c>
      <c r="DI82" s="13" t="s">
        <v>283</v>
      </c>
      <c r="DJ82" s="13" t="s">
        <v>283</v>
      </c>
      <c r="DK82" s="13">
        <v>446</v>
      </c>
    </row>
    <row r="83" spans="1:115">
      <c r="A83" s="3" t="s">
        <v>217</v>
      </c>
      <c r="B83" s="13" t="s">
        <v>283</v>
      </c>
      <c r="C83" s="13" t="s">
        <v>283</v>
      </c>
      <c r="D83" s="13" t="s">
        <v>283</v>
      </c>
      <c r="E83" s="13" t="s">
        <v>283</v>
      </c>
      <c r="F83" s="13" t="s">
        <v>283</v>
      </c>
      <c r="G83" s="13" t="s">
        <v>283</v>
      </c>
      <c r="H83" s="13" t="s">
        <v>283</v>
      </c>
      <c r="I83" s="13" t="s">
        <v>283</v>
      </c>
      <c r="J83" s="13" t="s">
        <v>283</v>
      </c>
      <c r="K83" s="13" t="s">
        <v>283</v>
      </c>
      <c r="L83" s="13" t="s">
        <v>283</v>
      </c>
      <c r="M83" s="13" t="s">
        <v>283</v>
      </c>
      <c r="N83" s="13" t="s">
        <v>283</v>
      </c>
      <c r="O83" s="13" t="s">
        <v>283</v>
      </c>
      <c r="P83" s="13" t="s">
        <v>283</v>
      </c>
      <c r="Q83" s="13" t="s">
        <v>283</v>
      </c>
      <c r="R83" s="13" t="s">
        <v>283</v>
      </c>
      <c r="S83" s="13" t="s">
        <v>283</v>
      </c>
      <c r="T83" s="13" t="s">
        <v>283</v>
      </c>
      <c r="U83" s="13" t="s">
        <v>283</v>
      </c>
      <c r="V83" s="13" t="s">
        <v>283</v>
      </c>
      <c r="W83" s="13" t="s">
        <v>283</v>
      </c>
      <c r="X83" s="13" t="s">
        <v>283</v>
      </c>
      <c r="Y83" s="13" t="s">
        <v>283</v>
      </c>
      <c r="Z83" s="13" t="s">
        <v>283</v>
      </c>
      <c r="AA83" s="13" t="s">
        <v>283</v>
      </c>
      <c r="AB83" s="13" t="s">
        <v>283</v>
      </c>
      <c r="AC83" s="13" t="s">
        <v>283</v>
      </c>
      <c r="AD83" s="13" t="s">
        <v>283</v>
      </c>
      <c r="AE83" s="13" t="s">
        <v>283</v>
      </c>
      <c r="AF83" s="85" t="s">
        <v>283</v>
      </c>
      <c r="AG83" s="85" t="s">
        <v>283</v>
      </c>
      <c r="AH83" s="85" t="s">
        <v>283</v>
      </c>
      <c r="AI83" s="85" t="s">
        <v>283</v>
      </c>
      <c r="AJ83" s="85" t="s">
        <v>283</v>
      </c>
      <c r="AK83" s="13" t="s">
        <v>283</v>
      </c>
      <c r="AL83" s="13" t="s">
        <v>283</v>
      </c>
      <c r="AM83" s="13" t="s">
        <v>283</v>
      </c>
      <c r="AN83" s="13" t="s">
        <v>283</v>
      </c>
      <c r="AO83" s="13" t="s">
        <v>283</v>
      </c>
      <c r="AP83" s="13" t="s">
        <v>283</v>
      </c>
      <c r="AQ83" s="13" t="s">
        <v>283</v>
      </c>
      <c r="AR83" s="13" t="s">
        <v>283</v>
      </c>
      <c r="AS83" s="13" t="s">
        <v>283</v>
      </c>
      <c r="AT83" s="13" t="s">
        <v>283</v>
      </c>
      <c r="AU83" s="89" t="s">
        <v>283</v>
      </c>
      <c r="AV83" s="89" t="s">
        <v>283</v>
      </c>
      <c r="AW83" s="89" t="s">
        <v>283</v>
      </c>
      <c r="AX83" s="89" t="s">
        <v>283</v>
      </c>
      <c r="AY83" s="89" t="s">
        <v>283</v>
      </c>
      <c r="AZ83" s="13">
        <v>371</v>
      </c>
      <c r="BA83" s="13">
        <v>374</v>
      </c>
      <c r="BB83" s="13">
        <v>458</v>
      </c>
      <c r="BC83" s="13">
        <v>304</v>
      </c>
      <c r="BD83" s="13">
        <v>468</v>
      </c>
      <c r="BE83" s="13">
        <v>392</v>
      </c>
      <c r="BF83" s="13">
        <v>444</v>
      </c>
      <c r="BG83" s="13">
        <v>392</v>
      </c>
      <c r="BH83" s="13">
        <v>461</v>
      </c>
      <c r="BI83" s="81">
        <v>296</v>
      </c>
      <c r="BJ83" s="13"/>
      <c r="BK83" s="3"/>
      <c r="BL83" s="3" t="s">
        <v>423</v>
      </c>
      <c r="BM83" s="3" t="s">
        <v>18</v>
      </c>
      <c r="BN83" s="3"/>
      <c r="BO83" s="3"/>
      <c r="BP83" s="13" t="s">
        <v>283</v>
      </c>
      <c r="BQ83" s="13" t="s">
        <v>283</v>
      </c>
      <c r="BR83" s="13" t="s">
        <v>282</v>
      </c>
      <c r="BS83" s="13" t="s">
        <v>282</v>
      </c>
      <c r="BT83" s="13" t="s">
        <v>283</v>
      </c>
      <c r="BU83" s="13">
        <v>206</v>
      </c>
      <c r="BV83" s="13" t="s">
        <v>283</v>
      </c>
      <c r="BW83" s="13" t="s">
        <v>283</v>
      </c>
      <c r="BX83" s="13" t="s">
        <v>282</v>
      </c>
      <c r="BY83" s="13" t="s">
        <v>282</v>
      </c>
      <c r="BZ83" s="13" t="s">
        <v>283</v>
      </c>
      <c r="CB83" s="13" t="s">
        <v>283</v>
      </c>
      <c r="CC83" s="13" t="s">
        <v>283</v>
      </c>
      <c r="CD83" s="13" t="s">
        <v>282</v>
      </c>
      <c r="CE83" s="13" t="s">
        <v>282</v>
      </c>
      <c r="CF83" s="13" t="s">
        <v>283</v>
      </c>
      <c r="CG83" s="13">
        <v>351</v>
      </c>
      <c r="CH83" s="13" t="s">
        <v>283</v>
      </c>
      <c r="CI83" s="13" t="s">
        <v>283</v>
      </c>
      <c r="CJ83" s="13" t="s">
        <v>282</v>
      </c>
      <c r="CK83" s="13" t="s">
        <v>282</v>
      </c>
      <c r="CL83" s="13" t="s">
        <v>283</v>
      </c>
      <c r="CM83" s="13">
        <v>284</v>
      </c>
      <c r="CN83" s="13" t="s">
        <v>283</v>
      </c>
      <c r="CO83" s="13" t="s">
        <v>283</v>
      </c>
      <c r="CP83" s="13" t="s">
        <v>283</v>
      </c>
      <c r="CQ83" s="13" t="s">
        <v>283</v>
      </c>
      <c r="CR83" s="13" t="s">
        <v>283</v>
      </c>
      <c r="CS83" s="13">
        <v>196</v>
      </c>
      <c r="CT83" s="13" t="s">
        <v>283</v>
      </c>
      <c r="CU83" s="13" t="s">
        <v>283</v>
      </c>
      <c r="CV83" s="13" t="s">
        <v>283</v>
      </c>
      <c r="CW83" s="13" t="s">
        <v>283</v>
      </c>
      <c r="CX83" s="13" t="s">
        <v>283</v>
      </c>
      <c r="CZ83" s="13" t="s">
        <v>283</v>
      </c>
      <c r="DA83" s="13" t="s">
        <v>283</v>
      </c>
      <c r="DB83" s="13" t="s">
        <v>283</v>
      </c>
      <c r="DC83" s="13" t="s">
        <v>283</v>
      </c>
      <c r="DD83" s="13" t="s">
        <v>283</v>
      </c>
      <c r="DE83" s="13">
        <v>375</v>
      </c>
      <c r="DF83" s="13" t="s">
        <v>283</v>
      </c>
      <c r="DG83" s="13" t="s">
        <v>283</v>
      </c>
      <c r="DH83" s="13" t="s">
        <v>283</v>
      </c>
      <c r="DI83" s="13" t="s">
        <v>283</v>
      </c>
      <c r="DJ83" s="13" t="s">
        <v>283</v>
      </c>
      <c r="DK83" s="13">
        <v>446</v>
      </c>
    </row>
    <row r="84" spans="1:115">
      <c r="A84" s="3" t="s">
        <v>291</v>
      </c>
      <c r="B84" s="13" t="s">
        <v>283</v>
      </c>
      <c r="C84" s="13" t="s">
        <v>283</v>
      </c>
      <c r="D84" s="13" t="s">
        <v>283</v>
      </c>
      <c r="E84" s="13" t="s">
        <v>283</v>
      </c>
      <c r="F84" s="13" t="s">
        <v>283</v>
      </c>
      <c r="G84" s="13" t="s">
        <v>283</v>
      </c>
      <c r="H84" s="13" t="s">
        <v>283</v>
      </c>
      <c r="I84" s="13" t="s">
        <v>283</v>
      </c>
      <c r="J84" s="13" t="s">
        <v>283</v>
      </c>
      <c r="K84" s="13" t="s">
        <v>283</v>
      </c>
      <c r="L84" s="13" t="s">
        <v>283</v>
      </c>
      <c r="M84" s="13" t="s">
        <v>283</v>
      </c>
      <c r="N84" s="13" t="s">
        <v>283</v>
      </c>
      <c r="O84" s="13" t="s">
        <v>283</v>
      </c>
      <c r="P84" s="13" t="s">
        <v>283</v>
      </c>
      <c r="Q84" s="13" t="s">
        <v>283</v>
      </c>
      <c r="R84" s="13" t="s">
        <v>283</v>
      </c>
      <c r="S84" s="13" t="s">
        <v>283</v>
      </c>
      <c r="T84" s="13" t="s">
        <v>283</v>
      </c>
      <c r="U84" s="13" t="s">
        <v>283</v>
      </c>
      <c r="V84" s="13" t="s">
        <v>283</v>
      </c>
      <c r="W84" s="13" t="s">
        <v>283</v>
      </c>
      <c r="X84" s="13" t="s">
        <v>283</v>
      </c>
      <c r="Y84" s="13" t="s">
        <v>283</v>
      </c>
      <c r="Z84" s="13" t="s">
        <v>283</v>
      </c>
      <c r="AA84" s="13" t="s">
        <v>283</v>
      </c>
      <c r="AB84" s="13" t="s">
        <v>283</v>
      </c>
      <c r="AC84" s="13" t="s">
        <v>283</v>
      </c>
      <c r="AD84" s="13" t="s">
        <v>283</v>
      </c>
      <c r="AE84" s="13" t="s">
        <v>283</v>
      </c>
      <c r="AF84" s="85" t="s">
        <v>283</v>
      </c>
      <c r="AG84" s="85" t="s">
        <v>283</v>
      </c>
      <c r="AH84" s="85" t="s">
        <v>283</v>
      </c>
      <c r="AI84" s="85" t="s">
        <v>283</v>
      </c>
      <c r="AJ84" s="85" t="s">
        <v>283</v>
      </c>
      <c r="AK84" s="13" t="s">
        <v>283</v>
      </c>
      <c r="AL84" s="13" t="s">
        <v>283</v>
      </c>
      <c r="AM84" s="13" t="s">
        <v>283</v>
      </c>
      <c r="AN84" s="13" t="s">
        <v>283</v>
      </c>
      <c r="AO84" s="13" t="s">
        <v>283</v>
      </c>
      <c r="AP84" s="13" t="s">
        <v>283</v>
      </c>
      <c r="AQ84" s="13" t="s">
        <v>283</v>
      </c>
      <c r="AR84" s="13" t="s">
        <v>283</v>
      </c>
      <c r="AS84" s="13" t="s">
        <v>283</v>
      </c>
      <c r="AT84" s="13" t="s">
        <v>283</v>
      </c>
      <c r="AU84" s="89" t="s">
        <v>283</v>
      </c>
      <c r="AV84" s="89" t="s">
        <v>283</v>
      </c>
      <c r="AW84" s="89" t="s">
        <v>283</v>
      </c>
      <c r="AX84" s="89" t="s">
        <v>283</v>
      </c>
      <c r="AY84" s="89" t="s">
        <v>283</v>
      </c>
      <c r="AZ84" s="13">
        <v>371</v>
      </c>
      <c r="BA84" s="13">
        <v>374</v>
      </c>
      <c r="BB84" s="13">
        <v>458</v>
      </c>
      <c r="BC84" s="13">
        <v>304</v>
      </c>
      <c r="BD84" s="13">
        <v>468</v>
      </c>
      <c r="BE84" s="13">
        <v>392</v>
      </c>
      <c r="BF84" s="13">
        <v>444</v>
      </c>
      <c r="BG84" s="13">
        <v>392</v>
      </c>
      <c r="BH84" s="13">
        <v>461</v>
      </c>
      <c r="BI84" s="81">
        <v>296</v>
      </c>
      <c r="BJ84" s="13"/>
      <c r="BK84" s="3"/>
      <c r="BL84" s="3" t="s">
        <v>424</v>
      </c>
      <c r="BM84" s="3" t="s">
        <v>295</v>
      </c>
      <c r="BN84" s="3"/>
      <c r="BO84" s="3"/>
      <c r="BP84" s="21" t="s">
        <v>283</v>
      </c>
      <c r="BQ84" s="21" t="s">
        <v>283</v>
      </c>
      <c r="BR84" s="21" t="s">
        <v>282</v>
      </c>
      <c r="BS84" s="21" t="s">
        <v>282</v>
      </c>
      <c r="BT84" s="21" t="s">
        <v>283</v>
      </c>
      <c r="BU84" s="13">
        <v>206</v>
      </c>
      <c r="BV84" s="21" t="s">
        <v>283</v>
      </c>
      <c r="BW84" s="21" t="s">
        <v>283</v>
      </c>
      <c r="BX84" s="21" t="s">
        <v>282</v>
      </c>
      <c r="BY84" s="21" t="s">
        <v>282</v>
      </c>
      <c r="BZ84" s="21" t="s">
        <v>283</v>
      </c>
      <c r="CB84" s="21" t="s">
        <v>283</v>
      </c>
      <c r="CC84" s="21" t="s">
        <v>283</v>
      </c>
      <c r="CD84" s="21" t="s">
        <v>282</v>
      </c>
      <c r="CE84" s="21" t="s">
        <v>282</v>
      </c>
      <c r="CF84" s="21" t="s">
        <v>283</v>
      </c>
      <c r="CG84" s="13">
        <v>351</v>
      </c>
      <c r="CH84" s="21" t="s">
        <v>283</v>
      </c>
      <c r="CI84" s="21" t="s">
        <v>283</v>
      </c>
      <c r="CJ84" s="21" t="s">
        <v>282</v>
      </c>
      <c r="CK84" s="21" t="s">
        <v>282</v>
      </c>
      <c r="CL84" s="21" t="s">
        <v>283</v>
      </c>
      <c r="CM84" s="13">
        <v>284</v>
      </c>
      <c r="CN84" s="21" t="s">
        <v>283</v>
      </c>
      <c r="CO84" s="21" t="s">
        <v>283</v>
      </c>
      <c r="CP84" s="21" t="s">
        <v>283</v>
      </c>
      <c r="CQ84" s="21" t="s">
        <v>283</v>
      </c>
      <c r="CR84" s="21" t="s">
        <v>283</v>
      </c>
      <c r="CS84" s="13">
        <v>196</v>
      </c>
      <c r="CT84" s="13" t="s">
        <v>283</v>
      </c>
      <c r="CU84" s="13" t="s">
        <v>283</v>
      </c>
      <c r="CV84" s="13" t="s">
        <v>283</v>
      </c>
      <c r="CW84" s="13" t="s">
        <v>283</v>
      </c>
      <c r="CX84" s="13" t="s">
        <v>283</v>
      </c>
      <c r="CZ84" s="13" t="s">
        <v>283</v>
      </c>
      <c r="DA84" s="13" t="s">
        <v>283</v>
      </c>
      <c r="DB84" s="13" t="s">
        <v>283</v>
      </c>
      <c r="DC84" s="13" t="s">
        <v>283</v>
      </c>
      <c r="DD84" s="13" t="s">
        <v>283</v>
      </c>
      <c r="DE84" s="13">
        <v>375</v>
      </c>
      <c r="DF84" s="13" t="s">
        <v>283</v>
      </c>
      <c r="DG84" s="13" t="s">
        <v>283</v>
      </c>
      <c r="DH84" s="13" t="s">
        <v>283</v>
      </c>
      <c r="DI84" s="13" t="s">
        <v>283</v>
      </c>
      <c r="DJ84" s="13" t="s">
        <v>283</v>
      </c>
      <c r="DK84" s="13">
        <v>446</v>
      </c>
    </row>
    <row r="85" spans="1:115">
      <c r="A85" s="3" t="s">
        <v>292</v>
      </c>
      <c r="B85" s="13" t="s">
        <v>281</v>
      </c>
      <c r="C85" s="13" t="s">
        <v>281</v>
      </c>
      <c r="D85" s="13" t="s">
        <v>283</v>
      </c>
      <c r="E85" s="13" t="s">
        <v>281</v>
      </c>
      <c r="F85" s="13" t="s">
        <v>281</v>
      </c>
      <c r="G85" s="13" t="s">
        <v>281</v>
      </c>
      <c r="H85" s="13" t="s">
        <v>281</v>
      </c>
      <c r="I85" s="13" t="s">
        <v>283</v>
      </c>
      <c r="J85" s="13" t="s">
        <v>281</v>
      </c>
      <c r="K85" s="13" t="s">
        <v>281</v>
      </c>
      <c r="L85" s="13" t="s">
        <v>281</v>
      </c>
      <c r="M85" s="13" t="s">
        <v>281</v>
      </c>
      <c r="N85" s="13" t="s">
        <v>283</v>
      </c>
      <c r="O85" s="13" t="s">
        <v>281</v>
      </c>
      <c r="P85" s="13" t="s">
        <v>281</v>
      </c>
      <c r="Q85" s="13" t="s">
        <v>281</v>
      </c>
      <c r="R85" s="13" t="s">
        <v>281</v>
      </c>
      <c r="S85" s="13" t="s">
        <v>283</v>
      </c>
      <c r="T85" s="13" t="s">
        <v>281</v>
      </c>
      <c r="U85" s="13" t="s">
        <v>281</v>
      </c>
      <c r="V85" s="13" t="s">
        <v>281</v>
      </c>
      <c r="W85" s="13" t="s">
        <v>281</v>
      </c>
      <c r="X85" s="13" t="s">
        <v>283</v>
      </c>
      <c r="Y85" s="13" t="s">
        <v>281</v>
      </c>
      <c r="Z85" s="13" t="s">
        <v>281</v>
      </c>
      <c r="AA85" s="13" t="s">
        <v>281</v>
      </c>
      <c r="AB85" s="13" t="s">
        <v>281</v>
      </c>
      <c r="AC85" s="13" t="s">
        <v>283</v>
      </c>
      <c r="AD85" s="13" t="s">
        <v>281</v>
      </c>
      <c r="AE85" s="13" t="s">
        <v>281</v>
      </c>
      <c r="AF85" s="85" t="s">
        <v>281</v>
      </c>
      <c r="AG85" s="85" t="s">
        <v>281</v>
      </c>
      <c r="AH85" s="85" t="s">
        <v>283</v>
      </c>
      <c r="AI85" s="85" t="s">
        <v>281</v>
      </c>
      <c r="AJ85" s="85" t="s">
        <v>281</v>
      </c>
      <c r="AK85" s="13" t="s">
        <v>281</v>
      </c>
      <c r="AL85" s="13" t="s">
        <v>281</v>
      </c>
      <c r="AM85" s="13" t="s">
        <v>283</v>
      </c>
      <c r="AN85" s="13" t="s">
        <v>281</v>
      </c>
      <c r="AO85" s="13" t="s">
        <v>281</v>
      </c>
      <c r="AP85" s="13" t="s">
        <v>281</v>
      </c>
      <c r="AQ85" s="13" t="s">
        <v>281</v>
      </c>
      <c r="AR85" s="13" t="s">
        <v>283</v>
      </c>
      <c r="AS85" s="13" t="s">
        <v>281</v>
      </c>
      <c r="AT85" s="13" t="s">
        <v>281</v>
      </c>
      <c r="AU85" s="89" t="s">
        <v>281</v>
      </c>
      <c r="AV85" s="89" t="s">
        <v>281</v>
      </c>
      <c r="AW85" s="89" t="s">
        <v>283</v>
      </c>
      <c r="AX85" s="89" t="s">
        <v>281</v>
      </c>
      <c r="AY85" s="89" t="s">
        <v>281</v>
      </c>
      <c r="AZ85" s="13">
        <v>371</v>
      </c>
      <c r="BA85" s="13">
        <v>374</v>
      </c>
      <c r="BB85" s="13">
        <v>458</v>
      </c>
      <c r="BC85" s="13">
        <v>304</v>
      </c>
      <c r="BD85" s="13">
        <v>468</v>
      </c>
      <c r="BE85" s="13">
        <v>392</v>
      </c>
      <c r="BF85" s="13">
        <v>444</v>
      </c>
      <c r="BG85" s="13">
        <v>392</v>
      </c>
      <c r="BH85" s="13">
        <v>461</v>
      </c>
      <c r="BI85" s="81">
        <v>296</v>
      </c>
      <c r="BJ85" s="13"/>
      <c r="BK85" s="3"/>
      <c r="BL85" s="3" t="s">
        <v>425</v>
      </c>
      <c r="BM85" s="3" t="s">
        <v>296</v>
      </c>
      <c r="BN85" s="3"/>
      <c r="BO85" s="3"/>
      <c r="BP85" s="13" t="s">
        <v>283</v>
      </c>
      <c r="BQ85" s="13" t="s">
        <v>283</v>
      </c>
      <c r="BR85" s="13" t="s">
        <v>282</v>
      </c>
      <c r="BS85" s="13" t="s">
        <v>282</v>
      </c>
      <c r="BT85" s="13" t="s">
        <v>283</v>
      </c>
      <c r="BU85" s="13">
        <v>206</v>
      </c>
      <c r="BV85" s="13" t="s">
        <v>283</v>
      </c>
      <c r="BW85" s="13" t="s">
        <v>283</v>
      </c>
      <c r="BX85" s="13" t="s">
        <v>282</v>
      </c>
      <c r="BY85" s="13" t="s">
        <v>282</v>
      </c>
      <c r="BZ85" s="13" t="s">
        <v>283</v>
      </c>
      <c r="CB85" s="13" t="s">
        <v>283</v>
      </c>
      <c r="CC85" s="13" t="s">
        <v>283</v>
      </c>
      <c r="CD85" s="13" t="s">
        <v>282</v>
      </c>
      <c r="CE85" s="13" t="s">
        <v>282</v>
      </c>
      <c r="CF85" s="13" t="s">
        <v>283</v>
      </c>
      <c r="CG85" s="13">
        <v>351</v>
      </c>
      <c r="CH85" s="13" t="s">
        <v>283</v>
      </c>
      <c r="CI85" s="13" t="s">
        <v>283</v>
      </c>
      <c r="CJ85" s="13" t="s">
        <v>282</v>
      </c>
      <c r="CK85" s="13" t="s">
        <v>282</v>
      </c>
      <c r="CL85" s="13" t="s">
        <v>283</v>
      </c>
      <c r="CM85" s="13">
        <v>284</v>
      </c>
      <c r="CN85" s="13" t="s">
        <v>283</v>
      </c>
      <c r="CO85" s="13" t="s">
        <v>283</v>
      </c>
      <c r="CP85" s="13" t="s">
        <v>283</v>
      </c>
      <c r="CQ85" s="13" t="s">
        <v>283</v>
      </c>
      <c r="CR85" s="13" t="s">
        <v>283</v>
      </c>
      <c r="CS85" s="13">
        <v>196</v>
      </c>
      <c r="CT85" s="13" t="s">
        <v>281</v>
      </c>
      <c r="CU85" s="13" t="s">
        <v>281</v>
      </c>
      <c r="CV85" s="13" t="s">
        <v>283</v>
      </c>
      <c r="CW85" s="13" t="s">
        <v>281</v>
      </c>
      <c r="CX85" s="13" t="s">
        <v>281</v>
      </c>
      <c r="CZ85" s="13" t="s">
        <v>281</v>
      </c>
      <c r="DA85" s="13" t="s">
        <v>281</v>
      </c>
      <c r="DB85" s="13" t="s">
        <v>283</v>
      </c>
      <c r="DC85" s="13" t="s">
        <v>281</v>
      </c>
      <c r="DD85" s="13" t="s">
        <v>281</v>
      </c>
      <c r="DE85" s="13">
        <v>375</v>
      </c>
      <c r="DF85" s="13" t="s">
        <v>281</v>
      </c>
      <c r="DG85" s="13" t="s">
        <v>281</v>
      </c>
      <c r="DH85" s="13" t="s">
        <v>283</v>
      </c>
      <c r="DI85" s="13" t="s">
        <v>281</v>
      </c>
      <c r="DJ85" s="13" t="s">
        <v>281</v>
      </c>
      <c r="DK85" s="13">
        <v>446</v>
      </c>
    </row>
    <row r="86" spans="1:115">
      <c r="A86" s="3" t="s">
        <v>218</v>
      </c>
      <c r="B86" s="13" t="s">
        <v>283</v>
      </c>
      <c r="C86" s="13" t="s">
        <v>283</v>
      </c>
      <c r="D86" s="13" t="s">
        <v>283</v>
      </c>
      <c r="E86" s="13" t="s">
        <v>283</v>
      </c>
      <c r="F86" s="13" t="s">
        <v>283</v>
      </c>
      <c r="G86" s="13" t="s">
        <v>283</v>
      </c>
      <c r="H86" s="13" t="s">
        <v>283</v>
      </c>
      <c r="I86" s="13" t="s">
        <v>283</v>
      </c>
      <c r="J86" s="13" t="s">
        <v>283</v>
      </c>
      <c r="K86" s="13" t="s">
        <v>283</v>
      </c>
      <c r="L86" s="13" t="s">
        <v>283</v>
      </c>
      <c r="M86" s="13" t="s">
        <v>283</v>
      </c>
      <c r="N86" s="13" t="s">
        <v>283</v>
      </c>
      <c r="O86" s="13" t="s">
        <v>283</v>
      </c>
      <c r="P86" s="13" t="s">
        <v>283</v>
      </c>
      <c r="Q86" s="13" t="s">
        <v>283</v>
      </c>
      <c r="R86" s="13" t="s">
        <v>283</v>
      </c>
      <c r="S86" s="13" t="s">
        <v>283</v>
      </c>
      <c r="T86" s="13" t="s">
        <v>283</v>
      </c>
      <c r="U86" s="13" t="s">
        <v>283</v>
      </c>
      <c r="V86" s="13" t="s">
        <v>283</v>
      </c>
      <c r="W86" s="13" t="s">
        <v>283</v>
      </c>
      <c r="X86" s="13" t="s">
        <v>283</v>
      </c>
      <c r="Y86" s="13" t="s">
        <v>283</v>
      </c>
      <c r="Z86" s="13" t="s">
        <v>283</v>
      </c>
      <c r="AA86" s="13" t="s">
        <v>283</v>
      </c>
      <c r="AB86" s="13" t="s">
        <v>283</v>
      </c>
      <c r="AC86" s="13" t="s">
        <v>283</v>
      </c>
      <c r="AD86" s="13" t="s">
        <v>283</v>
      </c>
      <c r="AE86" s="13" t="s">
        <v>283</v>
      </c>
      <c r="AF86" s="85" t="s">
        <v>283</v>
      </c>
      <c r="AG86" s="85" t="s">
        <v>283</v>
      </c>
      <c r="AH86" s="85" t="s">
        <v>283</v>
      </c>
      <c r="AI86" s="85" t="s">
        <v>283</v>
      </c>
      <c r="AJ86" s="85" t="s">
        <v>283</v>
      </c>
      <c r="AK86" s="13" t="s">
        <v>283</v>
      </c>
      <c r="AL86" s="13" t="s">
        <v>283</v>
      </c>
      <c r="AM86" s="13" t="s">
        <v>283</v>
      </c>
      <c r="AN86" s="13" t="s">
        <v>283</v>
      </c>
      <c r="AO86" s="13" t="s">
        <v>283</v>
      </c>
      <c r="AP86" s="13" t="s">
        <v>283</v>
      </c>
      <c r="AQ86" s="13" t="s">
        <v>283</v>
      </c>
      <c r="AR86" s="13" t="s">
        <v>283</v>
      </c>
      <c r="AS86" s="13" t="s">
        <v>283</v>
      </c>
      <c r="AT86" s="13" t="s">
        <v>283</v>
      </c>
      <c r="AU86" s="89" t="s">
        <v>283</v>
      </c>
      <c r="AV86" s="89" t="s">
        <v>283</v>
      </c>
      <c r="AW86" s="89" t="s">
        <v>283</v>
      </c>
      <c r="AX86" s="89" t="s">
        <v>283</v>
      </c>
      <c r="AY86" s="89" t="s">
        <v>283</v>
      </c>
      <c r="AZ86" s="13">
        <v>371</v>
      </c>
      <c r="BA86" s="13">
        <v>374</v>
      </c>
      <c r="BB86" s="13">
        <v>458</v>
      </c>
      <c r="BC86" s="13">
        <v>304</v>
      </c>
      <c r="BD86" s="13">
        <v>468</v>
      </c>
      <c r="BE86" s="13">
        <v>392</v>
      </c>
      <c r="BF86" s="13">
        <v>444</v>
      </c>
      <c r="BG86" s="13">
        <v>392</v>
      </c>
      <c r="BH86" s="13">
        <v>461</v>
      </c>
      <c r="BI86" s="81">
        <v>296</v>
      </c>
      <c r="BJ86" s="13"/>
      <c r="BK86" s="3"/>
      <c r="BL86" s="3" t="s">
        <v>426</v>
      </c>
      <c r="BM86" s="3" t="s">
        <v>17</v>
      </c>
      <c r="BN86" s="3"/>
      <c r="BO86" s="3"/>
      <c r="BP86" s="13" t="s">
        <v>283</v>
      </c>
      <c r="BQ86" s="13" t="s">
        <v>283</v>
      </c>
      <c r="BR86" s="13" t="s">
        <v>282</v>
      </c>
      <c r="BS86" s="13" t="s">
        <v>282</v>
      </c>
      <c r="BT86" s="13" t="s">
        <v>283</v>
      </c>
      <c r="BU86" s="13">
        <v>206</v>
      </c>
      <c r="BV86" s="13" t="s">
        <v>283</v>
      </c>
      <c r="BW86" s="13" t="s">
        <v>283</v>
      </c>
      <c r="BX86" s="13" t="s">
        <v>282</v>
      </c>
      <c r="BY86" s="13" t="s">
        <v>282</v>
      </c>
      <c r="BZ86" s="13" t="s">
        <v>283</v>
      </c>
      <c r="CB86" s="13" t="s">
        <v>283</v>
      </c>
      <c r="CC86" s="13" t="s">
        <v>283</v>
      </c>
      <c r="CD86" s="13" t="s">
        <v>282</v>
      </c>
      <c r="CE86" s="13" t="s">
        <v>282</v>
      </c>
      <c r="CF86" s="13" t="s">
        <v>283</v>
      </c>
      <c r="CG86" s="13">
        <v>351</v>
      </c>
      <c r="CH86" s="13" t="s">
        <v>283</v>
      </c>
      <c r="CI86" s="13" t="s">
        <v>283</v>
      </c>
      <c r="CJ86" s="13" t="s">
        <v>282</v>
      </c>
      <c r="CK86" s="13" t="s">
        <v>282</v>
      </c>
      <c r="CL86" s="13" t="s">
        <v>283</v>
      </c>
      <c r="CM86" s="13">
        <v>284</v>
      </c>
      <c r="CN86" s="13" t="s">
        <v>283</v>
      </c>
      <c r="CO86" s="13" t="s">
        <v>283</v>
      </c>
      <c r="CP86" s="13" t="s">
        <v>283</v>
      </c>
      <c r="CQ86" s="13" t="s">
        <v>283</v>
      </c>
      <c r="CR86" s="13" t="s">
        <v>283</v>
      </c>
      <c r="CS86" s="13">
        <v>196</v>
      </c>
      <c r="CT86" s="13" t="s">
        <v>283</v>
      </c>
      <c r="CU86" s="13" t="s">
        <v>283</v>
      </c>
      <c r="CV86" s="13" t="s">
        <v>283</v>
      </c>
      <c r="CW86" s="13" t="s">
        <v>283</v>
      </c>
      <c r="CX86" s="13" t="s">
        <v>283</v>
      </c>
      <c r="CZ86" s="13" t="s">
        <v>283</v>
      </c>
      <c r="DA86" s="13" t="s">
        <v>283</v>
      </c>
      <c r="DB86" s="13" t="s">
        <v>283</v>
      </c>
      <c r="DC86" s="13" t="s">
        <v>283</v>
      </c>
      <c r="DD86" s="13" t="s">
        <v>283</v>
      </c>
      <c r="DE86" s="13">
        <v>375</v>
      </c>
      <c r="DF86" s="13" t="s">
        <v>283</v>
      </c>
      <c r="DG86" s="13" t="s">
        <v>283</v>
      </c>
      <c r="DH86" s="13" t="s">
        <v>283</v>
      </c>
      <c r="DI86" s="13" t="s">
        <v>283</v>
      </c>
      <c r="DJ86" s="13" t="s">
        <v>283</v>
      </c>
      <c r="DK86" s="13">
        <v>446</v>
      </c>
    </row>
    <row r="87" spans="1:115">
      <c r="A87" s="3" t="s">
        <v>219</v>
      </c>
      <c r="B87" s="13" t="s">
        <v>283</v>
      </c>
      <c r="C87" s="13" t="s">
        <v>283</v>
      </c>
      <c r="D87" s="13" t="s">
        <v>283</v>
      </c>
      <c r="E87" s="13" t="s">
        <v>283</v>
      </c>
      <c r="F87" s="13" t="s">
        <v>283</v>
      </c>
      <c r="G87" s="13" t="s">
        <v>283</v>
      </c>
      <c r="H87" s="13" t="s">
        <v>283</v>
      </c>
      <c r="I87" s="13" t="s">
        <v>283</v>
      </c>
      <c r="J87" s="13" t="s">
        <v>283</v>
      </c>
      <c r="K87" s="13" t="s">
        <v>283</v>
      </c>
      <c r="L87" s="13" t="s">
        <v>283</v>
      </c>
      <c r="M87" s="13" t="s">
        <v>283</v>
      </c>
      <c r="N87" s="13" t="s">
        <v>283</v>
      </c>
      <c r="O87" s="13" t="s">
        <v>283</v>
      </c>
      <c r="P87" s="13" t="s">
        <v>283</v>
      </c>
      <c r="Q87" s="13" t="s">
        <v>283</v>
      </c>
      <c r="R87" s="13" t="s">
        <v>283</v>
      </c>
      <c r="S87" s="13" t="s">
        <v>283</v>
      </c>
      <c r="T87" s="13" t="s">
        <v>283</v>
      </c>
      <c r="U87" s="13" t="s">
        <v>283</v>
      </c>
      <c r="V87" s="13" t="s">
        <v>283</v>
      </c>
      <c r="W87" s="13" t="s">
        <v>283</v>
      </c>
      <c r="X87" s="13" t="s">
        <v>283</v>
      </c>
      <c r="Y87" s="13" t="s">
        <v>283</v>
      </c>
      <c r="Z87" s="13" t="s">
        <v>283</v>
      </c>
      <c r="AA87" s="13" t="s">
        <v>283</v>
      </c>
      <c r="AB87" s="13" t="s">
        <v>283</v>
      </c>
      <c r="AC87" s="13" t="s">
        <v>283</v>
      </c>
      <c r="AD87" s="13" t="s">
        <v>283</v>
      </c>
      <c r="AE87" s="13" t="s">
        <v>283</v>
      </c>
      <c r="AF87" s="85" t="s">
        <v>283</v>
      </c>
      <c r="AG87" s="85" t="s">
        <v>283</v>
      </c>
      <c r="AH87" s="85" t="s">
        <v>283</v>
      </c>
      <c r="AI87" s="85" t="s">
        <v>283</v>
      </c>
      <c r="AJ87" s="85" t="s">
        <v>283</v>
      </c>
      <c r="AK87" s="13" t="s">
        <v>283</v>
      </c>
      <c r="AL87" s="13" t="s">
        <v>283</v>
      </c>
      <c r="AM87" s="13" t="s">
        <v>283</v>
      </c>
      <c r="AN87" s="13" t="s">
        <v>283</v>
      </c>
      <c r="AO87" s="13" t="s">
        <v>283</v>
      </c>
      <c r="AP87" s="13" t="s">
        <v>283</v>
      </c>
      <c r="AQ87" s="13" t="s">
        <v>283</v>
      </c>
      <c r="AR87" s="13" t="s">
        <v>283</v>
      </c>
      <c r="AS87" s="13" t="s">
        <v>283</v>
      </c>
      <c r="AT87" s="13" t="s">
        <v>283</v>
      </c>
      <c r="AU87" s="89" t="s">
        <v>283</v>
      </c>
      <c r="AV87" s="89" t="s">
        <v>283</v>
      </c>
      <c r="AW87" s="89" t="s">
        <v>283</v>
      </c>
      <c r="AX87" s="89" t="s">
        <v>283</v>
      </c>
      <c r="AY87" s="89" t="s">
        <v>283</v>
      </c>
      <c r="AZ87" s="13">
        <v>371</v>
      </c>
      <c r="BA87" s="13">
        <v>374</v>
      </c>
      <c r="BB87" s="13">
        <v>458</v>
      </c>
      <c r="BC87" s="13">
        <v>304</v>
      </c>
      <c r="BD87" s="13">
        <v>468</v>
      </c>
      <c r="BE87" s="13">
        <v>392</v>
      </c>
      <c r="BF87" s="13">
        <v>444</v>
      </c>
      <c r="BG87" s="13">
        <v>392</v>
      </c>
      <c r="BH87" s="13">
        <v>461</v>
      </c>
      <c r="BI87" s="81">
        <v>296</v>
      </c>
      <c r="BJ87" s="13"/>
      <c r="BK87" s="3"/>
      <c r="BL87" s="3" t="s">
        <v>427</v>
      </c>
      <c r="BM87" s="3" t="s">
        <v>16</v>
      </c>
      <c r="BN87" s="3"/>
      <c r="BO87" s="3"/>
      <c r="BP87" s="13" t="s">
        <v>283</v>
      </c>
      <c r="BQ87" s="13" t="s">
        <v>283</v>
      </c>
      <c r="BR87" s="13" t="s">
        <v>282</v>
      </c>
      <c r="BS87" s="13" t="s">
        <v>282</v>
      </c>
      <c r="BT87" s="13" t="s">
        <v>283</v>
      </c>
      <c r="BU87" s="13">
        <v>206</v>
      </c>
      <c r="BV87" s="13" t="s">
        <v>283</v>
      </c>
      <c r="BW87" s="13" t="s">
        <v>283</v>
      </c>
      <c r="BX87" s="13" t="s">
        <v>282</v>
      </c>
      <c r="BY87" s="13" t="s">
        <v>282</v>
      </c>
      <c r="BZ87" s="13" t="s">
        <v>283</v>
      </c>
      <c r="CB87" s="13" t="s">
        <v>283</v>
      </c>
      <c r="CC87" s="13" t="s">
        <v>283</v>
      </c>
      <c r="CD87" s="13" t="s">
        <v>282</v>
      </c>
      <c r="CE87" s="13" t="s">
        <v>282</v>
      </c>
      <c r="CF87" s="13" t="s">
        <v>283</v>
      </c>
      <c r="CG87" s="13">
        <v>351</v>
      </c>
      <c r="CH87" s="13" t="s">
        <v>283</v>
      </c>
      <c r="CI87" s="13" t="s">
        <v>283</v>
      </c>
      <c r="CJ87" s="13" t="s">
        <v>282</v>
      </c>
      <c r="CK87" s="13" t="s">
        <v>282</v>
      </c>
      <c r="CL87" s="13" t="s">
        <v>283</v>
      </c>
      <c r="CM87" s="13">
        <v>284</v>
      </c>
      <c r="CN87" s="13" t="s">
        <v>283</v>
      </c>
      <c r="CO87" s="13" t="s">
        <v>283</v>
      </c>
      <c r="CP87" s="13" t="s">
        <v>283</v>
      </c>
      <c r="CQ87" s="13" t="s">
        <v>283</v>
      </c>
      <c r="CR87" s="13" t="s">
        <v>283</v>
      </c>
      <c r="CS87" s="13">
        <v>196</v>
      </c>
      <c r="CT87" s="13" t="s">
        <v>283</v>
      </c>
      <c r="CU87" s="13" t="s">
        <v>283</v>
      </c>
      <c r="CV87" s="13" t="s">
        <v>283</v>
      </c>
      <c r="CW87" s="13" t="s">
        <v>283</v>
      </c>
      <c r="CX87" s="13" t="s">
        <v>283</v>
      </c>
      <c r="CZ87" s="13" t="s">
        <v>283</v>
      </c>
      <c r="DA87" s="13" t="s">
        <v>283</v>
      </c>
      <c r="DB87" s="13" t="s">
        <v>283</v>
      </c>
      <c r="DC87" s="13" t="s">
        <v>283</v>
      </c>
      <c r="DD87" s="13" t="s">
        <v>283</v>
      </c>
      <c r="DE87" s="13">
        <v>375</v>
      </c>
      <c r="DF87" s="13" t="s">
        <v>283</v>
      </c>
      <c r="DG87" s="13" t="s">
        <v>283</v>
      </c>
      <c r="DH87" s="13" t="s">
        <v>283</v>
      </c>
      <c r="DI87" s="13" t="s">
        <v>283</v>
      </c>
      <c r="DJ87" s="13" t="s">
        <v>283</v>
      </c>
      <c r="DK87" s="13">
        <v>446</v>
      </c>
    </row>
    <row r="88" spans="1:115">
      <c r="A88" s="3" t="s">
        <v>220</v>
      </c>
      <c r="B88" s="13">
        <v>58</v>
      </c>
      <c r="C88" s="13">
        <v>400</v>
      </c>
      <c r="D88" s="13">
        <v>400</v>
      </c>
      <c r="E88" s="13" t="s">
        <v>283</v>
      </c>
      <c r="F88" s="13">
        <v>232</v>
      </c>
      <c r="G88" s="13">
        <v>61</v>
      </c>
      <c r="H88" s="13">
        <v>372</v>
      </c>
      <c r="I88" s="13">
        <v>372</v>
      </c>
      <c r="J88" s="13" t="s">
        <v>283</v>
      </c>
      <c r="K88" s="13">
        <v>227</v>
      </c>
      <c r="L88" s="13">
        <v>62</v>
      </c>
      <c r="M88" s="13">
        <v>471</v>
      </c>
      <c r="N88" s="13">
        <v>471</v>
      </c>
      <c r="O88" s="13" t="s">
        <v>283</v>
      </c>
      <c r="P88" s="13">
        <v>292</v>
      </c>
      <c r="Q88" s="13">
        <v>65</v>
      </c>
      <c r="R88" s="13">
        <v>297</v>
      </c>
      <c r="S88" s="13">
        <v>297</v>
      </c>
      <c r="T88" s="13" t="s">
        <v>283</v>
      </c>
      <c r="U88" s="13">
        <v>193</v>
      </c>
      <c r="V88" s="13">
        <v>71</v>
      </c>
      <c r="W88" s="13">
        <v>479</v>
      </c>
      <c r="X88" s="13">
        <v>479</v>
      </c>
      <c r="Y88" s="13" t="s">
        <v>283</v>
      </c>
      <c r="Z88" s="13">
        <v>340</v>
      </c>
      <c r="AA88" s="13">
        <v>69</v>
      </c>
      <c r="AB88" s="13">
        <v>397</v>
      </c>
      <c r="AC88" s="13">
        <v>397</v>
      </c>
      <c r="AD88" s="13" t="s">
        <v>283</v>
      </c>
      <c r="AE88" s="13">
        <v>274</v>
      </c>
      <c r="AF88" s="85">
        <v>67</v>
      </c>
      <c r="AG88" s="85">
        <v>443</v>
      </c>
      <c r="AH88" s="85">
        <v>443</v>
      </c>
      <c r="AI88" s="85" t="s">
        <v>283</v>
      </c>
      <c r="AJ88" s="85">
        <v>297</v>
      </c>
      <c r="AK88" s="13">
        <v>62</v>
      </c>
      <c r="AL88" s="13">
        <v>405</v>
      </c>
      <c r="AM88" s="13">
        <v>405</v>
      </c>
      <c r="AN88" s="13" t="s">
        <v>283</v>
      </c>
      <c r="AO88" s="13">
        <v>251</v>
      </c>
      <c r="AP88" s="13" t="s">
        <v>281</v>
      </c>
      <c r="AQ88" s="13" t="s">
        <v>281</v>
      </c>
      <c r="AR88" s="13" t="s">
        <v>281</v>
      </c>
      <c r="AS88" s="13" t="s">
        <v>283</v>
      </c>
      <c r="AT88" s="13" t="s">
        <v>281</v>
      </c>
      <c r="AU88" s="89" t="s">
        <v>281</v>
      </c>
      <c r="AV88" s="89" t="s">
        <v>281</v>
      </c>
      <c r="AW88" s="89" t="s">
        <v>281</v>
      </c>
      <c r="AX88" s="89" t="s">
        <v>283</v>
      </c>
      <c r="AY88" s="89" t="s">
        <v>281</v>
      </c>
      <c r="AZ88" s="13">
        <v>371</v>
      </c>
      <c r="BA88" s="13">
        <v>374</v>
      </c>
      <c r="BB88" s="13">
        <v>458</v>
      </c>
      <c r="BC88" s="13">
        <v>304</v>
      </c>
      <c r="BD88" s="13">
        <v>468</v>
      </c>
      <c r="BE88" s="13">
        <v>392</v>
      </c>
      <c r="BF88" s="13">
        <v>444</v>
      </c>
      <c r="BG88" s="13">
        <v>392</v>
      </c>
      <c r="BH88" s="13">
        <v>461</v>
      </c>
      <c r="BI88" s="81">
        <v>296</v>
      </c>
      <c r="BJ88" s="13"/>
      <c r="BK88" s="3"/>
      <c r="BL88" s="3" t="s">
        <v>428</v>
      </c>
      <c r="BM88" s="3" t="s">
        <v>15</v>
      </c>
      <c r="BN88" s="3"/>
      <c r="BO88" s="3"/>
      <c r="BP88" s="13">
        <v>50</v>
      </c>
      <c r="BQ88" s="13">
        <v>222</v>
      </c>
      <c r="BR88" s="13" t="s">
        <v>282</v>
      </c>
      <c r="BS88" s="13" t="s">
        <v>282</v>
      </c>
      <c r="BT88" s="13">
        <v>111</v>
      </c>
      <c r="BU88" s="13">
        <v>206</v>
      </c>
      <c r="BV88" s="13">
        <v>58</v>
      </c>
      <c r="BW88" s="13">
        <v>381</v>
      </c>
      <c r="BX88" s="13" t="s">
        <v>282</v>
      </c>
      <c r="BY88" s="13" t="s">
        <v>282</v>
      </c>
      <c r="BZ88" s="13">
        <v>221</v>
      </c>
      <c r="CB88" s="13">
        <v>57</v>
      </c>
      <c r="CC88" s="13">
        <v>364</v>
      </c>
      <c r="CD88" s="13" t="s">
        <v>282</v>
      </c>
      <c r="CE88" s="13" t="s">
        <v>282</v>
      </c>
      <c r="CF88" s="13">
        <v>208</v>
      </c>
      <c r="CG88" s="13">
        <v>351</v>
      </c>
      <c r="CH88" s="13">
        <v>60</v>
      </c>
      <c r="CI88" s="13">
        <v>312</v>
      </c>
      <c r="CJ88" s="13" t="s">
        <v>282</v>
      </c>
      <c r="CK88" s="13" t="s">
        <v>282</v>
      </c>
      <c r="CL88" s="13">
        <v>186</v>
      </c>
      <c r="CM88" s="13">
        <v>284</v>
      </c>
      <c r="CN88" s="13">
        <v>59</v>
      </c>
      <c r="CO88" s="13">
        <v>214</v>
      </c>
      <c r="CP88" s="13">
        <v>214</v>
      </c>
      <c r="CQ88" s="13" t="s">
        <v>283</v>
      </c>
      <c r="CR88" s="13">
        <v>126</v>
      </c>
      <c r="CS88" s="13">
        <v>196</v>
      </c>
      <c r="CT88" s="13">
        <v>62</v>
      </c>
      <c r="CU88" s="13">
        <v>380</v>
      </c>
      <c r="CV88" s="13">
        <v>380</v>
      </c>
      <c r="CW88" s="13" t="s">
        <v>283</v>
      </c>
      <c r="CX88" s="13">
        <v>237</v>
      </c>
      <c r="CZ88" s="13">
        <v>57</v>
      </c>
      <c r="DA88" s="13">
        <v>428</v>
      </c>
      <c r="DB88" s="13">
        <v>428</v>
      </c>
      <c r="DC88" s="13" t="s">
        <v>283</v>
      </c>
      <c r="DD88" s="13">
        <v>244</v>
      </c>
      <c r="DE88" s="13">
        <v>375</v>
      </c>
      <c r="DF88" s="13">
        <v>60</v>
      </c>
      <c r="DG88" s="13">
        <v>462</v>
      </c>
      <c r="DH88" s="13">
        <v>462</v>
      </c>
      <c r="DI88" s="13" t="s">
        <v>283</v>
      </c>
      <c r="DJ88" s="13">
        <v>277</v>
      </c>
      <c r="DK88" s="13">
        <v>446</v>
      </c>
    </row>
    <row r="89" spans="1:115">
      <c r="A89" s="3" t="s">
        <v>221</v>
      </c>
      <c r="B89" s="13" t="s">
        <v>281</v>
      </c>
      <c r="C89" s="13" t="s">
        <v>281</v>
      </c>
      <c r="D89" s="13" t="s">
        <v>281</v>
      </c>
      <c r="E89" s="13" t="s">
        <v>283</v>
      </c>
      <c r="F89" s="13" t="s">
        <v>281</v>
      </c>
      <c r="G89" s="13" t="s">
        <v>281</v>
      </c>
      <c r="H89" s="13" t="s">
        <v>281</v>
      </c>
      <c r="I89" s="13" t="s">
        <v>281</v>
      </c>
      <c r="J89" s="13" t="s">
        <v>283</v>
      </c>
      <c r="K89" s="13" t="s">
        <v>281</v>
      </c>
      <c r="L89" s="13" t="s">
        <v>281</v>
      </c>
      <c r="M89" s="13" t="s">
        <v>281</v>
      </c>
      <c r="N89" s="13" t="s">
        <v>281</v>
      </c>
      <c r="O89" s="13" t="s">
        <v>283</v>
      </c>
      <c r="P89" s="13" t="s">
        <v>281</v>
      </c>
      <c r="Q89" s="13" t="s">
        <v>281</v>
      </c>
      <c r="R89" s="13" t="s">
        <v>281</v>
      </c>
      <c r="S89" s="13" t="s">
        <v>281</v>
      </c>
      <c r="T89" s="13" t="s">
        <v>283</v>
      </c>
      <c r="U89" s="13" t="s">
        <v>281</v>
      </c>
      <c r="V89" s="13" t="s">
        <v>281</v>
      </c>
      <c r="W89" s="13" t="s">
        <v>281</v>
      </c>
      <c r="X89" s="13" t="s">
        <v>281</v>
      </c>
      <c r="Y89" s="13" t="s">
        <v>283</v>
      </c>
      <c r="Z89" s="13" t="s">
        <v>281</v>
      </c>
      <c r="AA89" s="13" t="s">
        <v>281</v>
      </c>
      <c r="AB89" s="13" t="s">
        <v>281</v>
      </c>
      <c r="AC89" s="13" t="s">
        <v>281</v>
      </c>
      <c r="AD89" s="13" t="s">
        <v>283</v>
      </c>
      <c r="AE89" s="13" t="s">
        <v>281</v>
      </c>
      <c r="AF89" s="85" t="s">
        <v>281</v>
      </c>
      <c r="AG89" s="85" t="s">
        <v>281</v>
      </c>
      <c r="AH89" s="85" t="s">
        <v>281</v>
      </c>
      <c r="AI89" s="85" t="s">
        <v>283</v>
      </c>
      <c r="AJ89" s="85" t="s">
        <v>281</v>
      </c>
      <c r="AK89" s="13" t="s">
        <v>281</v>
      </c>
      <c r="AL89" s="13" t="s">
        <v>281</v>
      </c>
      <c r="AM89" s="13" t="s">
        <v>281</v>
      </c>
      <c r="AN89" s="13" t="s">
        <v>283</v>
      </c>
      <c r="AO89" s="13" t="s">
        <v>281</v>
      </c>
      <c r="AP89" s="13" t="s">
        <v>281</v>
      </c>
      <c r="AQ89" s="13" t="s">
        <v>281</v>
      </c>
      <c r="AR89" s="13" t="s">
        <v>281</v>
      </c>
      <c r="AS89" s="13" t="s">
        <v>283</v>
      </c>
      <c r="AT89" s="13" t="s">
        <v>281</v>
      </c>
      <c r="AU89" s="89" t="s">
        <v>281</v>
      </c>
      <c r="AV89" s="89" t="s">
        <v>281</v>
      </c>
      <c r="AW89" s="89" t="s">
        <v>281</v>
      </c>
      <c r="AX89" s="89" t="s">
        <v>283</v>
      </c>
      <c r="AY89" s="89" t="s">
        <v>281</v>
      </c>
      <c r="AZ89" s="13">
        <v>371</v>
      </c>
      <c r="BA89" s="13">
        <v>374</v>
      </c>
      <c r="BB89" s="13">
        <v>458</v>
      </c>
      <c r="BC89" s="13">
        <v>304</v>
      </c>
      <c r="BD89" s="13">
        <v>468</v>
      </c>
      <c r="BE89" s="13">
        <v>392</v>
      </c>
      <c r="BF89" s="13">
        <v>444</v>
      </c>
      <c r="BG89" s="13">
        <v>392</v>
      </c>
      <c r="BH89" s="13">
        <v>461</v>
      </c>
      <c r="BI89" s="81">
        <v>296</v>
      </c>
      <c r="BJ89" s="13"/>
      <c r="BK89" s="3"/>
      <c r="BL89" s="3" t="s">
        <v>429</v>
      </c>
      <c r="BM89" s="3" t="s">
        <v>14</v>
      </c>
      <c r="BN89" s="3"/>
      <c r="BO89" s="3"/>
      <c r="BP89" s="13" t="s">
        <v>281</v>
      </c>
      <c r="BQ89" s="13" t="s">
        <v>281</v>
      </c>
      <c r="BR89" s="13" t="s">
        <v>282</v>
      </c>
      <c r="BS89" s="13" t="s">
        <v>282</v>
      </c>
      <c r="BT89" s="13" t="s">
        <v>281</v>
      </c>
      <c r="BU89" s="13">
        <v>206</v>
      </c>
      <c r="BV89" s="13" t="s">
        <v>281</v>
      </c>
      <c r="BW89" s="13" t="s">
        <v>281</v>
      </c>
      <c r="BX89" s="13" t="s">
        <v>282</v>
      </c>
      <c r="BY89" s="13" t="s">
        <v>282</v>
      </c>
      <c r="BZ89" s="13" t="s">
        <v>281</v>
      </c>
      <c r="CB89" s="13" t="s">
        <v>281</v>
      </c>
      <c r="CC89" s="13" t="s">
        <v>281</v>
      </c>
      <c r="CD89" s="13" t="s">
        <v>282</v>
      </c>
      <c r="CE89" s="13" t="s">
        <v>282</v>
      </c>
      <c r="CF89" s="13" t="s">
        <v>281</v>
      </c>
      <c r="CG89" s="13">
        <v>351</v>
      </c>
      <c r="CH89" s="13" t="s">
        <v>281</v>
      </c>
      <c r="CI89" s="13" t="s">
        <v>281</v>
      </c>
      <c r="CJ89" s="13" t="s">
        <v>282</v>
      </c>
      <c r="CK89" s="13" t="s">
        <v>282</v>
      </c>
      <c r="CL89" s="13" t="s">
        <v>281</v>
      </c>
      <c r="CM89" s="13">
        <v>284</v>
      </c>
      <c r="CN89" s="13" t="s">
        <v>281</v>
      </c>
      <c r="CO89" s="13" t="s">
        <v>281</v>
      </c>
      <c r="CP89" s="13" t="s">
        <v>281</v>
      </c>
      <c r="CQ89" s="13" t="s">
        <v>283</v>
      </c>
      <c r="CR89" s="13" t="s">
        <v>281</v>
      </c>
      <c r="CS89" s="13">
        <v>196</v>
      </c>
      <c r="CT89" s="13" t="s">
        <v>281</v>
      </c>
      <c r="CU89" s="13" t="s">
        <v>281</v>
      </c>
      <c r="CV89" s="13" t="s">
        <v>281</v>
      </c>
      <c r="CW89" s="13" t="s">
        <v>283</v>
      </c>
      <c r="CX89" s="13" t="s">
        <v>281</v>
      </c>
      <c r="CZ89" s="13" t="s">
        <v>281</v>
      </c>
      <c r="DA89" s="13" t="s">
        <v>281</v>
      </c>
      <c r="DB89" s="13" t="s">
        <v>281</v>
      </c>
      <c r="DC89" s="13" t="s">
        <v>283</v>
      </c>
      <c r="DD89" s="13" t="s">
        <v>281</v>
      </c>
      <c r="DE89" s="13">
        <v>375</v>
      </c>
      <c r="DF89" s="13" t="s">
        <v>281</v>
      </c>
      <c r="DG89" s="13" t="s">
        <v>281</v>
      </c>
      <c r="DH89" s="13" t="s">
        <v>281</v>
      </c>
      <c r="DI89" s="13" t="s">
        <v>283</v>
      </c>
      <c r="DJ89" s="13" t="s">
        <v>281</v>
      </c>
      <c r="DK89" s="13">
        <v>446</v>
      </c>
    </row>
    <row r="90" spans="1:115">
      <c r="A90" s="3" t="s">
        <v>222</v>
      </c>
      <c r="B90" s="13" t="s">
        <v>283</v>
      </c>
      <c r="C90" s="13" t="s">
        <v>283</v>
      </c>
      <c r="D90" s="13" t="s">
        <v>283</v>
      </c>
      <c r="E90" s="13" t="s">
        <v>283</v>
      </c>
      <c r="F90" s="13" t="s">
        <v>283</v>
      </c>
      <c r="G90" s="13" t="s">
        <v>283</v>
      </c>
      <c r="H90" s="13" t="s">
        <v>283</v>
      </c>
      <c r="I90" s="13" t="s">
        <v>283</v>
      </c>
      <c r="J90" s="13" t="s">
        <v>283</v>
      </c>
      <c r="K90" s="13" t="s">
        <v>283</v>
      </c>
      <c r="L90" s="13" t="s">
        <v>283</v>
      </c>
      <c r="M90" s="13" t="s">
        <v>283</v>
      </c>
      <c r="N90" s="13" t="s">
        <v>283</v>
      </c>
      <c r="O90" s="13" t="s">
        <v>283</v>
      </c>
      <c r="P90" s="13" t="s">
        <v>283</v>
      </c>
      <c r="Q90" s="13" t="s">
        <v>283</v>
      </c>
      <c r="R90" s="13" t="s">
        <v>283</v>
      </c>
      <c r="S90" s="13" t="s">
        <v>283</v>
      </c>
      <c r="T90" s="13" t="s">
        <v>283</v>
      </c>
      <c r="U90" s="13" t="s">
        <v>283</v>
      </c>
      <c r="V90" s="13" t="s">
        <v>283</v>
      </c>
      <c r="W90" s="13" t="s">
        <v>283</v>
      </c>
      <c r="X90" s="13" t="s">
        <v>283</v>
      </c>
      <c r="Y90" s="13" t="s">
        <v>283</v>
      </c>
      <c r="Z90" s="13" t="s">
        <v>283</v>
      </c>
      <c r="AA90" s="13" t="s">
        <v>283</v>
      </c>
      <c r="AB90" s="13" t="s">
        <v>283</v>
      </c>
      <c r="AC90" s="13" t="s">
        <v>283</v>
      </c>
      <c r="AD90" s="13" t="s">
        <v>283</v>
      </c>
      <c r="AE90" s="13" t="s">
        <v>283</v>
      </c>
      <c r="AF90" s="85" t="s">
        <v>283</v>
      </c>
      <c r="AG90" s="85" t="s">
        <v>283</v>
      </c>
      <c r="AH90" s="85" t="s">
        <v>283</v>
      </c>
      <c r="AI90" s="85" t="s">
        <v>283</v>
      </c>
      <c r="AJ90" s="85" t="s">
        <v>283</v>
      </c>
      <c r="AK90" s="13" t="s">
        <v>283</v>
      </c>
      <c r="AL90" s="13" t="s">
        <v>283</v>
      </c>
      <c r="AM90" s="13" t="s">
        <v>283</v>
      </c>
      <c r="AN90" s="13" t="s">
        <v>283</v>
      </c>
      <c r="AO90" s="13" t="s">
        <v>283</v>
      </c>
      <c r="AP90" s="13" t="s">
        <v>283</v>
      </c>
      <c r="AQ90" s="13" t="s">
        <v>283</v>
      </c>
      <c r="AR90" s="13" t="s">
        <v>283</v>
      </c>
      <c r="AS90" s="13" t="s">
        <v>283</v>
      </c>
      <c r="AT90" s="13" t="s">
        <v>283</v>
      </c>
      <c r="AU90" s="89" t="s">
        <v>283</v>
      </c>
      <c r="AV90" s="89" t="s">
        <v>283</v>
      </c>
      <c r="AW90" s="89" t="s">
        <v>283</v>
      </c>
      <c r="AX90" s="89" t="s">
        <v>283</v>
      </c>
      <c r="AY90" s="89" t="s">
        <v>283</v>
      </c>
      <c r="AZ90" s="13">
        <v>371</v>
      </c>
      <c r="BA90" s="13">
        <v>374</v>
      </c>
      <c r="BB90" s="13">
        <v>458</v>
      </c>
      <c r="BC90" s="13">
        <v>304</v>
      </c>
      <c r="BD90" s="13">
        <v>468</v>
      </c>
      <c r="BE90" s="13">
        <v>392</v>
      </c>
      <c r="BF90" s="13">
        <v>444</v>
      </c>
      <c r="BG90" s="13">
        <v>392</v>
      </c>
      <c r="BH90" s="13">
        <v>461</v>
      </c>
      <c r="BI90" s="81">
        <v>296</v>
      </c>
      <c r="BJ90" s="13"/>
      <c r="BK90" s="3"/>
      <c r="BL90" s="3" t="s">
        <v>430</v>
      </c>
      <c r="BM90" s="3" t="s">
        <v>13</v>
      </c>
      <c r="BN90" s="3"/>
      <c r="BO90" s="3"/>
      <c r="BP90" s="13" t="s">
        <v>283</v>
      </c>
      <c r="BQ90" s="13" t="s">
        <v>283</v>
      </c>
      <c r="BR90" s="13" t="s">
        <v>282</v>
      </c>
      <c r="BS90" s="13" t="s">
        <v>282</v>
      </c>
      <c r="BT90" s="13" t="s">
        <v>283</v>
      </c>
      <c r="BU90" s="13">
        <v>206</v>
      </c>
      <c r="BV90" s="13" t="s">
        <v>283</v>
      </c>
      <c r="BW90" s="13" t="s">
        <v>283</v>
      </c>
      <c r="BX90" s="13" t="s">
        <v>282</v>
      </c>
      <c r="BY90" s="13" t="s">
        <v>282</v>
      </c>
      <c r="BZ90" s="13" t="s">
        <v>283</v>
      </c>
      <c r="CB90" s="13" t="s">
        <v>283</v>
      </c>
      <c r="CC90" s="13" t="s">
        <v>283</v>
      </c>
      <c r="CD90" s="13" t="s">
        <v>282</v>
      </c>
      <c r="CE90" s="13" t="s">
        <v>282</v>
      </c>
      <c r="CF90" s="13" t="s">
        <v>283</v>
      </c>
      <c r="CG90" s="13">
        <v>351</v>
      </c>
      <c r="CH90" s="13" t="s">
        <v>283</v>
      </c>
      <c r="CI90" s="13" t="s">
        <v>283</v>
      </c>
      <c r="CJ90" s="13" t="s">
        <v>282</v>
      </c>
      <c r="CK90" s="13" t="s">
        <v>282</v>
      </c>
      <c r="CL90" s="13" t="s">
        <v>283</v>
      </c>
      <c r="CM90" s="13">
        <v>284</v>
      </c>
      <c r="CN90" s="13" t="s">
        <v>283</v>
      </c>
      <c r="CO90" s="13" t="s">
        <v>283</v>
      </c>
      <c r="CP90" s="13" t="s">
        <v>283</v>
      </c>
      <c r="CQ90" s="13" t="s">
        <v>283</v>
      </c>
      <c r="CR90" s="13" t="s">
        <v>283</v>
      </c>
      <c r="CS90" s="13">
        <v>196</v>
      </c>
      <c r="CT90" s="13" t="s">
        <v>283</v>
      </c>
      <c r="CU90" s="13" t="s">
        <v>283</v>
      </c>
      <c r="CV90" s="13" t="s">
        <v>283</v>
      </c>
      <c r="CW90" s="13" t="s">
        <v>283</v>
      </c>
      <c r="CX90" s="13" t="s">
        <v>283</v>
      </c>
      <c r="CZ90" s="13" t="s">
        <v>283</v>
      </c>
      <c r="DA90" s="13" t="s">
        <v>283</v>
      </c>
      <c r="DB90" s="13" t="s">
        <v>283</v>
      </c>
      <c r="DC90" s="13" t="s">
        <v>283</v>
      </c>
      <c r="DD90" s="13" t="s">
        <v>283</v>
      </c>
      <c r="DE90" s="13">
        <v>375</v>
      </c>
      <c r="DF90" s="13" t="s">
        <v>283</v>
      </c>
      <c r="DG90" s="13" t="s">
        <v>283</v>
      </c>
      <c r="DH90" s="13" t="s">
        <v>283</v>
      </c>
      <c r="DI90" s="13" t="s">
        <v>283</v>
      </c>
      <c r="DJ90" s="13" t="s">
        <v>283</v>
      </c>
      <c r="DK90" s="13">
        <v>446</v>
      </c>
    </row>
    <row r="91" spans="1:115">
      <c r="A91" s="3" t="s">
        <v>223</v>
      </c>
      <c r="B91" s="13" t="s">
        <v>283</v>
      </c>
      <c r="C91" s="13" t="s">
        <v>283</v>
      </c>
      <c r="D91" s="13" t="s">
        <v>283</v>
      </c>
      <c r="E91" s="13" t="s">
        <v>283</v>
      </c>
      <c r="F91" s="13" t="s">
        <v>283</v>
      </c>
      <c r="G91" s="13" t="s">
        <v>283</v>
      </c>
      <c r="H91" s="13" t="s">
        <v>283</v>
      </c>
      <c r="I91" s="13" t="s">
        <v>283</v>
      </c>
      <c r="J91" s="13" t="s">
        <v>283</v>
      </c>
      <c r="K91" s="13" t="s">
        <v>283</v>
      </c>
      <c r="L91" s="13" t="s">
        <v>283</v>
      </c>
      <c r="M91" s="13" t="s">
        <v>283</v>
      </c>
      <c r="N91" s="13" t="s">
        <v>283</v>
      </c>
      <c r="O91" s="13" t="s">
        <v>283</v>
      </c>
      <c r="P91" s="13" t="s">
        <v>283</v>
      </c>
      <c r="Q91" s="13" t="s">
        <v>283</v>
      </c>
      <c r="R91" s="13" t="s">
        <v>283</v>
      </c>
      <c r="S91" s="13" t="s">
        <v>283</v>
      </c>
      <c r="T91" s="13" t="s">
        <v>283</v>
      </c>
      <c r="U91" s="13" t="s">
        <v>283</v>
      </c>
      <c r="V91" s="13" t="s">
        <v>283</v>
      </c>
      <c r="W91" s="13" t="s">
        <v>283</v>
      </c>
      <c r="X91" s="13" t="s">
        <v>283</v>
      </c>
      <c r="Y91" s="13" t="s">
        <v>283</v>
      </c>
      <c r="Z91" s="13" t="s">
        <v>283</v>
      </c>
      <c r="AA91" s="13" t="s">
        <v>283</v>
      </c>
      <c r="AB91" s="13" t="s">
        <v>283</v>
      </c>
      <c r="AC91" s="13" t="s">
        <v>283</v>
      </c>
      <c r="AD91" s="13" t="s">
        <v>283</v>
      </c>
      <c r="AE91" s="13" t="s">
        <v>283</v>
      </c>
      <c r="AF91" s="85" t="s">
        <v>283</v>
      </c>
      <c r="AG91" s="85" t="s">
        <v>283</v>
      </c>
      <c r="AH91" s="85" t="s">
        <v>283</v>
      </c>
      <c r="AI91" s="85" t="s">
        <v>283</v>
      </c>
      <c r="AJ91" s="85" t="s">
        <v>283</v>
      </c>
      <c r="AK91" s="13" t="s">
        <v>283</v>
      </c>
      <c r="AL91" s="13" t="s">
        <v>283</v>
      </c>
      <c r="AM91" s="13" t="s">
        <v>283</v>
      </c>
      <c r="AN91" s="13" t="s">
        <v>283</v>
      </c>
      <c r="AO91" s="13" t="s">
        <v>283</v>
      </c>
      <c r="AP91" s="13" t="s">
        <v>283</v>
      </c>
      <c r="AQ91" s="13" t="s">
        <v>283</v>
      </c>
      <c r="AR91" s="13" t="s">
        <v>283</v>
      </c>
      <c r="AS91" s="13" t="s">
        <v>283</v>
      </c>
      <c r="AT91" s="13" t="s">
        <v>283</v>
      </c>
      <c r="AU91" s="89" t="s">
        <v>283</v>
      </c>
      <c r="AV91" s="89" t="s">
        <v>283</v>
      </c>
      <c r="AW91" s="89" t="s">
        <v>283</v>
      </c>
      <c r="AX91" s="89" t="s">
        <v>283</v>
      </c>
      <c r="AY91" s="89" t="s">
        <v>283</v>
      </c>
      <c r="AZ91" s="13">
        <v>371</v>
      </c>
      <c r="BA91" s="13">
        <v>374</v>
      </c>
      <c r="BB91" s="13">
        <v>458</v>
      </c>
      <c r="BC91" s="13">
        <v>304</v>
      </c>
      <c r="BD91" s="13">
        <v>468</v>
      </c>
      <c r="BE91" s="13">
        <v>392</v>
      </c>
      <c r="BF91" s="13">
        <v>444</v>
      </c>
      <c r="BG91" s="13">
        <v>392</v>
      </c>
      <c r="BH91" s="13">
        <v>461</v>
      </c>
      <c r="BI91" s="81">
        <v>296</v>
      </c>
      <c r="BJ91" s="13"/>
      <c r="BK91" s="3"/>
      <c r="BL91" s="3" t="s">
        <v>431</v>
      </c>
      <c r="BM91" s="3" t="s">
        <v>12</v>
      </c>
      <c r="BN91" s="3"/>
      <c r="BO91" s="3"/>
      <c r="BP91" s="13" t="s">
        <v>283</v>
      </c>
      <c r="BQ91" s="13" t="s">
        <v>283</v>
      </c>
      <c r="BR91" s="13" t="s">
        <v>282</v>
      </c>
      <c r="BS91" s="13" t="s">
        <v>282</v>
      </c>
      <c r="BT91" s="13" t="s">
        <v>283</v>
      </c>
      <c r="BU91" s="13">
        <v>206</v>
      </c>
      <c r="BV91" s="13" t="s">
        <v>283</v>
      </c>
      <c r="BW91" s="13" t="s">
        <v>283</v>
      </c>
      <c r="BX91" s="13" t="s">
        <v>282</v>
      </c>
      <c r="BY91" s="13" t="s">
        <v>282</v>
      </c>
      <c r="BZ91" s="13" t="s">
        <v>283</v>
      </c>
      <c r="CB91" s="13" t="s">
        <v>283</v>
      </c>
      <c r="CC91" s="13" t="s">
        <v>283</v>
      </c>
      <c r="CD91" s="13" t="s">
        <v>282</v>
      </c>
      <c r="CE91" s="13" t="s">
        <v>282</v>
      </c>
      <c r="CF91" s="13" t="s">
        <v>283</v>
      </c>
      <c r="CG91" s="13">
        <v>351</v>
      </c>
      <c r="CH91" s="13" t="s">
        <v>283</v>
      </c>
      <c r="CI91" s="13" t="s">
        <v>283</v>
      </c>
      <c r="CJ91" s="13" t="s">
        <v>282</v>
      </c>
      <c r="CK91" s="13" t="s">
        <v>282</v>
      </c>
      <c r="CL91" s="13" t="s">
        <v>283</v>
      </c>
      <c r="CM91" s="13">
        <v>284</v>
      </c>
      <c r="CN91" s="13" t="s">
        <v>283</v>
      </c>
      <c r="CO91" s="13" t="s">
        <v>283</v>
      </c>
      <c r="CP91" s="13" t="s">
        <v>283</v>
      </c>
      <c r="CQ91" s="13" t="s">
        <v>283</v>
      </c>
      <c r="CR91" s="13" t="s">
        <v>283</v>
      </c>
      <c r="CS91" s="13">
        <v>196</v>
      </c>
      <c r="CT91" s="13" t="s">
        <v>283</v>
      </c>
      <c r="CU91" s="13" t="s">
        <v>283</v>
      </c>
      <c r="CV91" s="13" t="s">
        <v>283</v>
      </c>
      <c r="CW91" s="13" t="s">
        <v>283</v>
      </c>
      <c r="CX91" s="13" t="s">
        <v>283</v>
      </c>
      <c r="CZ91" s="13" t="s">
        <v>283</v>
      </c>
      <c r="DA91" s="13" t="s">
        <v>283</v>
      </c>
      <c r="DB91" s="13" t="s">
        <v>283</v>
      </c>
      <c r="DC91" s="13" t="s">
        <v>283</v>
      </c>
      <c r="DD91" s="13" t="s">
        <v>283</v>
      </c>
      <c r="DE91" s="13">
        <v>375</v>
      </c>
      <c r="DF91" s="13" t="s">
        <v>283</v>
      </c>
      <c r="DG91" s="13" t="s">
        <v>283</v>
      </c>
      <c r="DH91" s="13" t="s">
        <v>283</v>
      </c>
      <c r="DI91" s="13" t="s">
        <v>283</v>
      </c>
      <c r="DJ91" s="13" t="s">
        <v>283</v>
      </c>
      <c r="DK91" s="13">
        <v>446</v>
      </c>
    </row>
    <row r="92" spans="1:115">
      <c r="A92" s="3" t="s">
        <v>224</v>
      </c>
      <c r="B92" s="13" t="s">
        <v>283</v>
      </c>
      <c r="C92" s="13" t="s">
        <v>283</v>
      </c>
      <c r="D92" s="13" t="s">
        <v>283</v>
      </c>
      <c r="E92" s="13" t="s">
        <v>283</v>
      </c>
      <c r="F92" s="13" t="s">
        <v>283</v>
      </c>
      <c r="G92" s="13" t="s">
        <v>283</v>
      </c>
      <c r="H92" s="13" t="s">
        <v>283</v>
      </c>
      <c r="I92" s="13" t="s">
        <v>283</v>
      </c>
      <c r="J92" s="13" t="s">
        <v>283</v>
      </c>
      <c r="K92" s="13" t="s">
        <v>283</v>
      </c>
      <c r="L92" s="13" t="s">
        <v>283</v>
      </c>
      <c r="M92" s="13" t="s">
        <v>283</v>
      </c>
      <c r="N92" s="13" t="s">
        <v>283</v>
      </c>
      <c r="O92" s="13" t="s">
        <v>283</v>
      </c>
      <c r="P92" s="13" t="s">
        <v>283</v>
      </c>
      <c r="Q92" s="13" t="s">
        <v>283</v>
      </c>
      <c r="R92" s="13" t="s">
        <v>283</v>
      </c>
      <c r="S92" s="13" t="s">
        <v>283</v>
      </c>
      <c r="T92" s="13" t="s">
        <v>283</v>
      </c>
      <c r="U92" s="13" t="s">
        <v>283</v>
      </c>
      <c r="V92" s="13" t="s">
        <v>283</v>
      </c>
      <c r="W92" s="13" t="s">
        <v>283</v>
      </c>
      <c r="X92" s="13" t="s">
        <v>283</v>
      </c>
      <c r="Y92" s="13" t="s">
        <v>283</v>
      </c>
      <c r="Z92" s="13" t="s">
        <v>283</v>
      </c>
      <c r="AA92" s="13" t="s">
        <v>283</v>
      </c>
      <c r="AB92" s="13" t="s">
        <v>283</v>
      </c>
      <c r="AC92" s="13" t="s">
        <v>283</v>
      </c>
      <c r="AD92" s="13" t="s">
        <v>283</v>
      </c>
      <c r="AE92" s="13" t="s">
        <v>283</v>
      </c>
      <c r="AF92" s="85" t="s">
        <v>283</v>
      </c>
      <c r="AG92" s="85" t="s">
        <v>283</v>
      </c>
      <c r="AH92" s="85" t="s">
        <v>283</v>
      </c>
      <c r="AI92" s="85" t="s">
        <v>283</v>
      </c>
      <c r="AJ92" s="85" t="s">
        <v>283</v>
      </c>
      <c r="AK92" s="13" t="s">
        <v>283</v>
      </c>
      <c r="AL92" s="13" t="s">
        <v>283</v>
      </c>
      <c r="AM92" s="13" t="s">
        <v>283</v>
      </c>
      <c r="AN92" s="13" t="s">
        <v>283</v>
      </c>
      <c r="AO92" s="13" t="s">
        <v>283</v>
      </c>
      <c r="AP92" s="13" t="s">
        <v>283</v>
      </c>
      <c r="AQ92" s="13" t="s">
        <v>283</v>
      </c>
      <c r="AR92" s="13" t="s">
        <v>283</v>
      </c>
      <c r="AS92" s="13" t="s">
        <v>283</v>
      </c>
      <c r="AT92" s="13" t="s">
        <v>283</v>
      </c>
      <c r="AU92" s="89" t="s">
        <v>283</v>
      </c>
      <c r="AV92" s="89" t="s">
        <v>283</v>
      </c>
      <c r="AW92" s="89" t="s">
        <v>283</v>
      </c>
      <c r="AX92" s="89" t="s">
        <v>283</v>
      </c>
      <c r="AY92" s="89" t="s">
        <v>283</v>
      </c>
      <c r="AZ92" s="13">
        <v>371</v>
      </c>
      <c r="BA92" s="13">
        <v>374</v>
      </c>
      <c r="BB92" s="13">
        <v>458</v>
      </c>
      <c r="BC92" s="13">
        <v>304</v>
      </c>
      <c r="BD92" s="13">
        <v>468</v>
      </c>
      <c r="BE92" s="13">
        <v>392</v>
      </c>
      <c r="BF92" s="13">
        <v>444</v>
      </c>
      <c r="BG92" s="13">
        <v>392</v>
      </c>
      <c r="BH92" s="13">
        <v>461</v>
      </c>
      <c r="BI92" s="81">
        <v>296</v>
      </c>
      <c r="BJ92" s="13"/>
      <c r="BK92" s="3"/>
      <c r="BL92" s="3" t="s">
        <v>432</v>
      </c>
      <c r="BM92" s="3" t="s">
        <v>11</v>
      </c>
      <c r="BN92" s="3"/>
      <c r="BO92" s="3"/>
      <c r="BP92" s="13" t="s">
        <v>283</v>
      </c>
      <c r="BQ92" s="13" t="s">
        <v>283</v>
      </c>
      <c r="BR92" s="13" t="s">
        <v>282</v>
      </c>
      <c r="BS92" s="13" t="s">
        <v>282</v>
      </c>
      <c r="BT92" s="13" t="s">
        <v>283</v>
      </c>
      <c r="BU92" s="13">
        <v>206</v>
      </c>
      <c r="BV92" s="13" t="s">
        <v>283</v>
      </c>
      <c r="BW92" s="13" t="s">
        <v>283</v>
      </c>
      <c r="BX92" s="13" t="s">
        <v>282</v>
      </c>
      <c r="BY92" s="13" t="s">
        <v>282</v>
      </c>
      <c r="BZ92" s="13" t="s">
        <v>283</v>
      </c>
      <c r="CB92" s="13" t="s">
        <v>283</v>
      </c>
      <c r="CC92" s="13" t="s">
        <v>283</v>
      </c>
      <c r="CD92" s="13" t="s">
        <v>282</v>
      </c>
      <c r="CE92" s="13" t="s">
        <v>282</v>
      </c>
      <c r="CF92" s="13" t="s">
        <v>283</v>
      </c>
      <c r="CG92" s="13">
        <v>351</v>
      </c>
      <c r="CH92" s="13" t="s">
        <v>283</v>
      </c>
      <c r="CI92" s="13" t="s">
        <v>283</v>
      </c>
      <c r="CJ92" s="13" t="s">
        <v>282</v>
      </c>
      <c r="CK92" s="13" t="s">
        <v>282</v>
      </c>
      <c r="CL92" s="13" t="s">
        <v>283</v>
      </c>
      <c r="CM92" s="13">
        <v>284</v>
      </c>
      <c r="CN92" s="13" t="s">
        <v>283</v>
      </c>
      <c r="CO92" s="13" t="s">
        <v>283</v>
      </c>
      <c r="CP92" s="13" t="s">
        <v>283</v>
      </c>
      <c r="CQ92" s="13" t="s">
        <v>283</v>
      </c>
      <c r="CR92" s="13" t="s">
        <v>283</v>
      </c>
      <c r="CS92" s="13">
        <v>196</v>
      </c>
      <c r="CT92" s="13" t="s">
        <v>283</v>
      </c>
      <c r="CU92" s="13" t="s">
        <v>283</v>
      </c>
      <c r="CV92" s="13" t="s">
        <v>283</v>
      </c>
      <c r="CW92" s="13" t="s">
        <v>283</v>
      </c>
      <c r="CX92" s="13" t="s">
        <v>283</v>
      </c>
      <c r="CZ92" s="13" t="s">
        <v>283</v>
      </c>
      <c r="DA92" s="13" t="s">
        <v>283</v>
      </c>
      <c r="DB92" s="13" t="s">
        <v>283</v>
      </c>
      <c r="DC92" s="13" t="s">
        <v>283</v>
      </c>
      <c r="DD92" s="13" t="s">
        <v>283</v>
      </c>
      <c r="DE92" s="13">
        <v>375</v>
      </c>
      <c r="DF92" s="13" t="s">
        <v>283</v>
      </c>
      <c r="DG92" s="13" t="s">
        <v>283</v>
      </c>
      <c r="DH92" s="13" t="s">
        <v>283</v>
      </c>
      <c r="DI92" s="13" t="s">
        <v>283</v>
      </c>
      <c r="DJ92" s="13" t="s">
        <v>283</v>
      </c>
      <c r="DK92" s="13">
        <v>446</v>
      </c>
    </row>
    <row r="93" spans="1:115">
      <c r="A93" s="3" t="s">
        <v>225</v>
      </c>
      <c r="B93" s="13" t="s">
        <v>283</v>
      </c>
      <c r="C93" s="13" t="s">
        <v>283</v>
      </c>
      <c r="D93" s="13" t="s">
        <v>283</v>
      </c>
      <c r="E93" s="13" t="s">
        <v>283</v>
      </c>
      <c r="F93" s="13" t="s">
        <v>283</v>
      </c>
      <c r="G93" s="13" t="s">
        <v>283</v>
      </c>
      <c r="H93" s="13" t="s">
        <v>283</v>
      </c>
      <c r="I93" s="13" t="s">
        <v>283</v>
      </c>
      <c r="J93" s="13" t="s">
        <v>283</v>
      </c>
      <c r="K93" s="13" t="s">
        <v>283</v>
      </c>
      <c r="L93" s="13" t="s">
        <v>283</v>
      </c>
      <c r="M93" s="13" t="s">
        <v>283</v>
      </c>
      <c r="N93" s="13" t="s">
        <v>283</v>
      </c>
      <c r="O93" s="13" t="s">
        <v>283</v>
      </c>
      <c r="P93" s="13" t="s">
        <v>283</v>
      </c>
      <c r="Q93" s="13" t="s">
        <v>283</v>
      </c>
      <c r="R93" s="13" t="s">
        <v>283</v>
      </c>
      <c r="S93" s="13" t="s">
        <v>283</v>
      </c>
      <c r="T93" s="13" t="s">
        <v>283</v>
      </c>
      <c r="U93" s="13" t="s">
        <v>283</v>
      </c>
      <c r="V93" s="13" t="s">
        <v>283</v>
      </c>
      <c r="W93" s="13" t="s">
        <v>283</v>
      </c>
      <c r="X93" s="13" t="s">
        <v>283</v>
      </c>
      <c r="Y93" s="13" t="s">
        <v>283</v>
      </c>
      <c r="Z93" s="13" t="s">
        <v>283</v>
      </c>
      <c r="AA93" s="13" t="s">
        <v>283</v>
      </c>
      <c r="AB93" s="13" t="s">
        <v>283</v>
      </c>
      <c r="AC93" s="13" t="s">
        <v>283</v>
      </c>
      <c r="AD93" s="13" t="s">
        <v>283</v>
      </c>
      <c r="AE93" s="13" t="s">
        <v>283</v>
      </c>
      <c r="AF93" s="85" t="s">
        <v>283</v>
      </c>
      <c r="AG93" s="85" t="s">
        <v>283</v>
      </c>
      <c r="AH93" s="85" t="s">
        <v>283</v>
      </c>
      <c r="AI93" s="85" t="s">
        <v>283</v>
      </c>
      <c r="AJ93" s="85" t="s">
        <v>283</v>
      </c>
      <c r="AK93" s="13" t="s">
        <v>283</v>
      </c>
      <c r="AL93" s="13" t="s">
        <v>283</v>
      </c>
      <c r="AM93" s="13" t="s">
        <v>283</v>
      </c>
      <c r="AN93" s="13" t="s">
        <v>283</v>
      </c>
      <c r="AO93" s="13" t="s">
        <v>283</v>
      </c>
      <c r="AP93" s="13" t="s">
        <v>283</v>
      </c>
      <c r="AQ93" s="13" t="s">
        <v>283</v>
      </c>
      <c r="AR93" s="13" t="s">
        <v>283</v>
      </c>
      <c r="AS93" s="13" t="s">
        <v>283</v>
      </c>
      <c r="AT93" s="13" t="s">
        <v>283</v>
      </c>
      <c r="AU93" s="89" t="s">
        <v>283</v>
      </c>
      <c r="AV93" s="89" t="s">
        <v>283</v>
      </c>
      <c r="AW93" s="89" t="s">
        <v>283</v>
      </c>
      <c r="AX93" s="89" t="s">
        <v>283</v>
      </c>
      <c r="AY93" s="89" t="s">
        <v>283</v>
      </c>
      <c r="AZ93" s="13">
        <v>371</v>
      </c>
      <c r="BA93" s="13">
        <v>374</v>
      </c>
      <c r="BB93" s="13">
        <v>458</v>
      </c>
      <c r="BC93" s="13">
        <v>304</v>
      </c>
      <c r="BD93" s="13">
        <v>468</v>
      </c>
      <c r="BE93" s="13">
        <v>392</v>
      </c>
      <c r="BF93" s="13">
        <v>444</v>
      </c>
      <c r="BG93" s="13">
        <v>392</v>
      </c>
      <c r="BH93" s="13">
        <v>461</v>
      </c>
      <c r="BI93" s="81">
        <v>296</v>
      </c>
      <c r="BJ93" s="13"/>
      <c r="BK93" s="3"/>
      <c r="BL93" s="3" t="s">
        <v>433</v>
      </c>
      <c r="BM93" s="3" t="s">
        <v>10</v>
      </c>
      <c r="BN93" s="3"/>
      <c r="BO93" s="3"/>
      <c r="BP93" s="13" t="s">
        <v>283</v>
      </c>
      <c r="BQ93" s="13" t="s">
        <v>283</v>
      </c>
      <c r="BR93" s="13" t="s">
        <v>282</v>
      </c>
      <c r="BS93" s="13" t="s">
        <v>282</v>
      </c>
      <c r="BT93" s="13" t="s">
        <v>283</v>
      </c>
      <c r="BU93" s="13">
        <v>206</v>
      </c>
      <c r="BV93" s="13" t="s">
        <v>283</v>
      </c>
      <c r="BW93" s="13" t="s">
        <v>283</v>
      </c>
      <c r="BX93" s="13" t="s">
        <v>282</v>
      </c>
      <c r="BY93" s="13" t="s">
        <v>282</v>
      </c>
      <c r="BZ93" s="13" t="s">
        <v>283</v>
      </c>
      <c r="CB93" s="13" t="s">
        <v>283</v>
      </c>
      <c r="CC93" s="13" t="s">
        <v>283</v>
      </c>
      <c r="CD93" s="13" t="s">
        <v>282</v>
      </c>
      <c r="CE93" s="13" t="s">
        <v>282</v>
      </c>
      <c r="CF93" s="13" t="s">
        <v>283</v>
      </c>
      <c r="CG93" s="13">
        <v>351</v>
      </c>
      <c r="CH93" s="13" t="s">
        <v>283</v>
      </c>
      <c r="CI93" s="13" t="s">
        <v>283</v>
      </c>
      <c r="CJ93" s="13" t="s">
        <v>282</v>
      </c>
      <c r="CK93" s="13" t="s">
        <v>282</v>
      </c>
      <c r="CL93" s="13" t="s">
        <v>283</v>
      </c>
      <c r="CM93" s="13">
        <v>284</v>
      </c>
      <c r="CN93" s="13" t="s">
        <v>283</v>
      </c>
      <c r="CO93" s="13" t="s">
        <v>283</v>
      </c>
      <c r="CP93" s="13" t="s">
        <v>283</v>
      </c>
      <c r="CQ93" s="13" t="s">
        <v>283</v>
      </c>
      <c r="CR93" s="13" t="s">
        <v>283</v>
      </c>
      <c r="CS93" s="13">
        <v>196</v>
      </c>
      <c r="CT93" s="13" t="s">
        <v>283</v>
      </c>
      <c r="CU93" s="13" t="s">
        <v>283</v>
      </c>
      <c r="CV93" s="13" t="s">
        <v>283</v>
      </c>
      <c r="CW93" s="13" t="s">
        <v>283</v>
      </c>
      <c r="CX93" s="13" t="s">
        <v>283</v>
      </c>
      <c r="CZ93" s="13" t="s">
        <v>283</v>
      </c>
      <c r="DA93" s="13" t="s">
        <v>283</v>
      </c>
      <c r="DB93" s="13" t="s">
        <v>283</v>
      </c>
      <c r="DC93" s="13" t="s">
        <v>283</v>
      </c>
      <c r="DD93" s="13" t="s">
        <v>283</v>
      </c>
      <c r="DE93" s="13">
        <v>375</v>
      </c>
      <c r="DF93" s="13" t="s">
        <v>283</v>
      </c>
      <c r="DG93" s="13" t="s">
        <v>283</v>
      </c>
      <c r="DH93" s="13" t="s">
        <v>283</v>
      </c>
      <c r="DI93" s="13" t="s">
        <v>283</v>
      </c>
      <c r="DJ93" s="13" t="s">
        <v>283</v>
      </c>
      <c r="DK93" s="13">
        <v>446</v>
      </c>
    </row>
    <row r="94" spans="1:115">
      <c r="A94" s="3" t="s">
        <v>226</v>
      </c>
      <c r="B94" s="13" t="s">
        <v>283</v>
      </c>
      <c r="C94" s="13" t="s">
        <v>283</v>
      </c>
      <c r="D94" s="13" t="s">
        <v>283</v>
      </c>
      <c r="E94" s="13" t="s">
        <v>283</v>
      </c>
      <c r="F94" s="13" t="s">
        <v>283</v>
      </c>
      <c r="G94" s="13" t="s">
        <v>283</v>
      </c>
      <c r="H94" s="13" t="s">
        <v>283</v>
      </c>
      <c r="I94" s="13" t="s">
        <v>283</v>
      </c>
      <c r="J94" s="13" t="s">
        <v>283</v>
      </c>
      <c r="K94" s="13" t="s">
        <v>283</v>
      </c>
      <c r="L94" s="13" t="s">
        <v>283</v>
      </c>
      <c r="M94" s="13" t="s">
        <v>283</v>
      </c>
      <c r="N94" s="13" t="s">
        <v>283</v>
      </c>
      <c r="O94" s="13" t="s">
        <v>283</v>
      </c>
      <c r="P94" s="13" t="s">
        <v>283</v>
      </c>
      <c r="Q94" s="13" t="s">
        <v>283</v>
      </c>
      <c r="R94" s="13" t="s">
        <v>283</v>
      </c>
      <c r="S94" s="13" t="s">
        <v>283</v>
      </c>
      <c r="T94" s="13" t="s">
        <v>283</v>
      </c>
      <c r="U94" s="13" t="s">
        <v>283</v>
      </c>
      <c r="V94" s="13" t="s">
        <v>283</v>
      </c>
      <c r="W94" s="13" t="s">
        <v>283</v>
      </c>
      <c r="X94" s="13" t="s">
        <v>283</v>
      </c>
      <c r="Y94" s="13" t="s">
        <v>283</v>
      </c>
      <c r="Z94" s="13" t="s">
        <v>283</v>
      </c>
      <c r="AA94" s="13" t="s">
        <v>283</v>
      </c>
      <c r="AB94" s="13" t="s">
        <v>283</v>
      </c>
      <c r="AC94" s="13" t="s">
        <v>283</v>
      </c>
      <c r="AD94" s="13" t="s">
        <v>283</v>
      </c>
      <c r="AE94" s="13" t="s">
        <v>283</v>
      </c>
      <c r="AF94" s="85" t="s">
        <v>283</v>
      </c>
      <c r="AG94" s="85" t="s">
        <v>283</v>
      </c>
      <c r="AH94" s="85" t="s">
        <v>283</v>
      </c>
      <c r="AI94" s="85" t="s">
        <v>283</v>
      </c>
      <c r="AJ94" s="85" t="s">
        <v>283</v>
      </c>
      <c r="AK94" s="13" t="s">
        <v>283</v>
      </c>
      <c r="AL94" s="13" t="s">
        <v>283</v>
      </c>
      <c r="AM94" s="13" t="s">
        <v>283</v>
      </c>
      <c r="AN94" s="13" t="s">
        <v>283</v>
      </c>
      <c r="AO94" s="13" t="s">
        <v>283</v>
      </c>
      <c r="AP94" s="13" t="s">
        <v>283</v>
      </c>
      <c r="AQ94" s="13" t="s">
        <v>283</v>
      </c>
      <c r="AR94" s="13" t="s">
        <v>283</v>
      </c>
      <c r="AS94" s="13" t="s">
        <v>283</v>
      </c>
      <c r="AT94" s="13" t="s">
        <v>283</v>
      </c>
      <c r="AU94" s="89" t="s">
        <v>283</v>
      </c>
      <c r="AV94" s="89" t="s">
        <v>283</v>
      </c>
      <c r="AW94" s="89" t="s">
        <v>283</v>
      </c>
      <c r="AX94" s="89" t="s">
        <v>283</v>
      </c>
      <c r="AY94" s="89" t="s">
        <v>283</v>
      </c>
      <c r="AZ94" s="13">
        <v>371</v>
      </c>
      <c r="BA94" s="13">
        <v>374</v>
      </c>
      <c r="BB94" s="13">
        <v>458</v>
      </c>
      <c r="BC94" s="13">
        <v>304</v>
      </c>
      <c r="BD94" s="13">
        <v>468</v>
      </c>
      <c r="BE94" s="13">
        <v>392</v>
      </c>
      <c r="BF94" s="13">
        <v>444</v>
      </c>
      <c r="BG94" s="13">
        <v>392</v>
      </c>
      <c r="BH94" s="13">
        <v>461</v>
      </c>
      <c r="BI94" s="81">
        <v>296</v>
      </c>
      <c r="BJ94" s="13"/>
      <c r="BK94" s="3"/>
      <c r="BL94" s="3" t="s">
        <v>434</v>
      </c>
      <c r="BM94" s="3" t="s">
        <v>9</v>
      </c>
      <c r="BN94" s="3"/>
      <c r="BO94" s="3"/>
      <c r="BP94" s="13" t="s">
        <v>283</v>
      </c>
      <c r="BQ94" s="13" t="s">
        <v>283</v>
      </c>
      <c r="BR94" s="13" t="s">
        <v>282</v>
      </c>
      <c r="BS94" s="13" t="s">
        <v>282</v>
      </c>
      <c r="BT94" s="13" t="s">
        <v>283</v>
      </c>
      <c r="BU94" s="13">
        <v>206</v>
      </c>
      <c r="BV94" s="13" t="s">
        <v>283</v>
      </c>
      <c r="BW94" s="13" t="s">
        <v>283</v>
      </c>
      <c r="BX94" s="13" t="s">
        <v>282</v>
      </c>
      <c r="BY94" s="13" t="s">
        <v>282</v>
      </c>
      <c r="BZ94" s="13" t="s">
        <v>283</v>
      </c>
      <c r="CB94" s="13" t="s">
        <v>283</v>
      </c>
      <c r="CC94" s="13" t="s">
        <v>283</v>
      </c>
      <c r="CD94" s="13" t="s">
        <v>282</v>
      </c>
      <c r="CE94" s="13" t="s">
        <v>282</v>
      </c>
      <c r="CF94" s="13" t="s">
        <v>283</v>
      </c>
      <c r="CG94" s="13">
        <v>351</v>
      </c>
      <c r="CH94" s="13" t="s">
        <v>283</v>
      </c>
      <c r="CI94" s="13" t="s">
        <v>283</v>
      </c>
      <c r="CJ94" s="13" t="s">
        <v>282</v>
      </c>
      <c r="CK94" s="13" t="s">
        <v>282</v>
      </c>
      <c r="CL94" s="13" t="s">
        <v>283</v>
      </c>
      <c r="CM94" s="13">
        <v>284</v>
      </c>
      <c r="CN94" s="13" t="s">
        <v>283</v>
      </c>
      <c r="CO94" s="13" t="s">
        <v>283</v>
      </c>
      <c r="CP94" s="13" t="s">
        <v>283</v>
      </c>
      <c r="CQ94" s="13" t="s">
        <v>283</v>
      </c>
      <c r="CR94" s="13" t="s">
        <v>283</v>
      </c>
      <c r="CS94" s="13">
        <v>196</v>
      </c>
      <c r="CT94" s="13" t="s">
        <v>283</v>
      </c>
      <c r="CU94" s="13" t="s">
        <v>283</v>
      </c>
      <c r="CV94" s="13" t="s">
        <v>283</v>
      </c>
      <c r="CW94" s="13" t="s">
        <v>283</v>
      </c>
      <c r="CX94" s="13" t="s">
        <v>283</v>
      </c>
      <c r="CZ94" s="13" t="s">
        <v>283</v>
      </c>
      <c r="DA94" s="13" t="s">
        <v>283</v>
      </c>
      <c r="DB94" s="13" t="s">
        <v>283</v>
      </c>
      <c r="DC94" s="13" t="s">
        <v>283</v>
      </c>
      <c r="DD94" s="13" t="s">
        <v>283</v>
      </c>
      <c r="DE94" s="13">
        <v>375</v>
      </c>
      <c r="DF94" s="13" t="s">
        <v>283</v>
      </c>
      <c r="DG94" s="13" t="s">
        <v>283</v>
      </c>
      <c r="DH94" s="13" t="s">
        <v>283</v>
      </c>
      <c r="DI94" s="13" t="s">
        <v>283</v>
      </c>
      <c r="DJ94" s="13" t="s">
        <v>283</v>
      </c>
      <c r="DK94" s="13">
        <v>446</v>
      </c>
    </row>
    <row r="95" spans="1:115">
      <c r="A95" s="3" t="s">
        <v>227</v>
      </c>
      <c r="B95" s="13" t="s">
        <v>283</v>
      </c>
      <c r="C95" s="13" t="s">
        <v>283</v>
      </c>
      <c r="D95" s="13" t="s">
        <v>283</v>
      </c>
      <c r="E95" s="13" t="s">
        <v>283</v>
      </c>
      <c r="F95" s="13" t="s">
        <v>283</v>
      </c>
      <c r="G95" s="13" t="s">
        <v>283</v>
      </c>
      <c r="H95" s="13" t="s">
        <v>283</v>
      </c>
      <c r="I95" s="13" t="s">
        <v>283</v>
      </c>
      <c r="J95" s="13" t="s">
        <v>283</v>
      </c>
      <c r="K95" s="13" t="s">
        <v>283</v>
      </c>
      <c r="L95" s="13" t="s">
        <v>283</v>
      </c>
      <c r="M95" s="13" t="s">
        <v>283</v>
      </c>
      <c r="N95" s="13" t="s">
        <v>283</v>
      </c>
      <c r="O95" s="13" t="s">
        <v>283</v>
      </c>
      <c r="P95" s="13" t="s">
        <v>283</v>
      </c>
      <c r="Q95" s="13" t="s">
        <v>283</v>
      </c>
      <c r="R95" s="13" t="s">
        <v>283</v>
      </c>
      <c r="S95" s="13" t="s">
        <v>283</v>
      </c>
      <c r="T95" s="13" t="s">
        <v>283</v>
      </c>
      <c r="U95" s="13" t="s">
        <v>283</v>
      </c>
      <c r="V95" s="13" t="s">
        <v>283</v>
      </c>
      <c r="W95" s="13" t="s">
        <v>283</v>
      </c>
      <c r="X95" s="13" t="s">
        <v>283</v>
      </c>
      <c r="Y95" s="13" t="s">
        <v>283</v>
      </c>
      <c r="Z95" s="13" t="s">
        <v>283</v>
      </c>
      <c r="AA95" s="13" t="s">
        <v>283</v>
      </c>
      <c r="AB95" s="13" t="s">
        <v>283</v>
      </c>
      <c r="AC95" s="13" t="s">
        <v>283</v>
      </c>
      <c r="AD95" s="13" t="s">
        <v>283</v>
      </c>
      <c r="AE95" s="13" t="s">
        <v>283</v>
      </c>
      <c r="AF95" s="85" t="s">
        <v>283</v>
      </c>
      <c r="AG95" s="85" t="s">
        <v>283</v>
      </c>
      <c r="AH95" s="85" t="s">
        <v>283</v>
      </c>
      <c r="AI95" s="85" t="s">
        <v>283</v>
      </c>
      <c r="AJ95" s="85" t="s">
        <v>283</v>
      </c>
      <c r="AK95" s="13" t="s">
        <v>283</v>
      </c>
      <c r="AL95" s="13" t="s">
        <v>283</v>
      </c>
      <c r="AM95" s="13" t="s">
        <v>283</v>
      </c>
      <c r="AN95" s="13" t="s">
        <v>283</v>
      </c>
      <c r="AO95" s="13" t="s">
        <v>283</v>
      </c>
      <c r="AP95" s="13" t="s">
        <v>283</v>
      </c>
      <c r="AQ95" s="13" t="s">
        <v>283</v>
      </c>
      <c r="AR95" s="13" t="s">
        <v>283</v>
      </c>
      <c r="AS95" s="13" t="s">
        <v>283</v>
      </c>
      <c r="AT95" s="13" t="s">
        <v>283</v>
      </c>
      <c r="AU95" s="89" t="s">
        <v>283</v>
      </c>
      <c r="AV95" s="89" t="s">
        <v>283</v>
      </c>
      <c r="AW95" s="89" t="s">
        <v>283</v>
      </c>
      <c r="AX95" s="89" t="s">
        <v>283</v>
      </c>
      <c r="AY95" s="89" t="s">
        <v>283</v>
      </c>
      <c r="AZ95" s="13">
        <v>371</v>
      </c>
      <c r="BA95" s="13">
        <v>374</v>
      </c>
      <c r="BB95" s="13">
        <v>458</v>
      </c>
      <c r="BC95" s="13">
        <v>304</v>
      </c>
      <c r="BD95" s="13">
        <v>468</v>
      </c>
      <c r="BE95" s="13">
        <v>392</v>
      </c>
      <c r="BF95" s="13">
        <v>444</v>
      </c>
      <c r="BG95" s="13">
        <v>392</v>
      </c>
      <c r="BH95" s="13">
        <v>461</v>
      </c>
      <c r="BI95" s="81">
        <v>296</v>
      </c>
      <c r="BJ95" s="13"/>
      <c r="BK95" s="3"/>
      <c r="BL95" s="3" t="s">
        <v>435</v>
      </c>
      <c r="BM95" s="3" t="s">
        <v>8</v>
      </c>
      <c r="BN95" s="3"/>
      <c r="BO95" s="3"/>
      <c r="BP95" s="13" t="s">
        <v>283</v>
      </c>
      <c r="BQ95" s="13" t="s">
        <v>283</v>
      </c>
      <c r="BR95" s="13" t="s">
        <v>282</v>
      </c>
      <c r="BS95" s="13" t="s">
        <v>282</v>
      </c>
      <c r="BT95" s="13" t="s">
        <v>283</v>
      </c>
      <c r="BU95" s="13">
        <v>206</v>
      </c>
      <c r="BV95" s="13" t="s">
        <v>283</v>
      </c>
      <c r="BW95" s="13" t="s">
        <v>283</v>
      </c>
      <c r="BX95" s="13" t="s">
        <v>282</v>
      </c>
      <c r="BY95" s="13" t="s">
        <v>282</v>
      </c>
      <c r="BZ95" s="13" t="s">
        <v>283</v>
      </c>
      <c r="CB95" s="13" t="s">
        <v>283</v>
      </c>
      <c r="CC95" s="13" t="s">
        <v>283</v>
      </c>
      <c r="CD95" s="13" t="s">
        <v>282</v>
      </c>
      <c r="CE95" s="13" t="s">
        <v>282</v>
      </c>
      <c r="CF95" s="13" t="s">
        <v>283</v>
      </c>
      <c r="CG95" s="13">
        <v>351</v>
      </c>
      <c r="CH95" s="13" t="s">
        <v>283</v>
      </c>
      <c r="CI95" s="13" t="s">
        <v>283</v>
      </c>
      <c r="CJ95" s="13" t="s">
        <v>282</v>
      </c>
      <c r="CK95" s="13" t="s">
        <v>282</v>
      </c>
      <c r="CL95" s="13" t="s">
        <v>283</v>
      </c>
      <c r="CM95" s="13">
        <v>284</v>
      </c>
      <c r="CN95" s="13" t="s">
        <v>283</v>
      </c>
      <c r="CO95" s="13" t="s">
        <v>283</v>
      </c>
      <c r="CP95" s="13" t="s">
        <v>283</v>
      </c>
      <c r="CQ95" s="13" t="s">
        <v>283</v>
      </c>
      <c r="CR95" s="13" t="s">
        <v>283</v>
      </c>
      <c r="CS95" s="13">
        <v>196</v>
      </c>
      <c r="CT95" s="13" t="s">
        <v>283</v>
      </c>
      <c r="CU95" s="13" t="s">
        <v>283</v>
      </c>
      <c r="CV95" s="13" t="s">
        <v>283</v>
      </c>
      <c r="CW95" s="13" t="s">
        <v>283</v>
      </c>
      <c r="CX95" s="13" t="s">
        <v>283</v>
      </c>
      <c r="CZ95" s="13" t="s">
        <v>283</v>
      </c>
      <c r="DA95" s="13" t="s">
        <v>283</v>
      </c>
      <c r="DB95" s="13" t="s">
        <v>283</v>
      </c>
      <c r="DC95" s="13" t="s">
        <v>283</v>
      </c>
      <c r="DD95" s="13" t="s">
        <v>283</v>
      </c>
      <c r="DE95" s="13">
        <v>375</v>
      </c>
      <c r="DF95" s="13" t="s">
        <v>283</v>
      </c>
      <c r="DG95" s="13" t="s">
        <v>283</v>
      </c>
      <c r="DH95" s="13" t="s">
        <v>283</v>
      </c>
      <c r="DI95" s="13" t="s">
        <v>283</v>
      </c>
      <c r="DJ95" s="13" t="s">
        <v>283</v>
      </c>
      <c r="DK95" s="13">
        <v>446</v>
      </c>
    </row>
    <row r="96" spans="1:115">
      <c r="A96" s="3" t="s">
        <v>228</v>
      </c>
      <c r="B96" s="13" t="s">
        <v>283</v>
      </c>
      <c r="C96" s="13" t="s">
        <v>283</v>
      </c>
      <c r="D96" s="13" t="s">
        <v>283</v>
      </c>
      <c r="E96" s="13" t="s">
        <v>283</v>
      </c>
      <c r="F96" s="13" t="s">
        <v>283</v>
      </c>
      <c r="G96" s="13" t="s">
        <v>283</v>
      </c>
      <c r="H96" s="13" t="s">
        <v>283</v>
      </c>
      <c r="I96" s="13" t="s">
        <v>283</v>
      </c>
      <c r="J96" s="13" t="s">
        <v>283</v>
      </c>
      <c r="K96" s="13" t="s">
        <v>283</v>
      </c>
      <c r="L96" s="13" t="s">
        <v>283</v>
      </c>
      <c r="M96" s="13" t="s">
        <v>283</v>
      </c>
      <c r="N96" s="13" t="s">
        <v>283</v>
      </c>
      <c r="O96" s="13" t="s">
        <v>283</v>
      </c>
      <c r="P96" s="13" t="s">
        <v>283</v>
      </c>
      <c r="Q96" s="13" t="s">
        <v>283</v>
      </c>
      <c r="R96" s="13" t="s">
        <v>283</v>
      </c>
      <c r="S96" s="13" t="s">
        <v>283</v>
      </c>
      <c r="T96" s="13" t="s">
        <v>283</v>
      </c>
      <c r="U96" s="13" t="s">
        <v>283</v>
      </c>
      <c r="V96" s="13" t="s">
        <v>283</v>
      </c>
      <c r="W96" s="13" t="s">
        <v>283</v>
      </c>
      <c r="X96" s="13" t="s">
        <v>283</v>
      </c>
      <c r="Y96" s="13" t="s">
        <v>283</v>
      </c>
      <c r="Z96" s="13" t="s">
        <v>283</v>
      </c>
      <c r="AA96" s="13" t="s">
        <v>283</v>
      </c>
      <c r="AB96" s="13" t="s">
        <v>283</v>
      </c>
      <c r="AC96" s="13" t="s">
        <v>283</v>
      </c>
      <c r="AD96" s="13" t="s">
        <v>283</v>
      </c>
      <c r="AE96" s="13" t="s">
        <v>283</v>
      </c>
      <c r="AF96" s="85" t="s">
        <v>283</v>
      </c>
      <c r="AG96" s="85" t="s">
        <v>283</v>
      </c>
      <c r="AH96" s="85" t="s">
        <v>283</v>
      </c>
      <c r="AI96" s="85" t="s">
        <v>283</v>
      </c>
      <c r="AJ96" s="85" t="s">
        <v>283</v>
      </c>
      <c r="AK96" s="13" t="s">
        <v>283</v>
      </c>
      <c r="AL96" s="13" t="s">
        <v>283</v>
      </c>
      <c r="AM96" s="13" t="s">
        <v>283</v>
      </c>
      <c r="AN96" s="13" t="s">
        <v>283</v>
      </c>
      <c r="AO96" s="13" t="s">
        <v>283</v>
      </c>
      <c r="AP96" s="13" t="s">
        <v>283</v>
      </c>
      <c r="AQ96" s="13" t="s">
        <v>283</v>
      </c>
      <c r="AR96" s="13" t="s">
        <v>283</v>
      </c>
      <c r="AS96" s="13" t="s">
        <v>283</v>
      </c>
      <c r="AT96" s="13" t="s">
        <v>283</v>
      </c>
      <c r="AU96" s="89" t="s">
        <v>283</v>
      </c>
      <c r="AV96" s="89" t="s">
        <v>283</v>
      </c>
      <c r="AW96" s="89" t="s">
        <v>283</v>
      </c>
      <c r="AX96" s="89" t="s">
        <v>283</v>
      </c>
      <c r="AY96" s="89" t="s">
        <v>283</v>
      </c>
      <c r="AZ96" s="13">
        <v>371</v>
      </c>
      <c r="BA96" s="13">
        <v>374</v>
      </c>
      <c r="BB96" s="13">
        <v>458</v>
      </c>
      <c r="BC96" s="13">
        <v>304</v>
      </c>
      <c r="BD96" s="13">
        <v>468</v>
      </c>
      <c r="BE96" s="13">
        <v>392</v>
      </c>
      <c r="BF96" s="13">
        <v>444</v>
      </c>
      <c r="BG96" s="13">
        <v>392</v>
      </c>
      <c r="BH96" s="13">
        <v>461</v>
      </c>
      <c r="BI96" s="81">
        <v>296</v>
      </c>
      <c r="BJ96" s="13"/>
      <c r="BK96" s="3"/>
      <c r="BL96" s="3" t="s">
        <v>436</v>
      </c>
      <c r="BM96" s="3" t="s">
        <v>7</v>
      </c>
      <c r="BN96" s="3"/>
      <c r="BO96" s="3"/>
      <c r="BP96" s="13" t="s">
        <v>283</v>
      </c>
      <c r="BQ96" s="13" t="s">
        <v>283</v>
      </c>
      <c r="BR96" s="13" t="s">
        <v>282</v>
      </c>
      <c r="BS96" s="13" t="s">
        <v>282</v>
      </c>
      <c r="BT96" s="13" t="s">
        <v>283</v>
      </c>
      <c r="BU96" s="13">
        <v>206</v>
      </c>
      <c r="BV96" s="13" t="s">
        <v>283</v>
      </c>
      <c r="BW96" s="13" t="s">
        <v>283</v>
      </c>
      <c r="BX96" s="13" t="s">
        <v>282</v>
      </c>
      <c r="BY96" s="13" t="s">
        <v>282</v>
      </c>
      <c r="BZ96" s="13" t="s">
        <v>283</v>
      </c>
      <c r="CB96" s="13" t="s">
        <v>283</v>
      </c>
      <c r="CC96" s="13" t="s">
        <v>283</v>
      </c>
      <c r="CD96" s="13" t="s">
        <v>282</v>
      </c>
      <c r="CE96" s="13" t="s">
        <v>282</v>
      </c>
      <c r="CF96" s="13" t="s">
        <v>283</v>
      </c>
      <c r="CG96" s="13">
        <v>351</v>
      </c>
      <c r="CH96" s="13" t="s">
        <v>283</v>
      </c>
      <c r="CI96" s="13" t="s">
        <v>283</v>
      </c>
      <c r="CJ96" s="13" t="s">
        <v>282</v>
      </c>
      <c r="CK96" s="13" t="s">
        <v>282</v>
      </c>
      <c r="CL96" s="13" t="s">
        <v>283</v>
      </c>
      <c r="CM96" s="13">
        <v>284</v>
      </c>
      <c r="CN96" s="13" t="s">
        <v>283</v>
      </c>
      <c r="CO96" s="13" t="s">
        <v>283</v>
      </c>
      <c r="CP96" s="13" t="s">
        <v>283</v>
      </c>
      <c r="CQ96" s="13" t="s">
        <v>283</v>
      </c>
      <c r="CR96" s="13" t="s">
        <v>283</v>
      </c>
      <c r="CS96" s="13">
        <v>196</v>
      </c>
      <c r="CT96" s="13" t="s">
        <v>283</v>
      </c>
      <c r="CU96" s="13" t="s">
        <v>283</v>
      </c>
      <c r="CV96" s="13" t="s">
        <v>283</v>
      </c>
      <c r="CW96" s="13" t="s">
        <v>283</v>
      </c>
      <c r="CX96" s="13" t="s">
        <v>283</v>
      </c>
      <c r="CZ96" s="13" t="s">
        <v>283</v>
      </c>
      <c r="DA96" s="13" t="s">
        <v>283</v>
      </c>
      <c r="DB96" s="13" t="s">
        <v>283</v>
      </c>
      <c r="DC96" s="13" t="s">
        <v>283</v>
      </c>
      <c r="DD96" s="13" t="s">
        <v>283</v>
      </c>
      <c r="DE96" s="13">
        <v>375</v>
      </c>
      <c r="DF96" s="13" t="s">
        <v>283</v>
      </c>
      <c r="DG96" s="13" t="s">
        <v>283</v>
      </c>
      <c r="DH96" s="13" t="s">
        <v>283</v>
      </c>
      <c r="DI96" s="13" t="s">
        <v>283</v>
      </c>
      <c r="DJ96" s="13" t="s">
        <v>283</v>
      </c>
      <c r="DK96" s="13">
        <v>446</v>
      </c>
    </row>
    <row r="97" spans="1:115">
      <c r="A97" s="3" t="s">
        <v>229</v>
      </c>
      <c r="B97" s="13" t="s">
        <v>283</v>
      </c>
      <c r="C97" s="13" t="s">
        <v>283</v>
      </c>
      <c r="D97" s="13" t="s">
        <v>283</v>
      </c>
      <c r="E97" s="13" t="s">
        <v>283</v>
      </c>
      <c r="F97" s="13" t="s">
        <v>283</v>
      </c>
      <c r="G97" s="13" t="s">
        <v>283</v>
      </c>
      <c r="H97" s="13" t="s">
        <v>283</v>
      </c>
      <c r="I97" s="13" t="s">
        <v>283</v>
      </c>
      <c r="J97" s="13" t="s">
        <v>283</v>
      </c>
      <c r="K97" s="13" t="s">
        <v>283</v>
      </c>
      <c r="L97" s="13" t="s">
        <v>283</v>
      </c>
      <c r="M97" s="13" t="s">
        <v>283</v>
      </c>
      <c r="N97" s="13" t="s">
        <v>283</v>
      </c>
      <c r="O97" s="13" t="s">
        <v>283</v>
      </c>
      <c r="P97" s="13" t="s">
        <v>283</v>
      </c>
      <c r="Q97" s="13" t="s">
        <v>283</v>
      </c>
      <c r="R97" s="13" t="s">
        <v>283</v>
      </c>
      <c r="S97" s="13" t="s">
        <v>283</v>
      </c>
      <c r="T97" s="13" t="s">
        <v>283</v>
      </c>
      <c r="U97" s="13" t="s">
        <v>283</v>
      </c>
      <c r="V97" s="13" t="s">
        <v>283</v>
      </c>
      <c r="W97" s="13" t="s">
        <v>283</v>
      </c>
      <c r="X97" s="13" t="s">
        <v>283</v>
      </c>
      <c r="Y97" s="13" t="s">
        <v>283</v>
      </c>
      <c r="Z97" s="13" t="s">
        <v>283</v>
      </c>
      <c r="AA97" s="13" t="s">
        <v>283</v>
      </c>
      <c r="AB97" s="13" t="s">
        <v>283</v>
      </c>
      <c r="AC97" s="13" t="s">
        <v>283</v>
      </c>
      <c r="AD97" s="13" t="s">
        <v>283</v>
      </c>
      <c r="AE97" s="13" t="s">
        <v>283</v>
      </c>
      <c r="AF97" s="85" t="s">
        <v>283</v>
      </c>
      <c r="AG97" s="85" t="s">
        <v>283</v>
      </c>
      <c r="AH97" s="85" t="s">
        <v>283</v>
      </c>
      <c r="AI97" s="85" t="s">
        <v>283</v>
      </c>
      <c r="AJ97" s="85" t="s">
        <v>283</v>
      </c>
      <c r="AK97" s="13" t="s">
        <v>283</v>
      </c>
      <c r="AL97" s="13" t="s">
        <v>283</v>
      </c>
      <c r="AM97" s="13" t="s">
        <v>283</v>
      </c>
      <c r="AN97" s="13" t="s">
        <v>283</v>
      </c>
      <c r="AO97" s="13" t="s">
        <v>283</v>
      </c>
      <c r="AP97" s="13" t="s">
        <v>283</v>
      </c>
      <c r="AQ97" s="13" t="s">
        <v>283</v>
      </c>
      <c r="AR97" s="13" t="s">
        <v>283</v>
      </c>
      <c r="AS97" s="13" t="s">
        <v>283</v>
      </c>
      <c r="AT97" s="13" t="s">
        <v>283</v>
      </c>
      <c r="AU97" s="89" t="s">
        <v>283</v>
      </c>
      <c r="AV97" s="89" t="s">
        <v>283</v>
      </c>
      <c r="AW97" s="89" t="s">
        <v>283</v>
      </c>
      <c r="AX97" s="89" t="s">
        <v>283</v>
      </c>
      <c r="AY97" s="89" t="s">
        <v>283</v>
      </c>
      <c r="AZ97" s="13">
        <v>371</v>
      </c>
      <c r="BA97" s="13">
        <v>374</v>
      </c>
      <c r="BB97" s="13">
        <v>458</v>
      </c>
      <c r="BC97" s="13">
        <v>304</v>
      </c>
      <c r="BD97" s="13">
        <v>468</v>
      </c>
      <c r="BE97" s="13">
        <v>392</v>
      </c>
      <c r="BF97" s="13">
        <v>444</v>
      </c>
      <c r="BG97" s="13">
        <v>392</v>
      </c>
      <c r="BH97" s="13">
        <v>461</v>
      </c>
      <c r="BI97" s="81">
        <v>296</v>
      </c>
      <c r="BJ97" s="13"/>
      <c r="BK97" s="3"/>
      <c r="BL97" s="3" t="s">
        <v>437</v>
      </c>
      <c r="BM97" s="3" t="s">
        <v>6</v>
      </c>
      <c r="BN97" s="3"/>
      <c r="BO97" s="3"/>
      <c r="BP97" s="13" t="s">
        <v>283</v>
      </c>
      <c r="BQ97" s="13" t="s">
        <v>283</v>
      </c>
      <c r="BR97" s="13" t="s">
        <v>282</v>
      </c>
      <c r="BS97" s="13" t="s">
        <v>282</v>
      </c>
      <c r="BT97" s="13" t="s">
        <v>283</v>
      </c>
      <c r="BU97" s="13">
        <v>206</v>
      </c>
      <c r="BV97" s="13" t="s">
        <v>283</v>
      </c>
      <c r="BW97" s="13" t="s">
        <v>283</v>
      </c>
      <c r="BX97" s="13" t="s">
        <v>282</v>
      </c>
      <c r="BY97" s="13" t="s">
        <v>282</v>
      </c>
      <c r="BZ97" s="13" t="s">
        <v>283</v>
      </c>
      <c r="CB97" s="13" t="s">
        <v>283</v>
      </c>
      <c r="CC97" s="13" t="s">
        <v>283</v>
      </c>
      <c r="CD97" s="13" t="s">
        <v>282</v>
      </c>
      <c r="CE97" s="13" t="s">
        <v>282</v>
      </c>
      <c r="CF97" s="13" t="s">
        <v>283</v>
      </c>
      <c r="CG97" s="13">
        <v>351</v>
      </c>
      <c r="CH97" s="13" t="s">
        <v>283</v>
      </c>
      <c r="CI97" s="13" t="s">
        <v>283</v>
      </c>
      <c r="CJ97" s="13" t="s">
        <v>282</v>
      </c>
      <c r="CK97" s="13" t="s">
        <v>282</v>
      </c>
      <c r="CL97" s="13" t="s">
        <v>283</v>
      </c>
      <c r="CM97" s="13">
        <v>284</v>
      </c>
      <c r="CN97" s="13" t="s">
        <v>283</v>
      </c>
      <c r="CO97" s="13" t="s">
        <v>283</v>
      </c>
      <c r="CP97" s="13" t="s">
        <v>283</v>
      </c>
      <c r="CQ97" s="13" t="s">
        <v>283</v>
      </c>
      <c r="CR97" s="13" t="s">
        <v>283</v>
      </c>
      <c r="CS97" s="13">
        <v>196</v>
      </c>
      <c r="CT97" s="13" t="s">
        <v>283</v>
      </c>
      <c r="CU97" s="13" t="s">
        <v>283</v>
      </c>
      <c r="CV97" s="13" t="s">
        <v>283</v>
      </c>
      <c r="CW97" s="13" t="s">
        <v>283</v>
      </c>
      <c r="CX97" s="13" t="s">
        <v>283</v>
      </c>
      <c r="CZ97" s="13" t="s">
        <v>283</v>
      </c>
      <c r="DA97" s="13" t="s">
        <v>283</v>
      </c>
      <c r="DB97" s="13" t="s">
        <v>283</v>
      </c>
      <c r="DC97" s="13" t="s">
        <v>283</v>
      </c>
      <c r="DD97" s="13" t="s">
        <v>283</v>
      </c>
      <c r="DE97" s="13">
        <v>375</v>
      </c>
      <c r="DF97" s="13" t="s">
        <v>283</v>
      </c>
      <c r="DG97" s="13" t="s">
        <v>283</v>
      </c>
      <c r="DH97" s="13" t="s">
        <v>283</v>
      </c>
      <c r="DI97" s="13" t="s">
        <v>283</v>
      </c>
      <c r="DJ97" s="13" t="s">
        <v>283</v>
      </c>
      <c r="DK97" s="13">
        <v>446</v>
      </c>
    </row>
    <row r="98" spans="1:115">
      <c r="A98" s="3" t="s">
        <v>230</v>
      </c>
      <c r="B98" s="13" t="s">
        <v>283</v>
      </c>
      <c r="C98" s="13" t="s">
        <v>283</v>
      </c>
      <c r="D98" s="13" t="s">
        <v>283</v>
      </c>
      <c r="E98" s="13" t="s">
        <v>283</v>
      </c>
      <c r="F98" s="13" t="s">
        <v>283</v>
      </c>
      <c r="G98" s="13" t="s">
        <v>283</v>
      </c>
      <c r="H98" s="13" t="s">
        <v>283</v>
      </c>
      <c r="I98" s="13" t="s">
        <v>283</v>
      </c>
      <c r="J98" s="13" t="s">
        <v>283</v>
      </c>
      <c r="K98" s="13" t="s">
        <v>283</v>
      </c>
      <c r="L98" s="13" t="s">
        <v>283</v>
      </c>
      <c r="M98" s="13" t="s">
        <v>283</v>
      </c>
      <c r="N98" s="13" t="s">
        <v>283</v>
      </c>
      <c r="O98" s="13" t="s">
        <v>283</v>
      </c>
      <c r="P98" s="13" t="s">
        <v>283</v>
      </c>
      <c r="Q98" s="13" t="s">
        <v>283</v>
      </c>
      <c r="R98" s="13" t="s">
        <v>283</v>
      </c>
      <c r="S98" s="13" t="s">
        <v>283</v>
      </c>
      <c r="T98" s="13" t="s">
        <v>283</v>
      </c>
      <c r="U98" s="13" t="s">
        <v>283</v>
      </c>
      <c r="V98" s="13" t="s">
        <v>283</v>
      </c>
      <c r="W98" s="13" t="s">
        <v>283</v>
      </c>
      <c r="X98" s="13" t="s">
        <v>283</v>
      </c>
      <c r="Y98" s="13" t="s">
        <v>283</v>
      </c>
      <c r="Z98" s="13" t="s">
        <v>283</v>
      </c>
      <c r="AA98" s="13" t="s">
        <v>283</v>
      </c>
      <c r="AB98" s="13" t="s">
        <v>283</v>
      </c>
      <c r="AC98" s="13" t="s">
        <v>283</v>
      </c>
      <c r="AD98" s="13" t="s">
        <v>283</v>
      </c>
      <c r="AE98" s="13" t="s">
        <v>283</v>
      </c>
      <c r="AF98" s="85" t="s">
        <v>283</v>
      </c>
      <c r="AG98" s="85" t="s">
        <v>283</v>
      </c>
      <c r="AH98" s="85" t="s">
        <v>283</v>
      </c>
      <c r="AI98" s="85" t="s">
        <v>283</v>
      </c>
      <c r="AJ98" s="85" t="s">
        <v>283</v>
      </c>
      <c r="AK98" s="13" t="s">
        <v>283</v>
      </c>
      <c r="AL98" s="13" t="s">
        <v>283</v>
      </c>
      <c r="AM98" s="13" t="s">
        <v>283</v>
      </c>
      <c r="AN98" s="13" t="s">
        <v>283</v>
      </c>
      <c r="AO98" s="13" t="s">
        <v>283</v>
      </c>
      <c r="AP98" s="13" t="s">
        <v>283</v>
      </c>
      <c r="AQ98" s="13" t="s">
        <v>283</v>
      </c>
      <c r="AR98" s="13" t="s">
        <v>283</v>
      </c>
      <c r="AS98" s="13" t="s">
        <v>283</v>
      </c>
      <c r="AT98" s="13" t="s">
        <v>283</v>
      </c>
      <c r="AU98" s="89" t="s">
        <v>283</v>
      </c>
      <c r="AV98" s="89" t="s">
        <v>283</v>
      </c>
      <c r="AW98" s="89" t="s">
        <v>283</v>
      </c>
      <c r="AX98" s="89" t="s">
        <v>283</v>
      </c>
      <c r="AY98" s="89" t="s">
        <v>283</v>
      </c>
      <c r="AZ98" s="13">
        <v>371</v>
      </c>
      <c r="BA98" s="13">
        <v>374</v>
      </c>
      <c r="BB98" s="13">
        <v>458</v>
      </c>
      <c r="BC98" s="13">
        <v>304</v>
      </c>
      <c r="BD98" s="13">
        <v>468</v>
      </c>
      <c r="BE98" s="13">
        <v>392</v>
      </c>
      <c r="BF98" s="13">
        <v>444</v>
      </c>
      <c r="BG98" s="13">
        <v>392</v>
      </c>
      <c r="BH98" s="13">
        <v>461</v>
      </c>
      <c r="BI98" s="81">
        <v>296</v>
      </c>
      <c r="BJ98" s="13"/>
      <c r="BK98" s="3"/>
      <c r="BL98" s="3" t="s">
        <v>438</v>
      </c>
      <c r="BM98" s="3" t="s">
        <v>5</v>
      </c>
      <c r="BN98" s="3"/>
      <c r="BO98" s="3"/>
      <c r="BP98" s="13" t="s">
        <v>283</v>
      </c>
      <c r="BQ98" s="13" t="s">
        <v>283</v>
      </c>
      <c r="BR98" s="13" t="s">
        <v>282</v>
      </c>
      <c r="BS98" s="13" t="s">
        <v>282</v>
      </c>
      <c r="BT98" s="13" t="s">
        <v>283</v>
      </c>
      <c r="BU98" s="13">
        <v>206</v>
      </c>
      <c r="BV98" s="13" t="s">
        <v>283</v>
      </c>
      <c r="BW98" s="13" t="s">
        <v>283</v>
      </c>
      <c r="BX98" s="13" t="s">
        <v>282</v>
      </c>
      <c r="BY98" s="13" t="s">
        <v>282</v>
      </c>
      <c r="BZ98" s="13" t="s">
        <v>283</v>
      </c>
      <c r="CB98" s="13" t="s">
        <v>283</v>
      </c>
      <c r="CC98" s="13" t="s">
        <v>283</v>
      </c>
      <c r="CD98" s="13" t="s">
        <v>282</v>
      </c>
      <c r="CE98" s="13" t="s">
        <v>282</v>
      </c>
      <c r="CF98" s="13" t="s">
        <v>283</v>
      </c>
      <c r="CG98" s="13">
        <v>351</v>
      </c>
      <c r="CH98" s="13" t="s">
        <v>283</v>
      </c>
      <c r="CI98" s="13" t="s">
        <v>283</v>
      </c>
      <c r="CJ98" s="13" t="s">
        <v>282</v>
      </c>
      <c r="CK98" s="13" t="s">
        <v>282</v>
      </c>
      <c r="CL98" s="13" t="s">
        <v>283</v>
      </c>
      <c r="CM98" s="13">
        <v>284</v>
      </c>
      <c r="CN98" s="13" t="s">
        <v>283</v>
      </c>
      <c r="CO98" s="13" t="s">
        <v>283</v>
      </c>
      <c r="CP98" s="13" t="s">
        <v>283</v>
      </c>
      <c r="CQ98" s="13" t="s">
        <v>283</v>
      </c>
      <c r="CR98" s="13" t="s">
        <v>283</v>
      </c>
      <c r="CS98" s="13">
        <v>196</v>
      </c>
      <c r="CT98" s="13" t="s">
        <v>283</v>
      </c>
      <c r="CU98" s="13" t="s">
        <v>283</v>
      </c>
      <c r="CV98" s="13" t="s">
        <v>283</v>
      </c>
      <c r="CW98" s="13" t="s">
        <v>283</v>
      </c>
      <c r="CX98" s="13" t="s">
        <v>283</v>
      </c>
      <c r="CZ98" s="13" t="s">
        <v>283</v>
      </c>
      <c r="DA98" s="13" t="s">
        <v>283</v>
      </c>
      <c r="DB98" s="13" t="s">
        <v>283</v>
      </c>
      <c r="DC98" s="13" t="s">
        <v>283</v>
      </c>
      <c r="DD98" s="13" t="s">
        <v>283</v>
      </c>
      <c r="DE98" s="13">
        <v>375</v>
      </c>
      <c r="DF98" s="13" t="s">
        <v>283</v>
      </c>
      <c r="DG98" s="13" t="s">
        <v>283</v>
      </c>
      <c r="DH98" s="13" t="s">
        <v>283</v>
      </c>
      <c r="DI98" s="13" t="s">
        <v>283</v>
      </c>
      <c r="DJ98" s="13" t="s">
        <v>283</v>
      </c>
      <c r="DK98" s="13">
        <v>446</v>
      </c>
    </row>
    <row r="99" spans="1:115">
      <c r="A99" s="3" t="s">
        <v>231</v>
      </c>
      <c r="B99" s="13" t="s">
        <v>283</v>
      </c>
      <c r="C99" s="13" t="s">
        <v>283</v>
      </c>
      <c r="D99" s="13" t="s">
        <v>283</v>
      </c>
      <c r="E99" s="13" t="s">
        <v>283</v>
      </c>
      <c r="F99" s="13" t="s">
        <v>283</v>
      </c>
      <c r="G99" s="13" t="s">
        <v>283</v>
      </c>
      <c r="H99" s="13" t="s">
        <v>283</v>
      </c>
      <c r="I99" s="13" t="s">
        <v>283</v>
      </c>
      <c r="J99" s="13" t="s">
        <v>283</v>
      </c>
      <c r="K99" s="13" t="s">
        <v>283</v>
      </c>
      <c r="L99" s="13" t="s">
        <v>283</v>
      </c>
      <c r="M99" s="13" t="s">
        <v>283</v>
      </c>
      <c r="N99" s="13" t="s">
        <v>283</v>
      </c>
      <c r="O99" s="13" t="s">
        <v>283</v>
      </c>
      <c r="P99" s="13" t="s">
        <v>283</v>
      </c>
      <c r="Q99" s="13" t="s">
        <v>283</v>
      </c>
      <c r="R99" s="13" t="s">
        <v>283</v>
      </c>
      <c r="S99" s="13" t="s">
        <v>283</v>
      </c>
      <c r="T99" s="13" t="s">
        <v>283</v>
      </c>
      <c r="U99" s="13" t="s">
        <v>283</v>
      </c>
      <c r="V99" s="13" t="s">
        <v>283</v>
      </c>
      <c r="W99" s="13" t="s">
        <v>283</v>
      </c>
      <c r="X99" s="13" t="s">
        <v>283</v>
      </c>
      <c r="Y99" s="13" t="s">
        <v>283</v>
      </c>
      <c r="Z99" s="13" t="s">
        <v>283</v>
      </c>
      <c r="AA99" s="13" t="s">
        <v>283</v>
      </c>
      <c r="AB99" s="13" t="s">
        <v>283</v>
      </c>
      <c r="AC99" s="13" t="s">
        <v>283</v>
      </c>
      <c r="AD99" s="13" t="s">
        <v>283</v>
      </c>
      <c r="AE99" s="13" t="s">
        <v>283</v>
      </c>
      <c r="AF99" s="85" t="s">
        <v>283</v>
      </c>
      <c r="AG99" s="85" t="s">
        <v>283</v>
      </c>
      <c r="AH99" s="85" t="s">
        <v>283</v>
      </c>
      <c r="AI99" s="85" t="s">
        <v>283</v>
      </c>
      <c r="AJ99" s="85" t="s">
        <v>283</v>
      </c>
      <c r="AK99" s="13" t="s">
        <v>283</v>
      </c>
      <c r="AL99" s="13" t="s">
        <v>283</v>
      </c>
      <c r="AM99" s="13" t="s">
        <v>283</v>
      </c>
      <c r="AN99" s="13" t="s">
        <v>283</v>
      </c>
      <c r="AO99" s="13" t="s">
        <v>283</v>
      </c>
      <c r="AP99" s="13" t="s">
        <v>283</v>
      </c>
      <c r="AQ99" s="13" t="s">
        <v>283</v>
      </c>
      <c r="AR99" s="13" t="s">
        <v>283</v>
      </c>
      <c r="AS99" s="13" t="s">
        <v>283</v>
      </c>
      <c r="AT99" s="13" t="s">
        <v>283</v>
      </c>
      <c r="AU99" s="89" t="s">
        <v>283</v>
      </c>
      <c r="AV99" s="89" t="s">
        <v>283</v>
      </c>
      <c r="AW99" s="89" t="s">
        <v>283</v>
      </c>
      <c r="AX99" s="89" t="s">
        <v>283</v>
      </c>
      <c r="AY99" s="89" t="s">
        <v>283</v>
      </c>
      <c r="AZ99" s="13">
        <v>371</v>
      </c>
      <c r="BA99" s="13">
        <v>374</v>
      </c>
      <c r="BB99" s="13">
        <v>458</v>
      </c>
      <c r="BC99" s="13">
        <v>304</v>
      </c>
      <c r="BD99" s="13">
        <v>468</v>
      </c>
      <c r="BE99" s="13">
        <v>392</v>
      </c>
      <c r="BF99" s="13">
        <v>444</v>
      </c>
      <c r="BG99" s="13">
        <v>392</v>
      </c>
      <c r="BH99" s="13">
        <v>461</v>
      </c>
      <c r="BI99" s="81">
        <v>296</v>
      </c>
      <c r="BJ99" s="13"/>
      <c r="BK99" s="3"/>
      <c r="BL99" s="3" t="s">
        <v>439</v>
      </c>
      <c r="BM99" s="3" t="s">
        <v>4</v>
      </c>
      <c r="BN99" s="3"/>
      <c r="BO99" s="3"/>
      <c r="BP99" s="13" t="s">
        <v>283</v>
      </c>
      <c r="BQ99" s="13" t="s">
        <v>283</v>
      </c>
      <c r="BR99" s="13" t="s">
        <v>282</v>
      </c>
      <c r="BS99" s="13" t="s">
        <v>282</v>
      </c>
      <c r="BT99" s="13" t="s">
        <v>283</v>
      </c>
      <c r="BU99" s="13">
        <v>206</v>
      </c>
      <c r="BV99" s="13" t="s">
        <v>283</v>
      </c>
      <c r="BW99" s="13" t="s">
        <v>283</v>
      </c>
      <c r="BX99" s="13" t="s">
        <v>282</v>
      </c>
      <c r="BY99" s="13" t="s">
        <v>282</v>
      </c>
      <c r="BZ99" s="13" t="s">
        <v>283</v>
      </c>
      <c r="CB99" s="13" t="s">
        <v>283</v>
      </c>
      <c r="CC99" s="13" t="s">
        <v>283</v>
      </c>
      <c r="CD99" s="13" t="s">
        <v>282</v>
      </c>
      <c r="CE99" s="13" t="s">
        <v>282</v>
      </c>
      <c r="CF99" s="13" t="s">
        <v>283</v>
      </c>
      <c r="CG99" s="13">
        <v>351</v>
      </c>
      <c r="CH99" s="13" t="s">
        <v>283</v>
      </c>
      <c r="CI99" s="13" t="s">
        <v>283</v>
      </c>
      <c r="CJ99" s="13" t="s">
        <v>282</v>
      </c>
      <c r="CK99" s="13" t="s">
        <v>282</v>
      </c>
      <c r="CL99" s="13" t="s">
        <v>283</v>
      </c>
      <c r="CM99" s="13">
        <v>284</v>
      </c>
      <c r="CN99" s="13" t="s">
        <v>283</v>
      </c>
      <c r="CO99" s="13" t="s">
        <v>283</v>
      </c>
      <c r="CP99" s="13" t="s">
        <v>283</v>
      </c>
      <c r="CQ99" s="13" t="s">
        <v>283</v>
      </c>
      <c r="CR99" s="13" t="s">
        <v>283</v>
      </c>
      <c r="CS99" s="13">
        <v>196</v>
      </c>
      <c r="CT99" s="13" t="s">
        <v>283</v>
      </c>
      <c r="CU99" s="13" t="s">
        <v>283</v>
      </c>
      <c r="CV99" s="13" t="s">
        <v>283</v>
      </c>
      <c r="CW99" s="13" t="s">
        <v>283</v>
      </c>
      <c r="CX99" s="13" t="s">
        <v>283</v>
      </c>
      <c r="CZ99" s="13" t="s">
        <v>283</v>
      </c>
      <c r="DA99" s="13" t="s">
        <v>283</v>
      </c>
      <c r="DB99" s="13" t="s">
        <v>283</v>
      </c>
      <c r="DC99" s="13" t="s">
        <v>283</v>
      </c>
      <c r="DD99" s="13" t="s">
        <v>283</v>
      </c>
      <c r="DE99" s="13">
        <v>375</v>
      </c>
      <c r="DF99" s="13" t="s">
        <v>283</v>
      </c>
      <c r="DG99" s="13" t="s">
        <v>283</v>
      </c>
      <c r="DH99" s="13" t="s">
        <v>283</v>
      </c>
      <c r="DI99" s="13" t="s">
        <v>283</v>
      </c>
      <c r="DJ99" s="13" t="s">
        <v>283</v>
      </c>
      <c r="DK99" s="13">
        <v>446</v>
      </c>
    </row>
    <row r="100" spans="1:115">
      <c r="A100" s="3" t="s">
        <v>232</v>
      </c>
      <c r="B100" s="13" t="s">
        <v>283</v>
      </c>
      <c r="C100" s="13" t="s">
        <v>283</v>
      </c>
      <c r="D100" s="13" t="s">
        <v>283</v>
      </c>
      <c r="E100" s="13" t="s">
        <v>283</v>
      </c>
      <c r="F100" s="13" t="s">
        <v>283</v>
      </c>
      <c r="G100" s="13" t="s">
        <v>283</v>
      </c>
      <c r="H100" s="13" t="s">
        <v>283</v>
      </c>
      <c r="I100" s="13" t="s">
        <v>283</v>
      </c>
      <c r="J100" s="13" t="s">
        <v>283</v>
      </c>
      <c r="K100" s="13" t="s">
        <v>283</v>
      </c>
      <c r="L100" s="13" t="s">
        <v>283</v>
      </c>
      <c r="M100" s="13" t="s">
        <v>283</v>
      </c>
      <c r="N100" s="13" t="s">
        <v>283</v>
      </c>
      <c r="O100" s="13" t="s">
        <v>283</v>
      </c>
      <c r="P100" s="13" t="s">
        <v>283</v>
      </c>
      <c r="Q100" s="13" t="s">
        <v>283</v>
      </c>
      <c r="R100" s="13" t="s">
        <v>283</v>
      </c>
      <c r="S100" s="13" t="s">
        <v>283</v>
      </c>
      <c r="T100" s="13" t="s">
        <v>283</v>
      </c>
      <c r="U100" s="13" t="s">
        <v>283</v>
      </c>
      <c r="V100" s="13" t="s">
        <v>283</v>
      </c>
      <c r="W100" s="13" t="s">
        <v>283</v>
      </c>
      <c r="X100" s="13" t="s">
        <v>283</v>
      </c>
      <c r="Y100" s="13" t="s">
        <v>283</v>
      </c>
      <c r="Z100" s="13" t="s">
        <v>283</v>
      </c>
      <c r="AA100" s="13" t="s">
        <v>283</v>
      </c>
      <c r="AB100" s="13" t="s">
        <v>283</v>
      </c>
      <c r="AC100" s="13" t="s">
        <v>283</v>
      </c>
      <c r="AD100" s="13" t="s">
        <v>283</v>
      </c>
      <c r="AE100" s="13" t="s">
        <v>283</v>
      </c>
      <c r="AF100" s="85" t="s">
        <v>283</v>
      </c>
      <c r="AG100" s="85" t="s">
        <v>283</v>
      </c>
      <c r="AH100" s="85" t="s">
        <v>283</v>
      </c>
      <c r="AI100" s="85" t="s">
        <v>283</v>
      </c>
      <c r="AJ100" s="85" t="s">
        <v>283</v>
      </c>
      <c r="AK100" s="13" t="s">
        <v>283</v>
      </c>
      <c r="AL100" s="13" t="s">
        <v>283</v>
      </c>
      <c r="AM100" s="13" t="s">
        <v>283</v>
      </c>
      <c r="AN100" s="13" t="s">
        <v>283</v>
      </c>
      <c r="AO100" s="13" t="s">
        <v>283</v>
      </c>
      <c r="AP100" s="13" t="s">
        <v>283</v>
      </c>
      <c r="AQ100" s="13" t="s">
        <v>283</v>
      </c>
      <c r="AR100" s="13" t="s">
        <v>283</v>
      </c>
      <c r="AS100" s="13" t="s">
        <v>283</v>
      </c>
      <c r="AT100" s="13" t="s">
        <v>283</v>
      </c>
      <c r="AU100" s="89" t="s">
        <v>283</v>
      </c>
      <c r="AV100" s="89" t="s">
        <v>283</v>
      </c>
      <c r="AW100" s="89" t="s">
        <v>283</v>
      </c>
      <c r="AX100" s="89" t="s">
        <v>283</v>
      </c>
      <c r="AY100" s="89" t="s">
        <v>283</v>
      </c>
      <c r="AZ100" s="13">
        <v>371</v>
      </c>
      <c r="BA100" s="13">
        <v>374</v>
      </c>
      <c r="BB100" s="13">
        <v>458</v>
      </c>
      <c r="BC100" s="13">
        <v>304</v>
      </c>
      <c r="BD100" s="13">
        <v>468</v>
      </c>
      <c r="BE100" s="13">
        <v>392</v>
      </c>
      <c r="BF100" s="13">
        <v>444</v>
      </c>
      <c r="BG100" s="13">
        <v>392</v>
      </c>
      <c r="BH100" s="13">
        <v>461</v>
      </c>
      <c r="BI100" s="81">
        <v>296</v>
      </c>
      <c r="BJ100" s="13"/>
      <c r="BK100" s="3"/>
      <c r="BL100" s="3" t="s">
        <v>440</v>
      </c>
      <c r="BM100" s="3" t="s">
        <v>3</v>
      </c>
      <c r="BN100" s="3"/>
      <c r="BO100" s="3"/>
      <c r="BP100" s="13" t="s">
        <v>283</v>
      </c>
      <c r="BQ100" s="13" t="s">
        <v>283</v>
      </c>
      <c r="BR100" s="13" t="s">
        <v>282</v>
      </c>
      <c r="BS100" s="13" t="s">
        <v>282</v>
      </c>
      <c r="BT100" s="13" t="s">
        <v>283</v>
      </c>
      <c r="BU100" s="13">
        <v>206</v>
      </c>
      <c r="BV100" s="13" t="s">
        <v>283</v>
      </c>
      <c r="BW100" s="13" t="s">
        <v>283</v>
      </c>
      <c r="BX100" s="13" t="s">
        <v>282</v>
      </c>
      <c r="BY100" s="13" t="s">
        <v>282</v>
      </c>
      <c r="BZ100" s="13" t="s">
        <v>283</v>
      </c>
      <c r="CB100" s="13" t="s">
        <v>283</v>
      </c>
      <c r="CC100" s="13" t="s">
        <v>283</v>
      </c>
      <c r="CD100" s="13" t="s">
        <v>282</v>
      </c>
      <c r="CE100" s="13" t="s">
        <v>282</v>
      </c>
      <c r="CF100" s="13" t="s">
        <v>283</v>
      </c>
      <c r="CG100" s="13">
        <v>351</v>
      </c>
      <c r="CH100" s="13" t="s">
        <v>283</v>
      </c>
      <c r="CI100" s="13" t="s">
        <v>283</v>
      </c>
      <c r="CJ100" s="13" t="s">
        <v>282</v>
      </c>
      <c r="CK100" s="13" t="s">
        <v>282</v>
      </c>
      <c r="CL100" s="13" t="s">
        <v>283</v>
      </c>
      <c r="CM100" s="13">
        <v>284</v>
      </c>
      <c r="CN100" s="13" t="s">
        <v>283</v>
      </c>
      <c r="CO100" s="13" t="s">
        <v>283</v>
      </c>
      <c r="CP100" s="13" t="s">
        <v>283</v>
      </c>
      <c r="CQ100" s="13" t="s">
        <v>283</v>
      </c>
      <c r="CR100" s="13" t="s">
        <v>283</v>
      </c>
      <c r="CS100" s="13">
        <v>196</v>
      </c>
      <c r="CT100" s="13" t="s">
        <v>283</v>
      </c>
      <c r="CU100" s="13" t="s">
        <v>283</v>
      </c>
      <c r="CV100" s="13" t="s">
        <v>283</v>
      </c>
      <c r="CW100" s="13" t="s">
        <v>283</v>
      </c>
      <c r="CX100" s="13" t="s">
        <v>283</v>
      </c>
      <c r="CZ100" s="13" t="s">
        <v>283</v>
      </c>
      <c r="DA100" s="13" t="s">
        <v>283</v>
      </c>
      <c r="DB100" s="13" t="s">
        <v>283</v>
      </c>
      <c r="DC100" s="13" t="s">
        <v>283</v>
      </c>
      <c r="DD100" s="13" t="s">
        <v>283</v>
      </c>
      <c r="DE100" s="13">
        <v>375</v>
      </c>
      <c r="DF100" s="13" t="s">
        <v>283</v>
      </c>
      <c r="DG100" s="13" t="s">
        <v>283</v>
      </c>
      <c r="DH100" s="13" t="s">
        <v>283</v>
      </c>
      <c r="DI100" s="13" t="s">
        <v>283</v>
      </c>
      <c r="DJ100" s="13" t="s">
        <v>283</v>
      </c>
      <c r="DK100" s="13">
        <v>446</v>
      </c>
    </row>
    <row r="101" spans="1:115">
      <c r="A101" s="3" t="s">
        <v>233</v>
      </c>
      <c r="B101" s="13" t="s">
        <v>283</v>
      </c>
      <c r="C101" s="13" t="s">
        <v>283</v>
      </c>
      <c r="D101" s="13" t="s">
        <v>283</v>
      </c>
      <c r="E101" s="13" t="s">
        <v>283</v>
      </c>
      <c r="F101" s="13" t="s">
        <v>283</v>
      </c>
      <c r="G101" s="13" t="s">
        <v>283</v>
      </c>
      <c r="H101" s="13" t="s">
        <v>283</v>
      </c>
      <c r="I101" s="13" t="s">
        <v>283</v>
      </c>
      <c r="J101" s="13" t="s">
        <v>283</v>
      </c>
      <c r="K101" s="13" t="s">
        <v>283</v>
      </c>
      <c r="L101" s="13" t="s">
        <v>283</v>
      </c>
      <c r="M101" s="13" t="s">
        <v>283</v>
      </c>
      <c r="N101" s="13" t="s">
        <v>283</v>
      </c>
      <c r="O101" s="13" t="s">
        <v>283</v>
      </c>
      <c r="P101" s="13" t="s">
        <v>283</v>
      </c>
      <c r="Q101" s="13" t="s">
        <v>283</v>
      </c>
      <c r="R101" s="13" t="s">
        <v>283</v>
      </c>
      <c r="S101" s="13" t="s">
        <v>283</v>
      </c>
      <c r="T101" s="13" t="s">
        <v>283</v>
      </c>
      <c r="U101" s="13" t="s">
        <v>283</v>
      </c>
      <c r="V101" s="13" t="s">
        <v>283</v>
      </c>
      <c r="W101" s="13" t="s">
        <v>283</v>
      </c>
      <c r="X101" s="13" t="s">
        <v>283</v>
      </c>
      <c r="Y101" s="13" t="s">
        <v>283</v>
      </c>
      <c r="Z101" s="13" t="s">
        <v>283</v>
      </c>
      <c r="AA101" s="13" t="s">
        <v>283</v>
      </c>
      <c r="AB101" s="13" t="s">
        <v>283</v>
      </c>
      <c r="AC101" s="13" t="s">
        <v>283</v>
      </c>
      <c r="AD101" s="13" t="s">
        <v>283</v>
      </c>
      <c r="AE101" s="13" t="s">
        <v>283</v>
      </c>
      <c r="AF101" s="85" t="s">
        <v>283</v>
      </c>
      <c r="AG101" s="85" t="s">
        <v>283</v>
      </c>
      <c r="AH101" s="85" t="s">
        <v>283</v>
      </c>
      <c r="AI101" s="85" t="s">
        <v>283</v>
      </c>
      <c r="AJ101" s="85" t="s">
        <v>283</v>
      </c>
      <c r="AK101" s="13" t="s">
        <v>283</v>
      </c>
      <c r="AL101" s="13" t="s">
        <v>283</v>
      </c>
      <c r="AM101" s="13" t="s">
        <v>283</v>
      </c>
      <c r="AN101" s="13" t="s">
        <v>283</v>
      </c>
      <c r="AO101" s="13" t="s">
        <v>283</v>
      </c>
      <c r="AP101" s="13" t="s">
        <v>283</v>
      </c>
      <c r="AQ101" s="13" t="s">
        <v>283</v>
      </c>
      <c r="AR101" s="13" t="s">
        <v>283</v>
      </c>
      <c r="AS101" s="13" t="s">
        <v>283</v>
      </c>
      <c r="AT101" s="13" t="s">
        <v>283</v>
      </c>
      <c r="AU101" s="89" t="s">
        <v>283</v>
      </c>
      <c r="AV101" s="89" t="s">
        <v>283</v>
      </c>
      <c r="AW101" s="89" t="s">
        <v>283</v>
      </c>
      <c r="AX101" s="89" t="s">
        <v>283</v>
      </c>
      <c r="AY101" s="89" t="s">
        <v>283</v>
      </c>
      <c r="AZ101" s="13">
        <v>371</v>
      </c>
      <c r="BA101" s="13">
        <v>374</v>
      </c>
      <c r="BB101" s="13">
        <v>458</v>
      </c>
      <c r="BC101" s="13">
        <v>304</v>
      </c>
      <c r="BD101" s="13">
        <v>468</v>
      </c>
      <c r="BE101" s="13">
        <v>392</v>
      </c>
      <c r="BF101" s="13">
        <v>444</v>
      </c>
      <c r="BG101" s="13">
        <v>392</v>
      </c>
      <c r="BH101" s="13">
        <v>461</v>
      </c>
      <c r="BI101" s="81">
        <v>296</v>
      </c>
      <c r="BJ101" s="13"/>
      <c r="BK101" s="3"/>
      <c r="BL101" s="3" t="s">
        <v>441</v>
      </c>
      <c r="BM101" s="3" t="s">
        <v>2</v>
      </c>
      <c r="BN101" s="3"/>
      <c r="BO101" s="3"/>
      <c r="BP101" s="13" t="s">
        <v>283</v>
      </c>
      <c r="BQ101" s="13" t="s">
        <v>283</v>
      </c>
      <c r="BR101" s="13" t="s">
        <v>282</v>
      </c>
      <c r="BS101" s="13" t="s">
        <v>282</v>
      </c>
      <c r="BT101" s="13" t="s">
        <v>283</v>
      </c>
      <c r="BU101" s="13">
        <v>206</v>
      </c>
      <c r="BV101" s="13" t="s">
        <v>283</v>
      </c>
      <c r="BW101" s="13" t="s">
        <v>283</v>
      </c>
      <c r="BX101" s="13" t="s">
        <v>282</v>
      </c>
      <c r="BY101" s="13" t="s">
        <v>282</v>
      </c>
      <c r="BZ101" s="13" t="s">
        <v>283</v>
      </c>
      <c r="CB101" s="13" t="s">
        <v>283</v>
      </c>
      <c r="CC101" s="13" t="s">
        <v>283</v>
      </c>
      <c r="CD101" s="13" t="s">
        <v>282</v>
      </c>
      <c r="CE101" s="13" t="s">
        <v>282</v>
      </c>
      <c r="CF101" s="13" t="s">
        <v>283</v>
      </c>
      <c r="CG101" s="13">
        <v>351</v>
      </c>
      <c r="CH101" s="13" t="s">
        <v>283</v>
      </c>
      <c r="CI101" s="13" t="s">
        <v>283</v>
      </c>
      <c r="CJ101" s="13" t="s">
        <v>282</v>
      </c>
      <c r="CK101" s="13" t="s">
        <v>282</v>
      </c>
      <c r="CL101" s="13" t="s">
        <v>283</v>
      </c>
      <c r="CM101" s="13">
        <v>284</v>
      </c>
      <c r="CN101" s="13" t="s">
        <v>283</v>
      </c>
      <c r="CO101" s="13" t="s">
        <v>283</v>
      </c>
      <c r="CP101" s="13" t="s">
        <v>283</v>
      </c>
      <c r="CQ101" s="13" t="s">
        <v>283</v>
      </c>
      <c r="CR101" s="13" t="s">
        <v>283</v>
      </c>
      <c r="CS101" s="13">
        <v>196</v>
      </c>
      <c r="CT101" s="13" t="s">
        <v>283</v>
      </c>
      <c r="CU101" s="13" t="s">
        <v>283</v>
      </c>
      <c r="CV101" s="13" t="s">
        <v>283</v>
      </c>
      <c r="CW101" s="13" t="s">
        <v>283</v>
      </c>
      <c r="CX101" s="13" t="s">
        <v>283</v>
      </c>
      <c r="CZ101" s="13" t="s">
        <v>283</v>
      </c>
      <c r="DA101" s="13" t="s">
        <v>283</v>
      </c>
      <c r="DB101" s="13" t="s">
        <v>283</v>
      </c>
      <c r="DC101" s="13" t="s">
        <v>283</v>
      </c>
      <c r="DD101" s="13" t="s">
        <v>283</v>
      </c>
      <c r="DE101" s="13">
        <v>375</v>
      </c>
      <c r="DF101" s="13" t="s">
        <v>283</v>
      </c>
      <c r="DG101" s="13" t="s">
        <v>283</v>
      </c>
      <c r="DH101" s="13" t="s">
        <v>283</v>
      </c>
      <c r="DI101" s="13" t="s">
        <v>283</v>
      </c>
      <c r="DJ101" s="13" t="s">
        <v>283</v>
      </c>
      <c r="DK101" s="13">
        <v>446</v>
      </c>
    </row>
    <row r="102" spans="1:115">
      <c r="A102" s="3" t="s">
        <v>234</v>
      </c>
      <c r="B102" s="14" t="s">
        <v>281</v>
      </c>
      <c r="C102" s="14" t="s">
        <v>281</v>
      </c>
      <c r="D102" s="14" t="s">
        <v>281</v>
      </c>
      <c r="E102" s="14" t="s">
        <v>283</v>
      </c>
      <c r="F102" s="14" t="s">
        <v>281</v>
      </c>
      <c r="G102" s="14" t="s">
        <v>281</v>
      </c>
      <c r="H102" s="14" t="s">
        <v>281</v>
      </c>
      <c r="I102" s="14" t="s">
        <v>281</v>
      </c>
      <c r="J102" s="14" t="s">
        <v>283</v>
      </c>
      <c r="K102" s="14" t="s">
        <v>281</v>
      </c>
      <c r="L102" s="14" t="s">
        <v>281</v>
      </c>
      <c r="M102" s="14" t="s">
        <v>281</v>
      </c>
      <c r="N102" s="14" t="s">
        <v>281</v>
      </c>
      <c r="O102" s="14" t="s">
        <v>283</v>
      </c>
      <c r="P102" s="14" t="s">
        <v>281</v>
      </c>
      <c r="Q102" s="14" t="s">
        <v>281</v>
      </c>
      <c r="R102" s="14" t="s">
        <v>281</v>
      </c>
      <c r="S102" s="14" t="s">
        <v>281</v>
      </c>
      <c r="T102" s="14" t="s">
        <v>283</v>
      </c>
      <c r="U102" s="14" t="s">
        <v>281</v>
      </c>
      <c r="V102" s="13" t="s">
        <v>281</v>
      </c>
      <c r="W102" s="14" t="s">
        <v>281</v>
      </c>
      <c r="X102" s="14" t="s">
        <v>281</v>
      </c>
      <c r="Y102" s="14" t="s">
        <v>281</v>
      </c>
      <c r="Z102" s="14" t="s">
        <v>281</v>
      </c>
      <c r="AA102" s="13" t="s">
        <v>281</v>
      </c>
      <c r="AB102" s="14" t="s">
        <v>281</v>
      </c>
      <c r="AC102" s="14" t="s">
        <v>281</v>
      </c>
      <c r="AD102" s="14" t="s">
        <v>281</v>
      </c>
      <c r="AE102" s="14" t="s">
        <v>281</v>
      </c>
      <c r="AF102" s="85" t="s">
        <v>281</v>
      </c>
      <c r="AG102" s="85" t="s">
        <v>281</v>
      </c>
      <c r="AH102" s="85" t="s">
        <v>281</v>
      </c>
      <c r="AI102" s="85" t="s">
        <v>283</v>
      </c>
      <c r="AJ102" s="85" t="s">
        <v>281</v>
      </c>
      <c r="AK102" s="14" t="s">
        <v>281</v>
      </c>
      <c r="AL102" s="14" t="s">
        <v>281</v>
      </c>
      <c r="AM102" s="14" t="s">
        <v>281</v>
      </c>
      <c r="AN102" s="14" t="s">
        <v>283</v>
      </c>
      <c r="AO102" s="14" t="s">
        <v>281</v>
      </c>
      <c r="AP102" s="14" t="s">
        <v>283</v>
      </c>
      <c r="AQ102" s="14" t="s">
        <v>283</v>
      </c>
      <c r="AR102" s="14" t="s">
        <v>283</v>
      </c>
      <c r="AS102" s="14" t="s">
        <v>283</v>
      </c>
      <c r="AT102" s="14" t="s">
        <v>283</v>
      </c>
      <c r="AU102" s="85" t="s">
        <v>281</v>
      </c>
      <c r="AV102" s="85" t="s">
        <v>281</v>
      </c>
      <c r="AW102" s="85" t="s">
        <v>281</v>
      </c>
      <c r="AX102" s="85" t="s">
        <v>283</v>
      </c>
      <c r="AY102" s="85" t="s">
        <v>281</v>
      </c>
      <c r="AZ102" s="13">
        <v>254</v>
      </c>
      <c r="BA102" s="13">
        <v>234</v>
      </c>
      <c r="BB102" s="13">
        <v>268</v>
      </c>
      <c r="BC102" s="13">
        <v>276</v>
      </c>
      <c r="BD102" s="13">
        <v>374</v>
      </c>
      <c r="BE102" s="13">
        <v>389</v>
      </c>
      <c r="BF102" s="13">
        <v>350</v>
      </c>
      <c r="BG102" s="13">
        <v>324</v>
      </c>
      <c r="BH102" s="13">
        <v>336</v>
      </c>
      <c r="BI102" s="81">
        <v>237</v>
      </c>
      <c r="BJ102" s="13"/>
      <c r="BK102" s="3"/>
      <c r="BL102" s="3" t="s">
        <v>360</v>
      </c>
      <c r="BM102" s="3" t="s">
        <v>122</v>
      </c>
      <c r="BN102" s="3"/>
      <c r="BO102" s="3"/>
      <c r="BP102" s="13">
        <v>8</v>
      </c>
      <c r="BQ102" s="13">
        <v>193</v>
      </c>
      <c r="BR102" s="13" t="s">
        <v>282</v>
      </c>
      <c r="BS102" s="13" t="s">
        <v>282</v>
      </c>
      <c r="BT102" s="13">
        <v>15</v>
      </c>
      <c r="BU102" s="13">
        <v>203</v>
      </c>
      <c r="BV102" s="13">
        <v>7</v>
      </c>
      <c r="BW102" s="13">
        <v>159</v>
      </c>
      <c r="BX102" s="13" t="s">
        <v>282</v>
      </c>
      <c r="BY102" s="13" t="s">
        <v>282</v>
      </c>
      <c r="BZ102" s="13">
        <v>11</v>
      </c>
      <c r="CB102" s="13">
        <v>4</v>
      </c>
      <c r="CC102" s="13">
        <v>361</v>
      </c>
      <c r="CD102" s="13" t="s">
        <v>282</v>
      </c>
      <c r="CE102" s="13" t="s">
        <v>282</v>
      </c>
      <c r="CF102" s="13">
        <v>15</v>
      </c>
      <c r="CG102" s="13">
        <v>358</v>
      </c>
      <c r="CH102" s="13" t="s">
        <v>281</v>
      </c>
      <c r="CI102" s="13" t="s">
        <v>281</v>
      </c>
      <c r="CJ102" s="13" t="s">
        <v>282</v>
      </c>
      <c r="CK102" s="13" t="s">
        <v>282</v>
      </c>
      <c r="CL102" s="13" t="s">
        <v>281</v>
      </c>
      <c r="CM102" s="13">
        <v>312</v>
      </c>
      <c r="CN102" s="13" t="s">
        <v>281</v>
      </c>
      <c r="CO102" s="13" t="s">
        <v>281</v>
      </c>
      <c r="CP102" s="13" t="s">
        <v>281</v>
      </c>
      <c r="CQ102" s="13" t="s">
        <v>283</v>
      </c>
      <c r="CR102" s="13" t="s">
        <v>281</v>
      </c>
      <c r="CS102" s="13">
        <v>210</v>
      </c>
      <c r="CT102" s="14" t="s">
        <v>281</v>
      </c>
      <c r="CU102" s="14" t="s">
        <v>281</v>
      </c>
      <c r="CV102" s="14" t="s">
        <v>281</v>
      </c>
      <c r="CW102" s="14" t="s">
        <v>283</v>
      </c>
      <c r="CX102" s="14" t="s">
        <v>281</v>
      </c>
      <c r="CZ102" s="14" t="s">
        <v>281</v>
      </c>
      <c r="DA102" s="14" t="s">
        <v>281</v>
      </c>
      <c r="DB102" s="14" t="s">
        <v>281</v>
      </c>
      <c r="DC102" s="14" t="s">
        <v>283</v>
      </c>
      <c r="DD102" s="14" t="s">
        <v>281</v>
      </c>
      <c r="DE102" s="13">
        <v>299</v>
      </c>
      <c r="DF102" s="14" t="s">
        <v>281</v>
      </c>
      <c r="DG102" s="14" t="s">
        <v>281</v>
      </c>
      <c r="DH102" s="14" t="s">
        <v>281</v>
      </c>
      <c r="DI102" s="14" t="s">
        <v>283</v>
      </c>
      <c r="DJ102" s="14" t="s">
        <v>281</v>
      </c>
      <c r="DK102" s="13">
        <v>352</v>
      </c>
    </row>
    <row r="103" spans="1:115">
      <c r="A103" s="3" t="s">
        <v>235</v>
      </c>
      <c r="B103" s="14" t="s">
        <v>283</v>
      </c>
      <c r="C103" s="14" t="s">
        <v>283</v>
      </c>
      <c r="D103" s="14" t="s">
        <v>283</v>
      </c>
      <c r="E103" s="14" t="s">
        <v>283</v>
      </c>
      <c r="F103" s="14" t="s">
        <v>283</v>
      </c>
      <c r="G103" s="14" t="s">
        <v>283</v>
      </c>
      <c r="H103" s="14" t="s">
        <v>283</v>
      </c>
      <c r="I103" s="14" t="s">
        <v>283</v>
      </c>
      <c r="J103" s="14" t="s">
        <v>283</v>
      </c>
      <c r="K103" s="14" t="s">
        <v>283</v>
      </c>
      <c r="L103" s="14" t="s">
        <v>283</v>
      </c>
      <c r="M103" s="14" t="s">
        <v>283</v>
      </c>
      <c r="N103" s="14" t="s">
        <v>283</v>
      </c>
      <c r="O103" s="14" t="s">
        <v>283</v>
      </c>
      <c r="P103" s="14" t="s">
        <v>283</v>
      </c>
      <c r="Q103" s="14" t="s">
        <v>283</v>
      </c>
      <c r="R103" s="14" t="s">
        <v>283</v>
      </c>
      <c r="S103" s="14" t="s">
        <v>283</v>
      </c>
      <c r="T103" s="14" t="s">
        <v>283</v>
      </c>
      <c r="U103" s="14" t="s">
        <v>283</v>
      </c>
      <c r="V103" s="13" t="s">
        <v>283</v>
      </c>
      <c r="W103" s="14" t="s">
        <v>283</v>
      </c>
      <c r="X103" s="14" t="s">
        <v>283</v>
      </c>
      <c r="Y103" s="14" t="s">
        <v>283</v>
      </c>
      <c r="Z103" s="14" t="s">
        <v>283</v>
      </c>
      <c r="AA103" s="13" t="s">
        <v>283</v>
      </c>
      <c r="AB103" s="14" t="s">
        <v>283</v>
      </c>
      <c r="AC103" s="14" t="s">
        <v>283</v>
      </c>
      <c r="AD103" s="14" t="s">
        <v>283</v>
      </c>
      <c r="AE103" s="14" t="s">
        <v>283</v>
      </c>
      <c r="AF103" s="85" t="s">
        <v>283</v>
      </c>
      <c r="AG103" s="85" t="s">
        <v>283</v>
      </c>
      <c r="AH103" s="85" t="s">
        <v>283</v>
      </c>
      <c r="AI103" s="85" t="s">
        <v>283</v>
      </c>
      <c r="AJ103" s="85" t="s">
        <v>283</v>
      </c>
      <c r="AK103" s="14" t="s">
        <v>283</v>
      </c>
      <c r="AL103" s="14" t="s">
        <v>283</v>
      </c>
      <c r="AM103" s="14" t="s">
        <v>283</v>
      </c>
      <c r="AN103" s="14" t="s">
        <v>283</v>
      </c>
      <c r="AO103" s="14" t="s">
        <v>283</v>
      </c>
      <c r="AP103" s="14" t="s">
        <v>283</v>
      </c>
      <c r="AQ103" s="14" t="s">
        <v>283</v>
      </c>
      <c r="AR103" s="14" t="s">
        <v>283</v>
      </c>
      <c r="AS103" s="14" t="s">
        <v>283</v>
      </c>
      <c r="AT103" s="14" t="s">
        <v>283</v>
      </c>
      <c r="AU103" s="85" t="s">
        <v>283</v>
      </c>
      <c r="AV103" s="85" t="s">
        <v>283</v>
      </c>
      <c r="AW103" s="85" t="s">
        <v>283</v>
      </c>
      <c r="AX103" s="85" t="s">
        <v>283</v>
      </c>
      <c r="AY103" s="85" t="s">
        <v>283</v>
      </c>
      <c r="AZ103" s="13">
        <v>254</v>
      </c>
      <c r="BA103" s="13">
        <v>234</v>
      </c>
      <c r="BB103" s="13">
        <v>268</v>
      </c>
      <c r="BC103" s="13">
        <v>276</v>
      </c>
      <c r="BD103" s="13">
        <v>374</v>
      </c>
      <c r="BE103" s="13">
        <v>389</v>
      </c>
      <c r="BF103" s="13">
        <v>350</v>
      </c>
      <c r="BG103" s="13">
        <v>324</v>
      </c>
      <c r="BH103" s="13">
        <v>336</v>
      </c>
      <c r="BI103" s="81">
        <v>237</v>
      </c>
      <c r="BJ103" s="13"/>
      <c r="BK103" s="3"/>
      <c r="BL103" s="3" t="s">
        <v>361</v>
      </c>
      <c r="BM103" s="3" t="s">
        <v>120</v>
      </c>
      <c r="BN103" s="3"/>
      <c r="BO103" s="3"/>
      <c r="BP103" s="13" t="s">
        <v>283</v>
      </c>
      <c r="BQ103" s="13" t="s">
        <v>283</v>
      </c>
      <c r="BR103" s="13" t="s">
        <v>282</v>
      </c>
      <c r="BS103" s="13" t="s">
        <v>282</v>
      </c>
      <c r="BT103" s="13" t="s">
        <v>283</v>
      </c>
      <c r="BU103" s="13">
        <v>203</v>
      </c>
      <c r="BV103" s="13" t="s">
        <v>283</v>
      </c>
      <c r="BW103" s="13" t="s">
        <v>283</v>
      </c>
      <c r="BX103" s="13" t="s">
        <v>282</v>
      </c>
      <c r="BY103" s="13" t="s">
        <v>282</v>
      </c>
      <c r="BZ103" s="13" t="s">
        <v>283</v>
      </c>
      <c r="CB103" s="13" t="s">
        <v>283</v>
      </c>
      <c r="CC103" s="13" t="s">
        <v>283</v>
      </c>
      <c r="CD103" s="13" t="s">
        <v>282</v>
      </c>
      <c r="CE103" s="13" t="s">
        <v>282</v>
      </c>
      <c r="CF103" s="13" t="s">
        <v>283</v>
      </c>
      <c r="CG103" s="13">
        <v>358</v>
      </c>
      <c r="CH103" s="13" t="s">
        <v>283</v>
      </c>
      <c r="CI103" s="13" t="s">
        <v>283</v>
      </c>
      <c r="CJ103" s="13" t="s">
        <v>282</v>
      </c>
      <c r="CK103" s="13" t="s">
        <v>282</v>
      </c>
      <c r="CL103" s="13" t="s">
        <v>283</v>
      </c>
      <c r="CM103" s="13">
        <v>312</v>
      </c>
      <c r="CN103" s="13" t="s">
        <v>283</v>
      </c>
      <c r="CO103" s="13" t="s">
        <v>283</v>
      </c>
      <c r="CP103" s="13" t="s">
        <v>283</v>
      </c>
      <c r="CQ103" s="13" t="s">
        <v>283</v>
      </c>
      <c r="CR103" s="13" t="s">
        <v>283</v>
      </c>
      <c r="CS103" s="13">
        <v>210</v>
      </c>
      <c r="CT103" s="14" t="s">
        <v>283</v>
      </c>
      <c r="CU103" s="14" t="s">
        <v>283</v>
      </c>
      <c r="CV103" s="14" t="s">
        <v>283</v>
      </c>
      <c r="CW103" s="14" t="s">
        <v>283</v>
      </c>
      <c r="CX103" s="14" t="s">
        <v>283</v>
      </c>
      <c r="CZ103" s="14" t="s">
        <v>283</v>
      </c>
      <c r="DA103" s="14" t="s">
        <v>283</v>
      </c>
      <c r="DB103" s="14" t="s">
        <v>283</v>
      </c>
      <c r="DC103" s="14" t="s">
        <v>283</v>
      </c>
      <c r="DD103" s="14" t="s">
        <v>283</v>
      </c>
      <c r="DE103" s="13">
        <v>299</v>
      </c>
      <c r="DF103" s="14" t="s">
        <v>283</v>
      </c>
      <c r="DG103" s="14" t="s">
        <v>283</v>
      </c>
      <c r="DH103" s="14" t="s">
        <v>283</v>
      </c>
      <c r="DI103" s="14" t="s">
        <v>283</v>
      </c>
      <c r="DJ103" s="14" t="s">
        <v>283</v>
      </c>
      <c r="DK103" s="13">
        <v>352</v>
      </c>
    </row>
    <row r="104" spans="1:115">
      <c r="A104" s="3" t="s">
        <v>236</v>
      </c>
      <c r="B104" s="14" t="s">
        <v>283</v>
      </c>
      <c r="C104" s="14" t="s">
        <v>283</v>
      </c>
      <c r="D104" s="14" t="s">
        <v>283</v>
      </c>
      <c r="E104" s="14" t="s">
        <v>283</v>
      </c>
      <c r="F104" s="14" t="s">
        <v>283</v>
      </c>
      <c r="G104" s="14" t="s">
        <v>283</v>
      </c>
      <c r="H104" s="14" t="s">
        <v>283</v>
      </c>
      <c r="I104" s="14" t="s">
        <v>283</v>
      </c>
      <c r="J104" s="14" t="s">
        <v>283</v>
      </c>
      <c r="K104" s="14" t="s">
        <v>283</v>
      </c>
      <c r="L104" s="14" t="s">
        <v>283</v>
      </c>
      <c r="M104" s="14" t="s">
        <v>283</v>
      </c>
      <c r="N104" s="14" t="s">
        <v>283</v>
      </c>
      <c r="O104" s="14" t="s">
        <v>283</v>
      </c>
      <c r="P104" s="14" t="s">
        <v>283</v>
      </c>
      <c r="Q104" s="14" t="s">
        <v>283</v>
      </c>
      <c r="R104" s="14" t="s">
        <v>283</v>
      </c>
      <c r="S104" s="14" t="s">
        <v>283</v>
      </c>
      <c r="T104" s="14" t="s">
        <v>283</v>
      </c>
      <c r="U104" s="14" t="s">
        <v>283</v>
      </c>
      <c r="V104" s="13" t="s">
        <v>283</v>
      </c>
      <c r="W104" s="14" t="s">
        <v>283</v>
      </c>
      <c r="X104" s="14" t="s">
        <v>283</v>
      </c>
      <c r="Y104" s="14" t="s">
        <v>283</v>
      </c>
      <c r="Z104" s="14" t="s">
        <v>283</v>
      </c>
      <c r="AA104" s="13" t="s">
        <v>283</v>
      </c>
      <c r="AB104" s="14" t="s">
        <v>283</v>
      </c>
      <c r="AC104" s="14" t="s">
        <v>283</v>
      </c>
      <c r="AD104" s="14" t="s">
        <v>283</v>
      </c>
      <c r="AE104" s="14" t="s">
        <v>283</v>
      </c>
      <c r="AF104" s="85" t="s">
        <v>283</v>
      </c>
      <c r="AG104" s="85" t="s">
        <v>283</v>
      </c>
      <c r="AH104" s="85" t="s">
        <v>283</v>
      </c>
      <c r="AI104" s="85" t="s">
        <v>283</v>
      </c>
      <c r="AJ104" s="85" t="s">
        <v>283</v>
      </c>
      <c r="AK104" s="14" t="s">
        <v>283</v>
      </c>
      <c r="AL104" s="14" t="s">
        <v>283</v>
      </c>
      <c r="AM104" s="14" t="s">
        <v>283</v>
      </c>
      <c r="AN104" s="14" t="s">
        <v>283</v>
      </c>
      <c r="AO104" s="14" t="s">
        <v>283</v>
      </c>
      <c r="AP104" s="14" t="s">
        <v>283</v>
      </c>
      <c r="AQ104" s="14" t="s">
        <v>283</v>
      </c>
      <c r="AR104" s="14" t="s">
        <v>283</v>
      </c>
      <c r="AS104" s="14" t="s">
        <v>283</v>
      </c>
      <c r="AT104" s="14" t="s">
        <v>283</v>
      </c>
      <c r="AU104" s="85" t="s">
        <v>283</v>
      </c>
      <c r="AV104" s="85" t="s">
        <v>283</v>
      </c>
      <c r="AW104" s="85" t="s">
        <v>283</v>
      </c>
      <c r="AX104" s="85" t="s">
        <v>283</v>
      </c>
      <c r="AY104" s="85" t="s">
        <v>283</v>
      </c>
      <c r="AZ104" s="13">
        <v>254</v>
      </c>
      <c r="BA104" s="13">
        <v>234</v>
      </c>
      <c r="BB104" s="13">
        <v>268</v>
      </c>
      <c r="BC104" s="13">
        <v>276</v>
      </c>
      <c r="BD104" s="13">
        <v>374</v>
      </c>
      <c r="BE104" s="13">
        <v>389</v>
      </c>
      <c r="BF104" s="13">
        <v>350</v>
      </c>
      <c r="BG104" s="13">
        <v>324</v>
      </c>
      <c r="BH104" s="13">
        <v>336</v>
      </c>
      <c r="BI104" s="81">
        <v>237</v>
      </c>
      <c r="BJ104" s="13"/>
      <c r="BK104" s="3"/>
      <c r="BL104" s="3" t="s">
        <v>362</v>
      </c>
      <c r="BM104" s="3" t="s">
        <v>118</v>
      </c>
      <c r="BN104" s="3"/>
      <c r="BO104" s="3"/>
      <c r="BP104" s="13" t="s">
        <v>283</v>
      </c>
      <c r="BQ104" s="13" t="s">
        <v>283</v>
      </c>
      <c r="BR104" s="13" t="s">
        <v>282</v>
      </c>
      <c r="BS104" s="13" t="s">
        <v>282</v>
      </c>
      <c r="BT104" s="13" t="s">
        <v>283</v>
      </c>
      <c r="BU104" s="13">
        <v>203</v>
      </c>
      <c r="BV104" s="14" t="s">
        <v>283</v>
      </c>
      <c r="BW104" s="14" t="s">
        <v>283</v>
      </c>
      <c r="BX104" s="14" t="s">
        <v>282</v>
      </c>
      <c r="BY104" s="14" t="s">
        <v>282</v>
      </c>
      <c r="BZ104" s="14" t="s">
        <v>283</v>
      </c>
      <c r="CB104" s="14" t="s">
        <v>283</v>
      </c>
      <c r="CC104" s="14" t="s">
        <v>283</v>
      </c>
      <c r="CD104" s="14" t="s">
        <v>282</v>
      </c>
      <c r="CE104" s="14" t="s">
        <v>282</v>
      </c>
      <c r="CF104" s="14" t="s">
        <v>283</v>
      </c>
      <c r="CG104" s="13">
        <v>358</v>
      </c>
      <c r="CH104" s="14" t="s">
        <v>283</v>
      </c>
      <c r="CI104" s="14" t="s">
        <v>283</v>
      </c>
      <c r="CJ104" s="14" t="s">
        <v>282</v>
      </c>
      <c r="CK104" s="14" t="s">
        <v>282</v>
      </c>
      <c r="CL104" s="14" t="s">
        <v>283</v>
      </c>
      <c r="CM104" s="13">
        <v>312</v>
      </c>
      <c r="CN104" s="14" t="s">
        <v>283</v>
      </c>
      <c r="CO104" s="14" t="s">
        <v>283</v>
      </c>
      <c r="CP104" s="14" t="s">
        <v>283</v>
      </c>
      <c r="CQ104" s="14" t="s">
        <v>283</v>
      </c>
      <c r="CR104" s="14" t="s">
        <v>283</v>
      </c>
      <c r="CS104" s="13">
        <v>210</v>
      </c>
      <c r="CT104" s="14" t="s">
        <v>283</v>
      </c>
      <c r="CU104" s="14" t="s">
        <v>283</v>
      </c>
      <c r="CV104" s="14" t="s">
        <v>283</v>
      </c>
      <c r="CW104" s="14" t="s">
        <v>283</v>
      </c>
      <c r="CX104" s="14" t="s">
        <v>283</v>
      </c>
      <c r="CZ104" s="14" t="s">
        <v>283</v>
      </c>
      <c r="DA104" s="14" t="s">
        <v>283</v>
      </c>
      <c r="DB104" s="14" t="s">
        <v>283</v>
      </c>
      <c r="DC104" s="14" t="s">
        <v>283</v>
      </c>
      <c r="DD104" s="14" t="s">
        <v>283</v>
      </c>
      <c r="DE104" s="13">
        <v>299</v>
      </c>
      <c r="DF104" s="14" t="s">
        <v>283</v>
      </c>
      <c r="DG104" s="14" t="s">
        <v>283</v>
      </c>
      <c r="DH104" s="14" t="s">
        <v>283</v>
      </c>
      <c r="DI104" s="14" t="s">
        <v>283</v>
      </c>
      <c r="DJ104" s="14" t="s">
        <v>283</v>
      </c>
      <c r="DK104" s="13">
        <v>352</v>
      </c>
    </row>
    <row r="105" spans="1:115">
      <c r="A105" s="3" t="s">
        <v>237</v>
      </c>
      <c r="B105" s="14" t="s">
        <v>281</v>
      </c>
      <c r="C105" s="14" t="s">
        <v>281</v>
      </c>
      <c r="D105" s="14" t="s">
        <v>281</v>
      </c>
      <c r="E105" s="14" t="s">
        <v>283</v>
      </c>
      <c r="F105" s="14" t="s">
        <v>281</v>
      </c>
      <c r="G105" s="14" t="s">
        <v>281</v>
      </c>
      <c r="H105" s="14" t="s">
        <v>281</v>
      </c>
      <c r="I105" s="14" t="s">
        <v>281</v>
      </c>
      <c r="J105" s="14" t="s">
        <v>283</v>
      </c>
      <c r="K105" s="14" t="s">
        <v>281</v>
      </c>
      <c r="L105" s="14" t="s">
        <v>281</v>
      </c>
      <c r="M105" s="14" t="s">
        <v>281</v>
      </c>
      <c r="N105" s="14" t="s">
        <v>281</v>
      </c>
      <c r="O105" s="14" t="s">
        <v>283</v>
      </c>
      <c r="P105" s="14" t="s">
        <v>281</v>
      </c>
      <c r="Q105" s="14" t="s">
        <v>281</v>
      </c>
      <c r="R105" s="14" t="s">
        <v>281</v>
      </c>
      <c r="S105" s="14" t="s">
        <v>281</v>
      </c>
      <c r="T105" s="14" t="s">
        <v>283</v>
      </c>
      <c r="U105" s="14" t="s">
        <v>281</v>
      </c>
      <c r="V105" s="13" t="s">
        <v>281</v>
      </c>
      <c r="W105" s="14" t="s">
        <v>281</v>
      </c>
      <c r="X105" s="14" t="s">
        <v>281</v>
      </c>
      <c r="Y105" s="14" t="s">
        <v>281</v>
      </c>
      <c r="Z105" s="14" t="s">
        <v>281</v>
      </c>
      <c r="AA105" s="13" t="s">
        <v>281</v>
      </c>
      <c r="AB105" s="14" t="s">
        <v>281</v>
      </c>
      <c r="AC105" s="14" t="s">
        <v>281</v>
      </c>
      <c r="AD105" s="14" t="s">
        <v>281</v>
      </c>
      <c r="AE105" s="14" t="s">
        <v>281</v>
      </c>
      <c r="AF105" s="85" t="s">
        <v>281</v>
      </c>
      <c r="AG105" s="85" t="s">
        <v>281</v>
      </c>
      <c r="AH105" s="85" t="s">
        <v>281</v>
      </c>
      <c r="AI105" s="85" t="s">
        <v>281</v>
      </c>
      <c r="AJ105" s="85" t="s">
        <v>281</v>
      </c>
      <c r="AK105" s="14" t="s">
        <v>281</v>
      </c>
      <c r="AL105" s="14" t="s">
        <v>281</v>
      </c>
      <c r="AM105" s="14" t="s">
        <v>281</v>
      </c>
      <c r="AN105" s="14" t="s">
        <v>281</v>
      </c>
      <c r="AO105" s="14" t="s">
        <v>281</v>
      </c>
      <c r="AP105" s="14" t="s">
        <v>281</v>
      </c>
      <c r="AQ105" s="14" t="s">
        <v>281</v>
      </c>
      <c r="AR105" s="14" t="s">
        <v>281</v>
      </c>
      <c r="AS105" s="14" t="s">
        <v>283</v>
      </c>
      <c r="AT105" s="14" t="s">
        <v>281</v>
      </c>
      <c r="AU105" s="85" t="s">
        <v>281</v>
      </c>
      <c r="AV105" s="85" t="s">
        <v>281</v>
      </c>
      <c r="AW105" s="85" t="s">
        <v>281</v>
      </c>
      <c r="AX105" s="85" t="s">
        <v>283</v>
      </c>
      <c r="AY105" s="85" t="s">
        <v>281</v>
      </c>
      <c r="AZ105" s="13">
        <v>254</v>
      </c>
      <c r="BA105" s="13">
        <v>234</v>
      </c>
      <c r="BB105" s="13">
        <v>268</v>
      </c>
      <c r="BC105" s="13">
        <v>276</v>
      </c>
      <c r="BD105" s="13">
        <v>374</v>
      </c>
      <c r="BE105" s="13">
        <v>389</v>
      </c>
      <c r="BF105" s="13">
        <v>350</v>
      </c>
      <c r="BG105" s="13">
        <v>324</v>
      </c>
      <c r="BH105" s="13">
        <v>336</v>
      </c>
      <c r="BI105" s="81">
        <v>237</v>
      </c>
      <c r="BJ105" s="13"/>
      <c r="BK105" s="3"/>
      <c r="BL105" s="3" t="s">
        <v>363</v>
      </c>
      <c r="BM105" s="3" t="s">
        <v>116</v>
      </c>
      <c r="BN105" s="3"/>
      <c r="BO105" s="3"/>
      <c r="BP105" s="13" t="s">
        <v>283</v>
      </c>
      <c r="BQ105" s="13" t="s">
        <v>283</v>
      </c>
      <c r="BR105" s="13" t="s">
        <v>282</v>
      </c>
      <c r="BS105" s="13" t="s">
        <v>282</v>
      </c>
      <c r="BT105" s="13" t="s">
        <v>283</v>
      </c>
      <c r="BU105" s="13">
        <v>203</v>
      </c>
      <c r="BV105" s="14" t="s">
        <v>283</v>
      </c>
      <c r="BW105" s="14" t="s">
        <v>283</v>
      </c>
      <c r="BX105" s="14" t="s">
        <v>282</v>
      </c>
      <c r="BY105" s="14" t="s">
        <v>282</v>
      </c>
      <c r="BZ105" s="14" t="s">
        <v>283</v>
      </c>
      <c r="CB105" s="14" t="s">
        <v>283</v>
      </c>
      <c r="CC105" s="14" t="s">
        <v>283</v>
      </c>
      <c r="CD105" s="14" t="s">
        <v>282</v>
      </c>
      <c r="CE105" s="14" t="s">
        <v>282</v>
      </c>
      <c r="CF105" s="14" t="s">
        <v>283</v>
      </c>
      <c r="CG105" s="13">
        <v>358</v>
      </c>
      <c r="CH105" s="14" t="s">
        <v>283</v>
      </c>
      <c r="CI105" s="14" t="s">
        <v>283</v>
      </c>
      <c r="CJ105" s="14" t="s">
        <v>282</v>
      </c>
      <c r="CK105" s="14" t="s">
        <v>282</v>
      </c>
      <c r="CL105" s="14" t="s">
        <v>283</v>
      </c>
      <c r="CM105" s="13">
        <v>312</v>
      </c>
      <c r="CN105" s="14" t="s">
        <v>283</v>
      </c>
      <c r="CO105" s="14" t="s">
        <v>283</v>
      </c>
      <c r="CP105" s="14" t="s">
        <v>283</v>
      </c>
      <c r="CQ105" s="14" t="s">
        <v>283</v>
      </c>
      <c r="CR105" s="14" t="s">
        <v>283</v>
      </c>
      <c r="CS105" s="13">
        <v>210</v>
      </c>
      <c r="CT105" s="14" t="s">
        <v>281</v>
      </c>
      <c r="CU105" s="14" t="s">
        <v>281</v>
      </c>
      <c r="CV105" s="14" t="s">
        <v>281</v>
      </c>
      <c r="CW105" s="14" t="s">
        <v>283</v>
      </c>
      <c r="CX105" s="14" t="s">
        <v>281</v>
      </c>
      <c r="CZ105" s="14" t="s">
        <v>281</v>
      </c>
      <c r="DA105" s="14" t="s">
        <v>281</v>
      </c>
      <c r="DB105" s="14" t="s">
        <v>281</v>
      </c>
      <c r="DC105" s="14" t="s">
        <v>283</v>
      </c>
      <c r="DD105" s="14" t="s">
        <v>281</v>
      </c>
      <c r="DE105" s="13">
        <v>299</v>
      </c>
      <c r="DF105" s="14" t="s">
        <v>281</v>
      </c>
      <c r="DG105" s="14" t="s">
        <v>281</v>
      </c>
      <c r="DH105" s="14" t="s">
        <v>281</v>
      </c>
      <c r="DI105" s="14" t="s">
        <v>283</v>
      </c>
      <c r="DJ105" s="14" t="s">
        <v>281</v>
      </c>
      <c r="DK105" s="13">
        <v>352</v>
      </c>
    </row>
    <row r="106" spans="1:115">
      <c r="A106" s="3" t="s">
        <v>238</v>
      </c>
      <c r="B106" s="14" t="s">
        <v>283</v>
      </c>
      <c r="C106" s="14" t="s">
        <v>283</v>
      </c>
      <c r="D106" s="14" t="s">
        <v>283</v>
      </c>
      <c r="E106" s="14" t="s">
        <v>283</v>
      </c>
      <c r="F106" s="14" t="s">
        <v>283</v>
      </c>
      <c r="G106" s="14" t="s">
        <v>283</v>
      </c>
      <c r="H106" s="14" t="s">
        <v>283</v>
      </c>
      <c r="I106" s="14" t="s">
        <v>283</v>
      </c>
      <c r="J106" s="14" t="s">
        <v>283</v>
      </c>
      <c r="K106" s="14" t="s">
        <v>283</v>
      </c>
      <c r="L106" s="14" t="s">
        <v>283</v>
      </c>
      <c r="M106" s="14" t="s">
        <v>283</v>
      </c>
      <c r="N106" s="14" t="s">
        <v>283</v>
      </c>
      <c r="O106" s="14" t="s">
        <v>283</v>
      </c>
      <c r="P106" s="14" t="s">
        <v>283</v>
      </c>
      <c r="Q106" s="14" t="s">
        <v>283</v>
      </c>
      <c r="R106" s="14" t="s">
        <v>283</v>
      </c>
      <c r="S106" s="14" t="s">
        <v>283</v>
      </c>
      <c r="T106" s="14" t="s">
        <v>283</v>
      </c>
      <c r="U106" s="14" t="s">
        <v>283</v>
      </c>
      <c r="V106" s="13" t="s">
        <v>283</v>
      </c>
      <c r="W106" s="14" t="s">
        <v>283</v>
      </c>
      <c r="X106" s="14" t="s">
        <v>283</v>
      </c>
      <c r="Y106" s="14" t="s">
        <v>283</v>
      </c>
      <c r="Z106" s="14" t="s">
        <v>283</v>
      </c>
      <c r="AA106" s="13" t="s">
        <v>283</v>
      </c>
      <c r="AB106" s="14" t="s">
        <v>283</v>
      </c>
      <c r="AC106" s="14" t="s">
        <v>283</v>
      </c>
      <c r="AD106" s="14" t="s">
        <v>283</v>
      </c>
      <c r="AE106" s="14" t="s">
        <v>283</v>
      </c>
      <c r="AF106" s="85" t="s">
        <v>283</v>
      </c>
      <c r="AG106" s="85" t="s">
        <v>283</v>
      </c>
      <c r="AH106" s="85" t="s">
        <v>283</v>
      </c>
      <c r="AI106" s="85" t="s">
        <v>283</v>
      </c>
      <c r="AJ106" s="85" t="s">
        <v>283</v>
      </c>
      <c r="AK106" s="14" t="s">
        <v>283</v>
      </c>
      <c r="AL106" s="14" t="s">
        <v>283</v>
      </c>
      <c r="AM106" s="14" t="s">
        <v>283</v>
      </c>
      <c r="AN106" s="14" t="s">
        <v>283</v>
      </c>
      <c r="AO106" s="14" t="s">
        <v>283</v>
      </c>
      <c r="AP106" s="14" t="s">
        <v>283</v>
      </c>
      <c r="AQ106" s="14" t="s">
        <v>283</v>
      </c>
      <c r="AR106" s="14" t="s">
        <v>283</v>
      </c>
      <c r="AS106" s="14" t="s">
        <v>283</v>
      </c>
      <c r="AT106" s="14" t="s">
        <v>283</v>
      </c>
      <c r="AU106" s="85" t="s">
        <v>283</v>
      </c>
      <c r="AV106" s="85" t="s">
        <v>283</v>
      </c>
      <c r="AW106" s="85" t="s">
        <v>283</v>
      </c>
      <c r="AX106" s="85" t="s">
        <v>283</v>
      </c>
      <c r="AY106" s="85" t="s">
        <v>283</v>
      </c>
      <c r="AZ106" s="13">
        <v>254</v>
      </c>
      <c r="BA106" s="13">
        <v>234</v>
      </c>
      <c r="BB106" s="13">
        <v>268</v>
      </c>
      <c r="BC106" s="13">
        <v>276</v>
      </c>
      <c r="BD106" s="13">
        <v>374</v>
      </c>
      <c r="BE106" s="13">
        <v>389</v>
      </c>
      <c r="BF106" s="13">
        <v>350</v>
      </c>
      <c r="BG106" s="13">
        <v>324</v>
      </c>
      <c r="BH106" s="13">
        <v>336</v>
      </c>
      <c r="BI106" s="81">
        <v>237</v>
      </c>
      <c r="BJ106" s="13"/>
      <c r="BK106" s="3"/>
      <c r="BL106" s="3" t="s">
        <v>364</v>
      </c>
      <c r="BM106" s="3" t="s">
        <v>114</v>
      </c>
      <c r="BN106" s="3"/>
      <c r="BO106" s="3"/>
      <c r="BP106" s="14" t="s">
        <v>283</v>
      </c>
      <c r="BQ106" s="14" t="s">
        <v>283</v>
      </c>
      <c r="BR106" s="14" t="s">
        <v>282</v>
      </c>
      <c r="BS106" s="14" t="s">
        <v>282</v>
      </c>
      <c r="BT106" s="14" t="s">
        <v>283</v>
      </c>
      <c r="BU106" s="13">
        <v>203</v>
      </c>
      <c r="BV106" s="14" t="s">
        <v>283</v>
      </c>
      <c r="BW106" s="14" t="s">
        <v>283</v>
      </c>
      <c r="BX106" s="14" t="s">
        <v>282</v>
      </c>
      <c r="BY106" s="14" t="s">
        <v>282</v>
      </c>
      <c r="BZ106" s="14" t="s">
        <v>283</v>
      </c>
      <c r="CB106" s="14" t="s">
        <v>283</v>
      </c>
      <c r="CC106" s="14" t="s">
        <v>283</v>
      </c>
      <c r="CD106" s="14" t="s">
        <v>282</v>
      </c>
      <c r="CE106" s="14" t="s">
        <v>282</v>
      </c>
      <c r="CF106" s="14" t="s">
        <v>283</v>
      </c>
      <c r="CG106" s="13">
        <v>358</v>
      </c>
      <c r="CH106" s="14" t="s">
        <v>283</v>
      </c>
      <c r="CI106" s="14" t="s">
        <v>283</v>
      </c>
      <c r="CJ106" s="14" t="s">
        <v>282</v>
      </c>
      <c r="CK106" s="14" t="s">
        <v>282</v>
      </c>
      <c r="CL106" s="14" t="s">
        <v>283</v>
      </c>
      <c r="CM106" s="13">
        <v>312</v>
      </c>
      <c r="CN106" s="14" t="s">
        <v>283</v>
      </c>
      <c r="CO106" s="14" t="s">
        <v>283</v>
      </c>
      <c r="CP106" s="14" t="s">
        <v>283</v>
      </c>
      <c r="CQ106" s="14" t="s">
        <v>283</v>
      </c>
      <c r="CR106" s="14" t="s">
        <v>283</v>
      </c>
      <c r="CS106" s="13">
        <v>210</v>
      </c>
      <c r="CT106" s="14" t="s">
        <v>283</v>
      </c>
      <c r="CU106" s="14" t="s">
        <v>283</v>
      </c>
      <c r="CV106" s="14" t="s">
        <v>283</v>
      </c>
      <c r="CW106" s="14" t="s">
        <v>283</v>
      </c>
      <c r="CX106" s="14" t="s">
        <v>283</v>
      </c>
      <c r="CZ106" s="14" t="s">
        <v>283</v>
      </c>
      <c r="DA106" s="14" t="s">
        <v>283</v>
      </c>
      <c r="DB106" s="14" t="s">
        <v>283</v>
      </c>
      <c r="DC106" s="14" t="s">
        <v>283</v>
      </c>
      <c r="DD106" s="14" t="s">
        <v>283</v>
      </c>
      <c r="DE106" s="13">
        <v>299</v>
      </c>
      <c r="DF106" s="14" t="s">
        <v>283</v>
      </c>
      <c r="DG106" s="14" t="s">
        <v>283</v>
      </c>
      <c r="DH106" s="14" t="s">
        <v>283</v>
      </c>
      <c r="DI106" s="14" t="s">
        <v>283</v>
      </c>
      <c r="DJ106" s="14" t="s">
        <v>283</v>
      </c>
      <c r="DK106" s="13">
        <v>352</v>
      </c>
    </row>
    <row r="107" spans="1:115">
      <c r="A107" s="3" t="s">
        <v>239</v>
      </c>
      <c r="B107" s="13">
        <v>4</v>
      </c>
      <c r="C107" s="13">
        <v>414</v>
      </c>
      <c r="D107" s="13">
        <v>313</v>
      </c>
      <c r="E107" s="13" t="s">
        <v>281</v>
      </c>
      <c r="F107" s="13">
        <v>17</v>
      </c>
      <c r="G107" s="13" t="s">
        <v>283</v>
      </c>
      <c r="H107" s="13" t="s">
        <v>283</v>
      </c>
      <c r="I107" s="13" t="s">
        <v>283</v>
      </c>
      <c r="J107" s="13" t="s">
        <v>283</v>
      </c>
      <c r="K107" s="13" t="s">
        <v>283</v>
      </c>
      <c r="L107" s="13" t="s">
        <v>281</v>
      </c>
      <c r="M107" s="13" t="s">
        <v>281</v>
      </c>
      <c r="N107" s="13" t="s">
        <v>281</v>
      </c>
      <c r="O107" s="13" t="s">
        <v>281</v>
      </c>
      <c r="P107" s="13" t="s">
        <v>281</v>
      </c>
      <c r="Q107" s="13">
        <v>5</v>
      </c>
      <c r="R107" s="13">
        <v>251</v>
      </c>
      <c r="S107" s="13" t="s">
        <v>283</v>
      </c>
      <c r="T107" s="13">
        <v>251</v>
      </c>
      <c r="U107" s="13">
        <v>13</v>
      </c>
      <c r="V107" s="13" t="s">
        <v>281</v>
      </c>
      <c r="W107" s="13" t="s">
        <v>281</v>
      </c>
      <c r="X107" s="13" t="s">
        <v>281</v>
      </c>
      <c r="Y107" s="13" t="s">
        <v>281</v>
      </c>
      <c r="Z107" s="13" t="s">
        <v>281</v>
      </c>
      <c r="AA107" s="13" t="s">
        <v>283</v>
      </c>
      <c r="AB107" s="13" t="s">
        <v>283</v>
      </c>
      <c r="AC107" s="13" t="s">
        <v>283</v>
      </c>
      <c r="AD107" s="13" t="s">
        <v>283</v>
      </c>
      <c r="AE107" s="13" t="s">
        <v>283</v>
      </c>
      <c r="AF107" s="85" t="s">
        <v>283</v>
      </c>
      <c r="AG107" s="85" t="s">
        <v>283</v>
      </c>
      <c r="AH107" s="85" t="s">
        <v>283</v>
      </c>
      <c r="AI107" s="85" t="s">
        <v>283</v>
      </c>
      <c r="AJ107" s="85" t="s">
        <v>283</v>
      </c>
      <c r="AK107" s="13" t="s">
        <v>283</v>
      </c>
      <c r="AL107" s="13" t="s">
        <v>283</v>
      </c>
      <c r="AM107" s="13" t="s">
        <v>283</v>
      </c>
      <c r="AN107" s="13" t="s">
        <v>283</v>
      </c>
      <c r="AO107" s="13" t="s">
        <v>283</v>
      </c>
      <c r="AP107" s="13" t="s">
        <v>283</v>
      </c>
      <c r="AQ107" s="13" t="s">
        <v>283</v>
      </c>
      <c r="AR107" s="13" t="s">
        <v>283</v>
      </c>
      <c r="AS107" s="13" t="s">
        <v>283</v>
      </c>
      <c r="AT107" s="13" t="s">
        <v>283</v>
      </c>
      <c r="AU107" s="85" t="s">
        <v>283</v>
      </c>
      <c r="AV107" s="85" t="s">
        <v>283</v>
      </c>
      <c r="AW107" s="85" t="s">
        <v>283</v>
      </c>
      <c r="AX107" s="85" t="s">
        <v>283</v>
      </c>
      <c r="AY107" s="85" t="s">
        <v>283</v>
      </c>
      <c r="AZ107" s="13">
        <v>254</v>
      </c>
      <c r="BA107" s="13">
        <v>234</v>
      </c>
      <c r="BB107" s="13">
        <v>268</v>
      </c>
      <c r="BC107" s="13">
        <v>276</v>
      </c>
      <c r="BD107" s="13">
        <v>374</v>
      </c>
      <c r="BE107" s="13">
        <v>389</v>
      </c>
      <c r="BF107" s="13">
        <v>350</v>
      </c>
      <c r="BG107" s="13">
        <v>324</v>
      </c>
      <c r="BH107" s="13">
        <v>336</v>
      </c>
      <c r="BI107" s="81">
        <v>237</v>
      </c>
      <c r="BJ107" s="13"/>
      <c r="BK107" s="3"/>
      <c r="BL107" s="3" t="s">
        <v>365</v>
      </c>
      <c r="BM107" s="3" t="s">
        <v>112</v>
      </c>
      <c r="BN107" s="3"/>
      <c r="BO107" s="3"/>
      <c r="BP107" s="13" t="s">
        <v>283</v>
      </c>
      <c r="BQ107" s="13" t="s">
        <v>283</v>
      </c>
      <c r="BR107" s="13" t="s">
        <v>282</v>
      </c>
      <c r="BS107" s="13" t="s">
        <v>282</v>
      </c>
      <c r="BT107" s="13" t="s">
        <v>283</v>
      </c>
      <c r="BU107" s="13">
        <v>203</v>
      </c>
      <c r="BV107" s="13" t="s">
        <v>283</v>
      </c>
      <c r="BW107" s="13" t="s">
        <v>283</v>
      </c>
      <c r="BX107" s="13" t="s">
        <v>282</v>
      </c>
      <c r="BY107" s="13" t="s">
        <v>282</v>
      </c>
      <c r="BZ107" s="13" t="s">
        <v>283</v>
      </c>
      <c r="CB107" s="13" t="s">
        <v>283</v>
      </c>
      <c r="CC107" s="13" t="s">
        <v>283</v>
      </c>
      <c r="CD107" s="13" t="s">
        <v>282</v>
      </c>
      <c r="CE107" s="13" t="s">
        <v>282</v>
      </c>
      <c r="CF107" s="13" t="s">
        <v>283</v>
      </c>
      <c r="CG107" s="13">
        <v>358</v>
      </c>
      <c r="CH107" s="13" t="s">
        <v>283</v>
      </c>
      <c r="CI107" s="13" t="s">
        <v>283</v>
      </c>
      <c r="CJ107" s="13" t="s">
        <v>282</v>
      </c>
      <c r="CK107" s="13" t="s">
        <v>282</v>
      </c>
      <c r="CL107" s="13" t="s">
        <v>283</v>
      </c>
      <c r="CM107" s="13">
        <v>312</v>
      </c>
      <c r="CN107" s="13" t="s">
        <v>283</v>
      </c>
      <c r="CO107" s="13" t="s">
        <v>283</v>
      </c>
      <c r="CP107" s="13" t="s">
        <v>283</v>
      </c>
      <c r="CQ107" s="13" t="s">
        <v>283</v>
      </c>
      <c r="CR107" s="13" t="s">
        <v>283</v>
      </c>
      <c r="CS107" s="13">
        <v>210</v>
      </c>
      <c r="CT107" s="13" t="s">
        <v>283</v>
      </c>
      <c r="CU107" s="13" t="s">
        <v>283</v>
      </c>
      <c r="CV107" s="13" t="s">
        <v>283</v>
      </c>
      <c r="CW107" s="13" t="s">
        <v>283</v>
      </c>
      <c r="CX107" s="13" t="s">
        <v>283</v>
      </c>
      <c r="CZ107" s="13" t="s">
        <v>283</v>
      </c>
      <c r="DA107" s="13" t="s">
        <v>283</v>
      </c>
      <c r="DB107" s="13" t="s">
        <v>283</v>
      </c>
      <c r="DC107" s="13" t="s">
        <v>283</v>
      </c>
      <c r="DD107" s="13" t="s">
        <v>283</v>
      </c>
      <c r="DE107" s="13">
        <v>299</v>
      </c>
      <c r="DF107" s="13" t="s">
        <v>283</v>
      </c>
      <c r="DG107" s="13" t="s">
        <v>283</v>
      </c>
      <c r="DH107" s="13" t="s">
        <v>283</v>
      </c>
      <c r="DI107" s="13" t="s">
        <v>283</v>
      </c>
      <c r="DJ107" s="13" t="s">
        <v>283</v>
      </c>
      <c r="DK107" s="13">
        <v>352</v>
      </c>
    </row>
    <row r="108" spans="1:115">
      <c r="A108" s="3" t="s">
        <v>240</v>
      </c>
      <c r="B108" s="13" t="s">
        <v>283</v>
      </c>
      <c r="C108" s="13" t="s">
        <v>283</v>
      </c>
      <c r="D108" s="13" t="s">
        <v>283</v>
      </c>
      <c r="E108" s="13" t="s">
        <v>283</v>
      </c>
      <c r="F108" s="13" t="s">
        <v>283</v>
      </c>
      <c r="G108" s="13" t="s">
        <v>283</v>
      </c>
      <c r="H108" s="13" t="s">
        <v>283</v>
      </c>
      <c r="I108" s="13" t="s">
        <v>283</v>
      </c>
      <c r="J108" s="13" t="s">
        <v>283</v>
      </c>
      <c r="K108" s="13" t="s">
        <v>283</v>
      </c>
      <c r="L108" s="13" t="s">
        <v>283</v>
      </c>
      <c r="M108" s="13" t="s">
        <v>283</v>
      </c>
      <c r="N108" s="13" t="s">
        <v>283</v>
      </c>
      <c r="O108" s="13" t="s">
        <v>283</v>
      </c>
      <c r="P108" s="13" t="s">
        <v>283</v>
      </c>
      <c r="Q108" s="13" t="s">
        <v>283</v>
      </c>
      <c r="R108" s="13" t="s">
        <v>283</v>
      </c>
      <c r="S108" s="13" t="s">
        <v>283</v>
      </c>
      <c r="T108" s="13" t="s">
        <v>283</v>
      </c>
      <c r="U108" s="13" t="s">
        <v>283</v>
      </c>
      <c r="V108" s="13" t="s">
        <v>283</v>
      </c>
      <c r="W108" s="13" t="s">
        <v>283</v>
      </c>
      <c r="X108" s="13" t="s">
        <v>283</v>
      </c>
      <c r="Y108" s="13" t="s">
        <v>283</v>
      </c>
      <c r="Z108" s="13" t="s">
        <v>283</v>
      </c>
      <c r="AA108" s="13" t="s">
        <v>283</v>
      </c>
      <c r="AB108" s="13" t="s">
        <v>283</v>
      </c>
      <c r="AC108" s="13" t="s">
        <v>283</v>
      </c>
      <c r="AD108" s="13" t="s">
        <v>283</v>
      </c>
      <c r="AE108" s="13" t="s">
        <v>283</v>
      </c>
      <c r="AF108" s="85" t="s">
        <v>283</v>
      </c>
      <c r="AG108" s="85" t="s">
        <v>283</v>
      </c>
      <c r="AH108" s="85" t="s">
        <v>283</v>
      </c>
      <c r="AI108" s="85" t="s">
        <v>283</v>
      </c>
      <c r="AJ108" s="85" t="s">
        <v>283</v>
      </c>
      <c r="AK108" s="13" t="s">
        <v>281</v>
      </c>
      <c r="AL108" s="13" t="s">
        <v>281</v>
      </c>
      <c r="AM108" s="13" t="s">
        <v>281</v>
      </c>
      <c r="AN108" s="13" t="s">
        <v>283</v>
      </c>
      <c r="AO108" s="13" t="s">
        <v>281</v>
      </c>
      <c r="AP108" s="13" t="s">
        <v>281</v>
      </c>
      <c r="AQ108" s="13" t="s">
        <v>281</v>
      </c>
      <c r="AR108" s="13" t="s">
        <v>281</v>
      </c>
      <c r="AS108" s="13" t="s">
        <v>283</v>
      </c>
      <c r="AT108" s="13" t="s">
        <v>281</v>
      </c>
      <c r="AU108" s="85" t="s">
        <v>281</v>
      </c>
      <c r="AV108" s="85" t="s">
        <v>281</v>
      </c>
      <c r="AW108" s="85" t="s">
        <v>281</v>
      </c>
      <c r="AX108" s="85" t="s">
        <v>283</v>
      </c>
      <c r="AY108" s="85" t="s">
        <v>281</v>
      </c>
      <c r="AZ108" s="13">
        <v>254</v>
      </c>
      <c r="BA108" s="13">
        <v>234</v>
      </c>
      <c r="BB108" s="13">
        <v>268</v>
      </c>
      <c r="BC108" s="13">
        <v>276</v>
      </c>
      <c r="BD108" s="13">
        <v>374</v>
      </c>
      <c r="BE108" s="13">
        <v>389</v>
      </c>
      <c r="BF108" s="13">
        <v>350</v>
      </c>
      <c r="BG108" s="13">
        <v>324</v>
      </c>
      <c r="BH108" s="13">
        <v>336</v>
      </c>
      <c r="BI108" s="81">
        <v>237</v>
      </c>
      <c r="BJ108" s="13"/>
      <c r="BK108" s="3"/>
      <c r="BL108" s="3" t="s">
        <v>366</v>
      </c>
      <c r="BM108" s="3" t="s">
        <v>110</v>
      </c>
      <c r="BN108" s="3"/>
      <c r="BO108" s="3"/>
      <c r="BP108" s="13" t="s">
        <v>283</v>
      </c>
      <c r="BQ108" s="13" t="s">
        <v>283</v>
      </c>
      <c r="BR108" s="13" t="s">
        <v>282</v>
      </c>
      <c r="BS108" s="13" t="s">
        <v>282</v>
      </c>
      <c r="BT108" s="13" t="s">
        <v>283</v>
      </c>
      <c r="BU108" s="13">
        <v>203</v>
      </c>
      <c r="BV108" s="13" t="s">
        <v>283</v>
      </c>
      <c r="BW108" s="13" t="s">
        <v>283</v>
      </c>
      <c r="BX108" s="13" t="s">
        <v>282</v>
      </c>
      <c r="BY108" s="13" t="s">
        <v>282</v>
      </c>
      <c r="BZ108" s="13" t="s">
        <v>283</v>
      </c>
      <c r="CB108" s="13" t="s">
        <v>283</v>
      </c>
      <c r="CC108" s="13" t="s">
        <v>283</v>
      </c>
      <c r="CD108" s="13" t="s">
        <v>282</v>
      </c>
      <c r="CE108" s="13" t="s">
        <v>282</v>
      </c>
      <c r="CF108" s="13" t="s">
        <v>283</v>
      </c>
      <c r="CG108" s="13">
        <v>358</v>
      </c>
      <c r="CH108" s="13" t="s">
        <v>283</v>
      </c>
      <c r="CI108" s="13" t="s">
        <v>283</v>
      </c>
      <c r="CJ108" s="13" t="s">
        <v>282</v>
      </c>
      <c r="CK108" s="13" t="s">
        <v>282</v>
      </c>
      <c r="CL108" s="13" t="s">
        <v>283</v>
      </c>
      <c r="CM108" s="13">
        <v>312</v>
      </c>
      <c r="CN108" s="13" t="s">
        <v>283</v>
      </c>
      <c r="CO108" s="13" t="s">
        <v>283</v>
      </c>
      <c r="CP108" s="13" t="s">
        <v>283</v>
      </c>
      <c r="CQ108" s="13" t="s">
        <v>283</v>
      </c>
      <c r="CR108" s="13" t="s">
        <v>283</v>
      </c>
      <c r="CS108" s="13">
        <v>210</v>
      </c>
      <c r="CT108" s="13" t="s">
        <v>283</v>
      </c>
      <c r="CU108" s="13" t="s">
        <v>283</v>
      </c>
      <c r="CV108" s="13" t="s">
        <v>283</v>
      </c>
      <c r="CW108" s="13" t="s">
        <v>283</v>
      </c>
      <c r="CX108" s="13" t="s">
        <v>283</v>
      </c>
      <c r="CZ108" s="13" t="s">
        <v>283</v>
      </c>
      <c r="DA108" s="13" t="s">
        <v>283</v>
      </c>
      <c r="DB108" s="13" t="s">
        <v>283</v>
      </c>
      <c r="DC108" s="13" t="s">
        <v>283</v>
      </c>
      <c r="DD108" s="13" t="s">
        <v>283</v>
      </c>
      <c r="DE108" s="13">
        <v>299</v>
      </c>
      <c r="DF108" s="13" t="s">
        <v>283</v>
      </c>
      <c r="DG108" s="13" t="s">
        <v>283</v>
      </c>
      <c r="DH108" s="13" t="s">
        <v>283</v>
      </c>
      <c r="DI108" s="13" t="s">
        <v>283</v>
      </c>
      <c r="DJ108" s="13" t="s">
        <v>283</v>
      </c>
      <c r="DK108" s="13">
        <v>352</v>
      </c>
    </row>
    <row r="109" spans="1:115">
      <c r="A109" s="3" t="s">
        <v>241</v>
      </c>
      <c r="B109" s="13" t="s">
        <v>283</v>
      </c>
      <c r="C109" s="13" t="s">
        <v>283</v>
      </c>
      <c r="D109" s="13" t="s">
        <v>283</v>
      </c>
      <c r="E109" s="13" t="s">
        <v>283</v>
      </c>
      <c r="F109" s="13" t="s">
        <v>283</v>
      </c>
      <c r="G109" s="13" t="s">
        <v>283</v>
      </c>
      <c r="H109" s="13" t="s">
        <v>283</v>
      </c>
      <c r="I109" s="13" t="s">
        <v>283</v>
      </c>
      <c r="J109" s="13" t="s">
        <v>283</v>
      </c>
      <c r="K109" s="13" t="s">
        <v>283</v>
      </c>
      <c r="L109" s="13" t="s">
        <v>283</v>
      </c>
      <c r="M109" s="13" t="s">
        <v>283</v>
      </c>
      <c r="N109" s="13" t="s">
        <v>283</v>
      </c>
      <c r="O109" s="13" t="s">
        <v>283</v>
      </c>
      <c r="P109" s="13" t="s">
        <v>283</v>
      </c>
      <c r="Q109" s="13" t="s">
        <v>283</v>
      </c>
      <c r="R109" s="13" t="s">
        <v>283</v>
      </c>
      <c r="S109" s="13" t="s">
        <v>283</v>
      </c>
      <c r="T109" s="13" t="s">
        <v>283</v>
      </c>
      <c r="U109" s="13" t="s">
        <v>283</v>
      </c>
      <c r="V109" s="13" t="s">
        <v>283</v>
      </c>
      <c r="W109" s="13" t="s">
        <v>283</v>
      </c>
      <c r="X109" s="13" t="s">
        <v>283</v>
      </c>
      <c r="Y109" s="13" t="s">
        <v>283</v>
      </c>
      <c r="Z109" s="13" t="s">
        <v>283</v>
      </c>
      <c r="AA109" s="13" t="s">
        <v>283</v>
      </c>
      <c r="AB109" s="13" t="s">
        <v>283</v>
      </c>
      <c r="AC109" s="13" t="s">
        <v>283</v>
      </c>
      <c r="AD109" s="13" t="s">
        <v>283</v>
      </c>
      <c r="AE109" s="13" t="s">
        <v>283</v>
      </c>
      <c r="AF109" s="85" t="s">
        <v>283</v>
      </c>
      <c r="AG109" s="85" t="s">
        <v>283</v>
      </c>
      <c r="AH109" s="85" t="s">
        <v>283</v>
      </c>
      <c r="AI109" s="85" t="s">
        <v>283</v>
      </c>
      <c r="AJ109" s="85" t="s">
        <v>283</v>
      </c>
      <c r="AK109" s="13" t="s">
        <v>283</v>
      </c>
      <c r="AL109" s="13" t="s">
        <v>283</v>
      </c>
      <c r="AM109" s="13" t="s">
        <v>283</v>
      </c>
      <c r="AN109" s="13" t="s">
        <v>283</v>
      </c>
      <c r="AO109" s="13" t="s">
        <v>283</v>
      </c>
      <c r="AP109" s="13" t="s">
        <v>283</v>
      </c>
      <c r="AQ109" s="13" t="s">
        <v>283</v>
      </c>
      <c r="AR109" s="13" t="s">
        <v>283</v>
      </c>
      <c r="AS109" s="13" t="s">
        <v>283</v>
      </c>
      <c r="AT109" s="13" t="s">
        <v>283</v>
      </c>
      <c r="AU109" s="85" t="s">
        <v>283</v>
      </c>
      <c r="AV109" s="85" t="s">
        <v>283</v>
      </c>
      <c r="AW109" s="85" t="s">
        <v>283</v>
      </c>
      <c r="AX109" s="85" t="s">
        <v>283</v>
      </c>
      <c r="AY109" s="85" t="s">
        <v>283</v>
      </c>
      <c r="AZ109" s="13">
        <v>254</v>
      </c>
      <c r="BA109" s="13">
        <v>234</v>
      </c>
      <c r="BB109" s="13">
        <v>268</v>
      </c>
      <c r="BC109" s="13">
        <v>276</v>
      </c>
      <c r="BD109" s="13">
        <v>374</v>
      </c>
      <c r="BE109" s="13">
        <v>389</v>
      </c>
      <c r="BF109" s="13">
        <v>350</v>
      </c>
      <c r="BG109" s="13">
        <v>324</v>
      </c>
      <c r="BH109" s="13">
        <v>336</v>
      </c>
      <c r="BI109" s="81">
        <v>237</v>
      </c>
      <c r="BJ109" s="13"/>
      <c r="BK109" s="3"/>
      <c r="BL109" s="3" t="s">
        <v>367</v>
      </c>
      <c r="BM109" s="3" t="s">
        <v>108</v>
      </c>
      <c r="BN109" s="3"/>
      <c r="BO109" s="3"/>
      <c r="BP109" s="13" t="s">
        <v>283</v>
      </c>
      <c r="BQ109" s="13" t="s">
        <v>283</v>
      </c>
      <c r="BR109" s="13" t="s">
        <v>282</v>
      </c>
      <c r="BS109" s="13" t="s">
        <v>282</v>
      </c>
      <c r="BT109" s="13" t="s">
        <v>283</v>
      </c>
      <c r="BU109" s="13">
        <v>203</v>
      </c>
      <c r="BV109" s="13" t="s">
        <v>283</v>
      </c>
      <c r="BW109" s="13" t="s">
        <v>283</v>
      </c>
      <c r="BX109" s="13" t="s">
        <v>282</v>
      </c>
      <c r="BY109" s="13" t="s">
        <v>282</v>
      </c>
      <c r="BZ109" s="13" t="s">
        <v>283</v>
      </c>
      <c r="CB109" s="13" t="s">
        <v>283</v>
      </c>
      <c r="CC109" s="13" t="s">
        <v>283</v>
      </c>
      <c r="CD109" s="13" t="s">
        <v>282</v>
      </c>
      <c r="CE109" s="13" t="s">
        <v>282</v>
      </c>
      <c r="CF109" s="13" t="s">
        <v>283</v>
      </c>
      <c r="CG109" s="13">
        <v>358</v>
      </c>
      <c r="CH109" s="13" t="s">
        <v>283</v>
      </c>
      <c r="CI109" s="13" t="s">
        <v>283</v>
      </c>
      <c r="CJ109" s="13" t="s">
        <v>282</v>
      </c>
      <c r="CK109" s="13" t="s">
        <v>282</v>
      </c>
      <c r="CL109" s="13" t="s">
        <v>283</v>
      </c>
      <c r="CM109" s="13">
        <v>312</v>
      </c>
      <c r="CN109" s="13" t="s">
        <v>283</v>
      </c>
      <c r="CO109" s="13" t="s">
        <v>283</v>
      </c>
      <c r="CP109" s="13" t="s">
        <v>283</v>
      </c>
      <c r="CQ109" s="13" t="s">
        <v>283</v>
      </c>
      <c r="CR109" s="13" t="s">
        <v>283</v>
      </c>
      <c r="CS109" s="13">
        <v>210</v>
      </c>
      <c r="CT109" s="13" t="s">
        <v>283</v>
      </c>
      <c r="CU109" s="13" t="s">
        <v>283</v>
      </c>
      <c r="CV109" s="13" t="s">
        <v>283</v>
      </c>
      <c r="CW109" s="13" t="s">
        <v>283</v>
      </c>
      <c r="CX109" s="13" t="s">
        <v>283</v>
      </c>
      <c r="CZ109" s="13" t="s">
        <v>283</v>
      </c>
      <c r="DA109" s="13" t="s">
        <v>283</v>
      </c>
      <c r="DB109" s="13" t="s">
        <v>283</v>
      </c>
      <c r="DC109" s="13" t="s">
        <v>283</v>
      </c>
      <c r="DD109" s="13" t="s">
        <v>283</v>
      </c>
      <c r="DE109" s="13">
        <v>299</v>
      </c>
      <c r="DF109" s="13" t="s">
        <v>283</v>
      </c>
      <c r="DG109" s="13" t="s">
        <v>283</v>
      </c>
      <c r="DH109" s="13" t="s">
        <v>283</v>
      </c>
      <c r="DI109" s="13" t="s">
        <v>283</v>
      </c>
      <c r="DJ109" s="13" t="s">
        <v>283</v>
      </c>
      <c r="DK109" s="13">
        <v>352</v>
      </c>
    </row>
    <row r="110" spans="1:115">
      <c r="A110" s="3" t="s">
        <v>242</v>
      </c>
      <c r="B110" s="13" t="s">
        <v>283</v>
      </c>
      <c r="C110" s="13" t="s">
        <v>283</v>
      </c>
      <c r="D110" s="13" t="s">
        <v>283</v>
      </c>
      <c r="E110" s="13" t="s">
        <v>283</v>
      </c>
      <c r="F110" s="13" t="s">
        <v>283</v>
      </c>
      <c r="G110" s="13" t="s">
        <v>283</v>
      </c>
      <c r="H110" s="13" t="s">
        <v>283</v>
      </c>
      <c r="I110" s="13" t="s">
        <v>283</v>
      </c>
      <c r="J110" s="13" t="s">
        <v>283</v>
      </c>
      <c r="K110" s="13" t="s">
        <v>283</v>
      </c>
      <c r="L110" s="13" t="s">
        <v>283</v>
      </c>
      <c r="M110" s="13" t="s">
        <v>283</v>
      </c>
      <c r="N110" s="13" t="s">
        <v>283</v>
      </c>
      <c r="O110" s="13" t="s">
        <v>283</v>
      </c>
      <c r="P110" s="13" t="s">
        <v>283</v>
      </c>
      <c r="Q110" s="13" t="s">
        <v>283</v>
      </c>
      <c r="R110" s="13" t="s">
        <v>283</v>
      </c>
      <c r="S110" s="13" t="s">
        <v>283</v>
      </c>
      <c r="T110" s="13" t="s">
        <v>283</v>
      </c>
      <c r="U110" s="13" t="s">
        <v>283</v>
      </c>
      <c r="V110" s="13" t="s">
        <v>283</v>
      </c>
      <c r="W110" s="13" t="s">
        <v>283</v>
      </c>
      <c r="X110" s="13" t="s">
        <v>283</v>
      </c>
      <c r="Y110" s="13" t="s">
        <v>283</v>
      </c>
      <c r="Z110" s="13" t="s">
        <v>283</v>
      </c>
      <c r="AA110" s="13" t="s">
        <v>283</v>
      </c>
      <c r="AB110" s="13" t="s">
        <v>283</v>
      </c>
      <c r="AC110" s="13" t="s">
        <v>283</v>
      </c>
      <c r="AD110" s="13" t="s">
        <v>283</v>
      </c>
      <c r="AE110" s="13" t="s">
        <v>283</v>
      </c>
      <c r="AF110" s="85" t="s">
        <v>283</v>
      </c>
      <c r="AG110" s="85" t="s">
        <v>283</v>
      </c>
      <c r="AH110" s="85" t="s">
        <v>283</v>
      </c>
      <c r="AI110" s="85" t="s">
        <v>283</v>
      </c>
      <c r="AJ110" s="85" t="s">
        <v>283</v>
      </c>
      <c r="AK110" s="13" t="s">
        <v>283</v>
      </c>
      <c r="AL110" s="13" t="s">
        <v>283</v>
      </c>
      <c r="AM110" s="13" t="s">
        <v>283</v>
      </c>
      <c r="AN110" s="13" t="s">
        <v>283</v>
      </c>
      <c r="AO110" s="13" t="s">
        <v>283</v>
      </c>
      <c r="AP110" s="13" t="s">
        <v>283</v>
      </c>
      <c r="AQ110" s="13" t="s">
        <v>283</v>
      </c>
      <c r="AR110" s="13" t="s">
        <v>283</v>
      </c>
      <c r="AS110" s="13" t="s">
        <v>283</v>
      </c>
      <c r="AT110" s="13" t="s">
        <v>283</v>
      </c>
      <c r="AU110" s="85" t="s">
        <v>283</v>
      </c>
      <c r="AV110" s="85" t="s">
        <v>283</v>
      </c>
      <c r="AW110" s="85" t="s">
        <v>283</v>
      </c>
      <c r="AX110" s="85" t="s">
        <v>283</v>
      </c>
      <c r="AY110" s="85" t="s">
        <v>283</v>
      </c>
      <c r="AZ110" s="13">
        <v>254</v>
      </c>
      <c r="BA110" s="13">
        <v>234</v>
      </c>
      <c r="BB110" s="13">
        <v>268</v>
      </c>
      <c r="BC110" s="13">
        <v>276</v>
      </c>
      <c r="BD110" s="13">
        <v>374</v>
      </c>
      <c r="BE110" s="13">
        <v>389</v>
      </c>
      <c r="BF110" s="13">
        <v>350</v>
      </c>
      <c r="BG110" s="13">
        <v>324</v>
      </c>
      <c r="BH110" s="13">
        <v>336</v>
      </c>
      <c r="BI110" s="81">
        <v>237</v>
      </c>
      <c r="BJ110" s="13"/>
      <c r="BK110" s="3"/>
      <c r="BL110" s="3" t="s">
        <v>368</v>
      </c>
      <c r="BM110" s="3" t="s">
        <v>106</v>
      </c>
      <c r="BN110" s="3"/>
      <c r="BO110" s="3"/>
      <c r="BP110" s="13" t="s">
        <v>283</v>
      </c>
      <c r="BQ110" s="13" t="s">
        <v>283</v>
      </c>
      <c r="BR110" s="13" t="s">
        <v>282</v>
      </c>
      <c r="BS110" s="13" t="s">
        <v>282</v>
      </c>
      <c r="BT110" s="13" t="s">
        <v>283</v>
      </c>
      <c r="BU110" s="13">
        <v>203</v>
      </c>
      <c r="BV110" s="13" t="s">
        <v>283</v>
      </c>
      <c r="BW110" s="13" t="s">
        <v>283</v>
      </c>
      <c r="BX110" s="13" t="s">
        <v>282</v>
      </c>
      <c r="BY110" s="13" t="s">
        <v>282</v>
      </c>
      <c r="BZ110" s="13" t="s">
        <v>283</v>
      </c>
      <c r="CB110" s="13" t="s">
        <v>283</v>
      </c>
      <c r="CC110" s="13" t="s">
        <v>283</v>
      </c>
      <c r="CD110" s="13" t="s">
        <v>282</v>
      </c>
      <c r="CE110" s="13" t="s">
        <v>282</v>
      </c>
      <c r="CF110" s="13" t="s">
        <v>283</v>
      </c>
      <c r="CG110" s="13">
        <v>358</v>
      </c>
      <c r="CH110" s="13" t="s">
        <v>283</v>
      </c>
      <c r="CI110" s="13" t="s">
        <v>283</v>
      </c>
      <c r="CJ110" s="13" t="s">
        <v>282</v>
      </c>
      <c r="CK110" s="13" t="s">
        <v>282</v>
      </c>
      <c r="CL110" s="13" t="s">
        <v>283</v>
      </c>
      <c r="CM110" s="13">
        <v>312</v>
      </c>
      <c r="CN110" s="13" t="s">
        <v>283</v>
      </c>
      <c r="CO110" s="13" t="s">
        <v>283</v>
      </c>
      <c r="CP110" s="13" t="s">
        <v>283</v>
      </c>
      <c r="CQ110" s="13" t="s">
        <v>283</v>
      </c>
      <c r="CR110" s="13" t="s">
        <v>283</v>
      </c>
      <c r="CS110" s="13">
        <v>210</v>
      </c>
      <c r="CT110" s="13" t="s">
        <v>283</v>
      </c>
      <c r="CU110" s="13" t="s">
        <v>283</v>
      </c>
      <c r="CV110" s="13" t="s">
        <v>283</v>
      </c>
      <c r="CW110" s="13" t="s">
        <v>283</v>
      </c>
      <c r="CX110" s="13" t="s">
        <v>283</v>
      </c>
      <c r="CZ110" s="13" t="s">
        <v>283</v>
      </c>
      <c r="DA110" s="13" t="s">
        <v>283</v>
      </c>
      <c r="DB110" s="13" t="s">
        <v>283</v>
      </c>
      <c r="DC110" s="13" t="s">
        <v>283</v>
      </c>
      <c r="DD110" s="13" t="s">
        <v>283</v>
      </c>
      <c r="DE110" s="13">
        <v>299</v>
      </c>
      <c r="DF110" s="13" t="s">
        <v>283</v>
      </c>
      <c r="DG110" s="13" t="s">
        <v>283</v>
      </c>
      <c r="DH110" s="13" t="s">
        <v>283</v>
      </c>
      <c r="DI110" s="13" t="s">
        <v>283</v>
      </c>
      <c r="DJ110" s="13" t="s">
        <v>283</v>
      </c>
      <c r="DK110" s="13">
        <v>352</v>
      </c>
    </row>
    <row r="111" spans="1:115">
      <c r="A111" s="3" t="s">
        <v>243</v>
      </c>
      <c r="B111" s="13" t="s">
        <v>283</v>
      </c>
      <c r="C111" s="13" t="s">
        <v>283</v>
      </c>
      <c r="D111" s="13" t="s">
        <v>283</v>
      </c>
      <c r="E111" s="13" t="s">
        <v>283</v>
      </c>
      <c r="F111" s="13" t="s">
        <v>283</v>
      </c>
      <c r="G111" s="13" t="s">
        <v>283</v>
      </c>
      <c r="H111" s="13" t="s">
        <v>283</v>
      </c>
      <c r="I111" s="13" t="s">
        <v>283</v>
      </c>
      <c r="J111" s="13" t="s">
        <v>283</v>
      </c>
      <c r="K111" s="13" t="s">
        <v>283</v>
      </c>
      <c r="L111" s="13" t="s">
        <v>283</v>
      </c>
      <c r="M111" s="13" t="s">
        <v>283</v>
      </c>
      <c r="N111" s="13" t="s">
        <v>283</v>
      </c>
      <c r="O111" s="13" t="s">
        <v>283</v>
      </c>
      <c r="P111" s="13" t="s">
        <v>283</v>
      </c>
      <c r="Q111" s="13" t="s">
        <v>283</v>
      </c>
      <c r="R111" s="13" t="s">
        <v>283</v>
      </c>
      <c r="S111" s="13" t="s">
        <v>283</v>
      </c>
      <c r="T111" s="13" t="s">
        <v>283</v>
      </c>
      <c r="U111" s="13" t="s">
        <v>283</v>
      </c>
      <c r="V111" s="13" t="s">
        <v>283</v>
      </c>
      <c r="W111" s="13" t="s">
        <v>283</v>
      </c>
      <c r="X111" s="13" t="s">
        <v>283</v>
      </c>
      <c r="Y111" s="13" t="s">
        <v>283</v>
      </c>
      <c r="Z111" s="13" t="s">
        <v>283</v>
      </c>
      <c r="AA111" s="13" t="s">
        <v>283</v>
      </c>
      <c r="AB111" s="13" t="s">
        <v>283</v>
      </c>
      <c r="AC111" s="13" t="s">
        <v>283</v>
      </c>
      <c r="AD111" s="13" t="s">
        <v>283</v>
      </c>
      <c r="AE111" s="13" t="s">
        <v>283</v>
      </c>
      <c r="AF111" s="85" t="s">
        <v>283</v>
      </c>
      <c r="AG111" s="85" t="s">
        <v>283</v>
      </c>
      <c r="AH111" s="85" t="s">
        <v>283</v>
      </c>
      <c r="AI111" s="85" t="s">
        <v>283</v>
      </c>
      <c r="AJ111" s="85" t="s">
        <v>283</v>
      </c>
      <c r="AK111" s="13" t="s">
        <v>283</v>
      </c>
      <c r="AL111" s="13" t="s">
        <v>283</v>
      </c>
      <c r="AM111" s="13" t="s">
        <v>283</v>
      </c>
      <c r="AN111" s="13" t="s">
        <v>283</v>
      </c>
      <c r="AO111" s="13" t="s">
        <v>283</v>
      </c>
      <c r="AP111" s="13" t="s">
        <v>283</v>
      </c>
      <c r="AQ111" s="13" t="s">
        <v>283</v>
      </c>
      <c r="AR111" s="13" t="s">
        <v>283</v>
      </c>
      <c r="AS111" s="13" t="s">
        <v>283</v>
      </c>
      <c r="AT111" s="13" t="s">
        <v>283</v>
      </c>
      <c r="AU111" s="85" t="s">
        <v>283</v>
      </c>
      <c r="AV111" s="85" t="s">
        <v>283</v>
      </c>
      <c r="AW111" s="85" t="s">
        <v>283</v>
      </c>
      <c r="AX111" s="85" t="s">
        <v>283</v>
      </c>
      <c r="AY111" s="85" t="s">
        <v>283</v>
      </c>
      <c r="AZ111" s="13">
        <v>254</v>
      </c>
      <c r="BA111" s="13">
        <v>234</v>
      </c>
      <c r="BB111" s="13">
        <v>268</v>
      </c>
      <c r="BC111" s="13">
        <v>276</v>
      </c>
      <c r="BD111" s="13">
        <v>374</v>
      </c>
      <c r="BE111" s="13">
        <v>389</v>
      </c>
      <c r="BF111" s="13">
        <v>350</v>
      </c>
      <c r="BG111" s="13">
        <v>324</v>
      </c>
      <c r="BH111" s="13">
        <v>336</v>
      </c>
      <c r="BI111" s="81">
        <v>237</v>
      </c>
      <c r="BJ111" s="13"/>
      <c r="BK111" s="3"/>
      <c r="BL111" s="3" t="s">
        <v>369</v>
      </c>
      <c r="BM111" s="3" t="s">
        <v>104</v>
      </c>
      <c r="BN111" s="3"/>
      <c r="BO111" s="3"/>
      <c r="BP111" s="13" t="s">
        <v>283</v>
      </c>
      <c r="BQ111" s="13" t="s">
        <v>283</v>
      </c>
      <c r="BR111" s="13" t="s">
        <v>282</v>
      </c>
      <c r="BS111" s="13" t="s">
        <v>282</v>
      </c>
      <c r="BT111" s="13" t="s">
        <v>283</v>
      </c>
      <c r="BU111" s="13">
        <v>203</v>
      </c>
      <c r="BV111" s="13" t="s">
        <v>283</v>
      </c>
      <c r="BW111" s="13" t="s">
        <v>283</v>
      </c>
      <c r="BX111" s="13" t="s">
        <v>282</v>
      </c>
      <c r="BY111" s="13" t="s">
        <v>282</v>
      </c>
      <c r="BZ111" s="13" t="s">
        <v>283</v>
      </c>
      <c r="CB111" s="13" t="s">
        <v>283</v>
      </c>
      <c r="CC111" s="13" t="s">
        <v>283</v>
      </c>
      <c r="CD111" s="13" t="s">
        <v>282</v>
      </c>
      <c r="CE111" s="13" t="s">
        <v>282</v>
      </c>
      <c r="CF111" s="13" t="s">
        <v>283</v>
      </c>
      <c r="CG111" s="13">
        <v>358</v>
      </c>
      <c r="CH111" s="13" t="s">
        <v>283</v>
      </c>
      <c r="CI111" s="13" t="s">
        <v>283</v>
      </c>
      <c r="CJ111" s="13" t="s">
        <v>282</v>
      </c>
      <c r="CK111" s="13" t="s">
        <v>282</v>
      </c>
      <c r="CL111" s="13" t="s">
        <v>283</v>
      </c>
      <c r="CM111" s="13">
        <v>312</v>
      </c>
      <c r="CN111" s="13" t="s">
        <v>283</v>
      </c>
      <c r="CO111" s="13" t="s">
        <v>283</v>
      </c>
      <c r="CP111" s="13" t="s">
        <v>283</v>
      </c>
      <c r="CQ111" s="13" t="s">
        <v>283</v>
      </c>
      <c r="CR111" s="13" t="s">
        <v>283</v>
      </c>
      <c r="CS111" s="13">
        <v>210</v>
      </c>
      <c r="CT111" s="13" t="s">
        <v>283</v>
      </c>
      <c r="CU111" s="13" t="s">
        <v>283</v>
      </c>
      <c r="CV111" s="13" t="s">
        <v>283</v>
      </c>
      <c r="CW111" s="13" t="s">
        <v>283</v>
      </c>
      <c r="CX111" s="13" t="s">
        <v>283</v>
      </c>
      <c r="CZ111" s="13" t="s">
        <v>283</v>
      </c>
      <c r="DA111" s="13" t="s">
        <v>283</v>
      </c>
      <c r="DB111" s="13" t="s">
        <v>283</v>
      </c>
      <c r="DC111" s="13" t="s">
        <v>283</v>
      </c>
      <c r="DD111" s="13" t="s">
        <v>283</v>
      </c>
      <c r="DE111" s="13">
        <v>299</v>
      </c>
      <c r="DF111" s="13" t="s">
        <v>283</v>
      </c>
      <c r="DG111" s="13" t="s">
        <v>283</v>
      </c>
      <c r="DH111" s="13" t="s">
        <v>283</v>
      </c>
      <c r="DI111" s="13" t="s">
        <v>283</v>
      </c>
      <c r="DJ111" s="13" t="s">
        <v>283</v>
      </c>
      <c r="DK111" s="13">
        <v>352</v>
      </c>
    </row>
    <row r="112" spans="1:115">
      <c r="A112" s="3" t="s">
        <v>244</v>
      </c>
      <c r="B112" s="13" t="s">
        <v>283</v>
      </c>
      <c r="C112" s="13" t="s">
        <v>283</v>
      </c>
      <c r="D112" s="13" t="s">
        <v>283</v>
      </c>
      <c r="E112" s="13" t="s">
        <v>283</v>
      </c>
      <c r="F112" s="13" t="s">
        <v>283</v>
      </c>
      <c r="G112" s="13" t="s">
        <v>283</v>
      </c>
      <c r="H112" s="13" t="s">
        <v>283</v>
      </c>
      <c r="I112" s="13" t="s">
        <v>283</v>
      </c>
      <c r="J112" s="13" t="s">
        <v>283</v>
      </c>
      <c r="K112" s="13" t="s">
        <v>283</v>
      </c>
      <c r="L112" s="13" t="s">
        <v>281</v>
      </c>
      <c r="M112" s="13" t="s">
        <v>281</v>
      </c>
      <c r="N112" s="13" t="s">
        <v>281</v>
      </c>
      <c r="O112" s="13" t="s">
        <v>283</v>
      </c>
      <c r="P112" s="13" t="s">
        <v>281</v>
      </c>
      <c r="Q112" s="13" t="s">
        <v>283</v>
      </c>
      <c r="R112" s="13" t="s">
        <v>283</v>
      </c>
      <c r="S112" s="13" t="s">
        <v>283</v>
      </c>
      <c r="T112" s="13" t="s">
        <v>283</v>
      </c>
      <c r="U112" s="13" t="s">
        <v>283</v>
      </c>
      <c r="V112" s="13" t="s">
        <v>283</v>
      </c>
      <c r="W112" s="13" t="s">
        <v>283</v>
      </c>
      <c r="X112" s="13" t="s">
        <v>283</v>
      </c>
      <c r="Y112" s="13" t="s">
        <v>283</v>
      </c>
      <c r="Z112" s="13" t="s">
        <v>283</v>
      </c>
      <c r="AA112" s="13" t="s">
        <v>283</v>
      </c>
      <c r="AB112" s="14" t="s">
        <v>283</v>
      </c>
      <c r="AC112" s="14" t="s">
        <v>283</v>
      </c>
      <c r="AD112" s="14" t="s">
        <v>283</v>
      </c>
      <c r="AE112" s="14" t="s">
        <v>283</v>
      </c>
      <c r="AF112" s="85" t="s">
        <v>281</v>
      </c>
      <c r="AG112" s="85" t="s">
        <v>281</v>
      </c>
      <c r="AH112" s="85" t="s">
        <v>281</v>
      </c>
      <c r="AI112" s="85" t="s">
        <v>283</v>
      </c>
      <c r="AJ112" s="85" t="s">
        <v>281</v>
      </c>
      <c r="AK112" s="13" t="s">
        <v>283</v>
      </c>
      <c r="AL112" s="13" t="s">
        <v>283</v>
      </c>
      <c r="AM112" s="13" t="s">
        <v>283</v>
      </c>
      <c r="AN112" s="13" t="s">
        <v>283</v>
      </c>
      <c r="AO112" s="13" t="s">
        <v>283</v>
      </c>
      <c r="AP112" s="13" t="s">
        <v>283</v>
      </c>
      <c r="AQ112" s="13" t="s">
        <v>283</v>
      </c>
      <c r="AR112" s="13" t="s">
        <v>283</v>
      </c>
      <c r="AS112" s="13" t="s">
        <v>283</v>
      </c>
      <c r="AT112" s="13" t="s">
        <v>283</v>
      </c>
      <c r="AU112" s="85" t="s">
        <v>283</v>
      </c>
      <c r="AV112" s="85" t="s">
        <v>283</v>
      </c>
      <c r="AW112" s="85" t="s">
        <v>283</v>
      </c>
      <c r="AX112" s="85" t="s">
        <v>283</v>
      </c>
      <c r="AY112" s="85" t="s">
        <v>283</v>
      </c>
      <c r="AZ112" s="13">
        <v>254</v>
      </c>
      <c r="BA112" s="13">
        <v>234</v>
      </c>
      <c r="BB112" s="13">
        <v>268</v>
      </c>
      <c r="BC112" s="13">
        <v>276</v>
      </c>
      <c r="BD112" s="13">
        <v>374</v>
      </c>
      <c r="BE112" s="13">
        <v>389</v>
      </c>
      <c r="BF112" s="13">
        <v>350</v>
      </c>
      <c r="BG112" s="13">
        <v>324</v>
      </c>
      <c r="BH112" s="13">
        <v>336</v>
      </c>
      <c r="BI112" s="81">
        <v>237</v>
      </c>
      <c r="BJ112" s="13"/>
      <c r="BK112" s="3"/>
      <c r="BL112" s="3" t="s">
        <v>370</v>
      </c>
      <c r="BM112" s="3" t="s">
        <v>102</v>
      </c>
      <c r="BN112" s="3"/>
      <c r="BO112" s="3"/>
      <c r="BP112" s="13" t="s">
        <v>283</v>
      </c>
      <c r="BQ112" s="13" t="s">
        <v>283</v>
      </c>
      <c r="BR112" s="13" t="s">
        <v>282</v>
      </c>
      <c r="BS112" s="13" t="s">
        <v>282</v>
      </c>
      <c r="BT112" s="13" t="s">
        <v>283</v>
      </c>
      <c r="BU112" s="13">
        <v>203</v>
      </c>
      <c r="BV112" s="13" t="s">
        <v>283</v>
      </c>
      <c r="BW112" s="13" t="s">
        <v>283</v>
      </c>
      <c r="BX112" s="13" t="s">
        <v>282</v>
      </c>
      <c r="BY112" s="13" t="s">
        <v>282</v>
      </c>
      <c r="BZ112" s="13" t="s">
        <v>283</v>
      </c>
      <c r="CB112" s="13" t="s">
        <v>283</v>
      </c>
      <c r="CC112" s="13" t="s">
        <v>283</v>
      </c>
      <c r="CD112" s="13" t="s">
        <v>282</v>
      </c>
      <c r="CE112" s="13" t="s">
        <v>282</v>
      </c>
      <c r="CF112" s="13" t="s">
        <v>283</v>
      </c>
      <c r="CG112" s="13">
        <v>358</v>
      </c>
      <c r="CH112" s="13" t="s">
        <v>283</v>
      </c>
      <c r="CI112" s="13" t="s">
        <v>283</v>
      </c>
      <c r="CJ112" s="13" t="s">
        <v>282</v>
      </c>
      <c r="CK112" s="13" t="s">
        <v>282</v>
      </c>
      <c r="CL112" s="13" t="s">
        <v>283</v>
      </c>
      <c r="CM112" s="13">
        <v>312</v>
      </c>
      <c r="CN112" s="13" t="s">
        <v>283</v>
      </c>
      <c r="CO112" s="13" t="s">
        <v>283</v>
      </c>
      <c r="CP112" s="13" t="s">
        <v>283</v>
      </c>
      <c r="CQ112" s="13" t="s">
        <v>283</v>
      </c>
      <c r="CR112" s="13" t="s">
        <v>283</v>
      </c>
      <c r="CS112" s="13">
        <v>210</v>
      </c>
      <c r="CT112" s="13" t="s">
        <v>283</v>
      </c>
      <c r="CU112" s="13" t="s">
        <v>283</v>
      </c>
      <c r="CV112" s="13" t="s">
        <v>283</v>
      </c>
      <c r="CW112" s="13" t="s">
        <v>283</v>
      </c>
      <c r="CX112" s="13" t="s">
        <v>283</v>
      </c>
      <c r="CZ112" s="13" t="s">
        <v>283</v>
      </c>
      <c r="DA112" s="13" t="s">
        <v>283</v>
      </c>
      <c r="DB112" s="13" t="s">
        <v>283</v>
      </c>
      <c r="DC112" s="13" t="s">
        <v>283</v>
      </c>
      <c r="DD112" s="13" t="s">
        <v>283</v>
      </c>
      <c r="DE112" s="13">
        <v>299</v>
      </c>
      <c r="DF112" s="13" t="s">
        <v>283</v>
      </c>
      <c r="DG112" s="13" t="s">
        <v>283</v>
      </c>
      <c r="DH112" s="13" t="s">
        <v>283</v>
      </c>
      <c r="DI112" s="13" t="s">
        <v>283</v>
      </c>
      <c r="DJ112" s="13" t="s">
        <v>283</v>
      </c>
      <c r="DK112" s="13">
        <v>352</v>
      </c>
    </row>
    <row r="113" spans="1:115">
      <c r="A113" s="3" t="s">
        <v>245</v>
      </c>
      <c r="B113" s="13">
        <v>210</v>
      </c>
      <c r="C113" s="13">
        <v>211</v>
      </c>
      <c r="D113" s="13">
        <v>211</v>
      </c>
      <c r="E113" s="13">
        <v>200</v>
      </c>
      <c r="F113" s="13">
        <v>443</v>
      </c>
      <c r="G113" s="13">
        <v>214</v>
      </c>
      <c r="H113" s="13">
        <v>216</v>
      </c>
      <c r="I113" s="13">
        <v>216</v>
      </c>
      <c r="J113" s="13" t="s">
        <v>281</v>
      </c>
      <c r="K113" s="13">
        <v>462</v>
      </c>
      <c r="L113" s="13">
        <v>198</v>
      </c>
      <c r="M113" s="13">
        <v>224</v>
      </c>
      <c r="N113" s="13">
        <v>223</v>
      </c>
      <c r="O113" s="13" t="s">
        <v>281</v>
      </c>
      <c r="P113" s="13">
        <v>444</v>
      </c>
      <c r="Q113" s="13">
        <v>189</v>
      </c>
      <c r="R113" s="13">
        <v>227</v>
      </c>
      <c r="S113" s="13">
        <v>227</v>
      </c>
      <c r="T113" s="13" t="s">
        <v>283</v>
      </c>
      <c r="U113" s="13">
        <v>429</v>
      </c>
      <c r="V113" s="13">
        <v>189</v>
      </c>
      <c r="W113" s="13">
        <v>341</v>
      </c>
      <c r="X113" s="13">
        <v>341</v>
      </c>
      <c r="Y113" s="13" t="s">
        <v>281</v>
      </c>
      <c r="Z113" s="13">
        <v>645</v>
      </c>
      <c r="AA113" s="13">
        <v>200</v>
      </c>
      <c r="AB113" s="13">
        <v>368</v>
      </c>
      <c r="AC113" s="13">
        <v>368</v>
      </c>
      <c r="AD113" s="14" t="s">
        <v>281</v>
      </c>
      <c r="AE113" s="13">
        <v>736</v>
      </c>
      <c r="AF113" s="85">
        <v>44</v>
      </c>
      <c r="AG113" s="85">
        <v>327</v>
      </c>
      <c r="AH113" s="85">
        <v>327</v>
      </c>
      <c r="AI113" s="85" t="s">
        <v>281</v>
      </c>
      <c r="AJ113" s="85">
        <v>144</v>
      </c>
      <c r="AK113" s="13">
        <v>35</v>
      </c>
      <c r="AL113" s="13">
        <v>295</v>
      </c>
      <c r="AM113" s="13">
        <v>295</v>
      </c>
      <c r="AN113" s="13" t="s">
        <v>281</v>
      </c>
      <c r="AO113" s="13">
        <v>103</v>
      </c>
      <c r="AP113" s="13">
        <v>38</v>
      </c>
      <c r="AQ113" s="13">
        <v>316</v>
      </c>
      <c r="AR113" s="13">
        <v>316</v>
      </c>
      <c r="AS113" s="13" t="s">
        <v>283</v>
      </c>
      <c r="AT113" s="13">
        <v>120</v>
      </c>
      <c r="AU113" s="85">
        <v>22</v>
      </c>
      <c r="AV113" s="85">
        <v>186</v>
      </c>
      <c r="AW113" s="85">
        <v>186</v>
      </c>
      <c r="AX113" s="85" t="s">
        <v>283</v>
      </c>
      <c r="AY113" s="85">
        <v>41</v>
      </c>
      <c r="AZ113" s="13">
        <v>254</v>
      </c>
      <c r="BA113" s="13">
        <v>234</v>
      </c>
      <c r="BB113" s="13">
        <v>268</v>
      </c>
      <c r="BC113" s="13">
        <v>276</v>
      </c>
      <c r="BD113" s="13">
        <v>374</v>
      </c>
      <c r="BE113" s="13">
        <v>389</v>
      </c>
      <c r="BF113" s="13">
        <v>350</v>
      </c>
      <c r="BG113" s="13">
        <v>324</v>
      </c>
      <c r="BH113" s="13">
        <v>336</v>
      </c>
      <c r="BI113" s="81">
        <v>237</v>
      </c>
      <c r="BJ113" s="13"/>
      <c r="BK113" s="3"/>
      <c r="BL113" s="3" t="s">
        <v>371</v>
      </c>
      <c r="BM113" s="3" t="s">
        <v>100</v>
      </c>
      <c r="BN113" s="3"/>
      <c r="BO113" s="3"/>
      <c r="BP113" s="13">
        <v>78</v>
      </c>
      <c r="BQ113" s="13">
        <v>215</v>
      </c>
      <c r="BR113" s="13" t="s">
        <v>282</v>
      </c>
      <c r="BS113" s="13" t="s">
        <v>282</v>
      </c>
      <c r="BT113" s="13">
        <v>168</v>
      </c>
      <c r="BU113" s="13">
        <v>203</v>
      </c>
      <c r="BV113" s="13">
        <v>93</v>
      </c>
      <c r="BW113" s="13">
        <v>353</v>
      </c>
      <c r="BX113" s="13" t="s">
        <v>282</v>
      </c>
      <c r="BY113" s="13" t="s">
        <v>282</v>
      </c>
      <c r="BZ113" s="13">
        <v>328</v>
      </c>
      <c r="CB113" s="13">
        <v>127</v>
      </c>
      <c r="CC113" s="13">
        <v>344</v>
      </c>
      <c r="CD113" s="13" t="s">
        <v>282</v>
      </c>
      <c r="CE113" s="13" t="s">
        <v>282</v>
      </c>
      <c r="CF113" s="13">
        <v>437</v>
      </c>
      <c r="CG113" s="13">
        <v>358</v>
      </c>
      <c r="CH113" s="13">
        <v>158</v>
      </c>
      <c r="CI113" s="13">
        <v>314</v>
      </c>
      <c r="CJ113" s="13" t="s">
        <v>282</v>
      </c>
      <c r="CK113" s="13" t="s">
        <v>282</v>
      </c>
      <c r="CL113" s="13">
        <v>496</v>
      </c>
      <c r="CM113" s="13">
        <v>312</v>
      </c>
      <c r="CN113" s="13">
        <v>199</v>
      </c>
      <c r="CO113" s="13">
        <v>206</v>
      </c>
      <c r="CP113" s="13">
        <v>206</v>
      </c>
      <c r="CQ113" s="13" t="s">
        <v>283</v>
      </c>
      <c r="CR113" s="13">
        <v>410</v>
      </c>
      <c r="CS113" s="13">
        <v>210</v>
      </c>
      <c r="CT113" s="13">
        <v>209</v>
      </c>
      <c r="CU113" s="13">
        <v>300</v>
      </c>
      <c r="CV113" s="13">
        <v>300</v>
      </c>
      <c r="CW113" s="13" t="s">
        <v>283</v>
      </c>
      <c r="CX113" s="13">
        <v>627</v>
      </c>
      <c r="CZ113" s="13">
        <v>218</v>
      </c>
      <c r="DA113" s="13">
        <v>259</v>
      </c>
      <c r="DB113" s="13">
        <v>259</v>
      </c>
      <c r="DC113" s="13" t="s">
        <v>283</v>
      </c>
      <c r="DD113" s="13">
        <v>565</v>
      </c>
      <c r="DE113" s="13">
        <v>299</v>
      </c>
      <c r="DF113" s="13">
        <v>192</v>
      </c>
      <c r="DG113" s="13">
        <v>312</v>
      </c>
      <c r="DH113" s="13">
        <v>312</v>
      </c>
      <c r="DI113" s="13" t="s">
        <v>283</v>
      </c>
      <c r="DJ113" s="13">
        <v>599</v>
      </c>
      <c r="DK113" s="13">
        <v>352</v>
      </c>
    </row>
    <row r="114" spans="1:115">
      <c r="A114" s="3" t="s">
        <v>246</v>
      </c>
      <c r="B114" s="13" t="s">
        <v>283</v>
      </c>
      <c r="C114" s="13" t="s">
        <v>283</v>
      </c>
      <c r="D114" s="13" t="s">
        <v>283</v>
      </c>
      <c r="E114" s="13" t="s">
        <v>283</v>
      </c>
      <c r="F114" s="13" t="s">
        <v>283</v>
      </c>
      <c r="G114" s="13" t="s">
        <v>283</v>
      </c>
      <c r="H114" s="13" t="s">
        <v>283</v>
      </c>
      <c r="I114" s="13" t="s">
        <v>283</v>
      </c>
      <c r="J114" s="13" t="s">
        <v>283</v>
      </c>
      <c r="K114" s="13" t="s">
        <v>283</v>
      </c>
      <c r="L114" s="13" t="s">
        <v>283</v>
      </c>
      <c r="M114" s="13" t="s">
        <v>283</v>
      </c>
      <c r="N114" s="13" t="s">
        <v>283</v>
      </c>
      <c r="O114" s="13" t="s">
        <v>283</v>
      </c>
      <c r="P114" s="13" t="s">
        <v>283</v>
      </c>
      <c r="Q114" s="13" t="s">
        <v>283</v>
      </c>
      <c r="R114" s="13" t="s">
        <v>283</v>
      </c>
      <c r="S114" s="13" t="s">
        <v>283</v>
      </c>
      <c r="T114" s="13" t="s">
        <v>283</v>
      </c>
      <c r="U114" s="13" t="s">
        <v>283</v>
      </c>
      <c r="V114" s="13" t="s">
        <v>283</v>
      </c>
      <c r="W114" s="13" t="s">
        <v>283</v>
      </c>
      <c r="X114" s="13" t="s">
        <v>283</v>
      </c>
      <c r="Y114" s="13" t="s">
        <v>283</v>
      </c>
      <c r="Z114" s="13" t="s">
        <v>283</v>
      </c>
      <c r="AA114" s="13" t="s">
        <v>283</v>
      </c>
      <c r="AB114" s="13" t="s">
        <v>283</v>
      </c>
      <c r="AC114" s="13" t="s">
        <v>283</v>
      </c>
      <c r="AD114" s="13" t="s">
        <v>283</v>
      </c>
      <c r="AE114" s="13" t="s">
        <v>283</v>
      </c>
      <c r="AF114" s="85" t="s">
        <v>283</v>
      </c>
      <c r="AG114" s="85" t="s">
        <v>283</v>
      </c>
      <c r="AH114" s="85" t="s">
        <v>283</v>
      </c>
      <c r="AI114" s="85" t="s">
        <v>283</v>
      </c>
      <c r="AJ114" s="85" t="s">
        <v>283</v>
      </c>
      <c r="AK114" s="13" t="s">
        <v>283</v>
      </c>
      <c r="AL114" s="13" t="s">
        <v>283</v>
      </c>
      <c r="AM114" s="13" t="s">
        <v>283</v>
      </c>
      <c r="AN114" s="13" t="s">
        <v>283</v>
      </c>
      <c r="AO114" s="13" t="s">
        <v>283</v>
      </c>
      <c r="AP114" s="13" t="s">
        <v>283</v>
      </c>
      <c r="AQ114" s="13" t="s">
        <v>283</v>
      </c>
      <c r="AR114" s="13" t="s">
        <v>283</v>
      </c>
      <c r="AS114" s="13" t="s">
        <v>283</v>
      </c>
      <c r="AT114" s="13" t="s">
        <v>283</v>
      </c>
      <c r="AU114" s="85" t="s">
        <v>283</v>
      </c>
      <c r="AV114" s="85" t="s">
        <v>283</v>
      </c>
      <c r="AW114" s="85" t="s">
        <v>283</v>
      </c>
      <c r="AX114" s="85" t="s">
        <v>283</v>
      </c>
      <c r="AY114" s="85" t="s">
        <v>283</v>
      </c>
      <c r="AZ114" s="13">
        <v>254</v>
      </c>
      <c r="BA114" s="13">
        <v>234</v>
      </c>
      <c r="BB114" s="13">
        <v>268</v>
      </c>
      <c r="BC114" s="13">
        <v>276</v>
      </c>
      <c r="BD114" s="13">
        <v>374</v>
      </c>
      <c r="BE114" s="13">
        <v>389</v>
      </c>
      <c r="BF114" s="13">
        <v>350</v>
      </c>
      <c r="BG114" s="13">
        <v>324</v>
      </c>
      <c r="BH114" s="13">
        <v>336</v>
      </c>
      <c r="BI114" s="81">
        <v>237</v>
      </c>
      <c r="BJ114" s="13"/>
      <c r="BK114" s="3"/>
      <c r="BL114" s="3" t="s">
        <v>372</v>
      </c>
      <c r="BM114" s="3" t="s">
        <v>98</v>
      </c>
      <c r="BN114" s="3"/>
      <c r="BO114" s="3"/>
      <c r="BP114" s="13" t="s">
        <v>283</v>
      </c>
      <c r="BQ114" s="13" t="s">
        <v>283</v>
      </c>
      <c r="BR114" s="13" t="s">
        <v>282</v>
      </c>
      <c r="BS114" s="13" t="s">
        <v>282</v>
      </c>
      <c r="BT114" s="13" t="s">
        <v>283</v>
      </c>
      <c r="BU114" s="13">
        <v>203</v>
      </c>
      <c r="BV114" s="13" t="s">
        <v>283</v>
      </c>
      <c r="BW114" s="13" t="s">
        <v>283</v>
      </c>
      <c r="BX114" s="13" t="s">
        <v>282</v>
      </c>
      <c r="BY114" s="13" t="s">
        <v>282</v>
      </c>
      <c r="BZ114" s="13" t="s">
        <v>283</v>
      </c>
      <c r="CB114" s="13" t="s">
        <v>283</v>
      </c>
      <c r="CC114" s="13" t="s">
        <v>283</v>
      </c>
      <c r="CD114" s="13" t="s">
        <v>282</v>
      </c>
      <c r="CE114" s="13" t="s">
        <v>282</v>
      </c>
      <c r="CF114" s="13" t="s">
        <v>283</v>
      </c>
      <c r="CG114" s="13">
        <v>358</v>
      </c>
      <c r="CH114" s="13" t="s">
        <v>283</v>
      </c>
      <c r="CI114" s="13" t="s">
        <v>283</v>
      </c>
      <c r="CJ114" s="13" t="s">
        <v>282</v>
      </c>
      <c r="CK114" s="13" t="s">
        <v>282</v>
      </c>
      <c r="CL114" s="13" t="s">
        <v>283</v>
      </c>
      <c r="CM114" s="13">
        <v>312</v>
      </c>
      <c r="CN114" s="13" t="s">
        <v>283</v>
      </c>
      <c r="CO114" s="13" t="s">
        <v>283</v>
      </c>
      <c r="CP114" s="13" t="s">
        <v>283</v>
      </c>
      <c r="CQ114" s="13" t="s">
        <v>283</v>
      </c>
      <c r="CR114" s="13" t="s">
        <v>283</v>
      </c>
      <c r="CS114" s="13">
        <v>210</v>
      </c>
      <c r="CT114" s="13" t="s">
        <v>283</v>
      </c>
      <c r="CU114" s="13" t="s">
        <v>283</v>
      </c>
      <c r="CV114" s="13" t="s">
        <v>283</v>
      </c>
      <c r="CW114" s="13" t="s">
        <v>283</v>
      </c>
      <c r="CX114" s="13" t="s">
        <v>283</v>
      </c>
      <c r="CZ114" s="13" t="s">
        <v>283</v>
      </c>
      <c r="DA114" s="13" t="s">
        <v>283</v>
      </c>
      <c r="DB114" s="13" t="s">
        <v>283</v>
      </c>
      <c r="DC114" s="13" t="s">
        <v>283</v>
      </c>
      <c r="DD114" s="13" t="s">
        <v>283</v>
      </c>
      <c r="DE114" s="13">
        <v>299</v>
      </c>
      <c r="DF114" s="13" t="s">
        <v>283</v>
      </c>
      <c r="DG114" s="13" t="s">
        <v>283</v>
      </c>
      <c r="DH114" s="13" t="s">
        <v>283</v>
      </c>
      <c r="DI114" s="13" t="s">
        <v>283</v>
      </c>
      <c r="DJ114" s="13" t="s">
        <v>283</v>
      </c>
      <c r="DK114" s="13">
        <v>352</v>
      </c>
    </row>
    <row r="115" spans="1:115">
      <c r="A115" s="3" t="s">
        <v>247</v>
      </c>
      <c r="B115" s="13" t="s">
        <v>283</v>
      </c>
      <c r="C115" s="13" t="s">
        <v>283</v>
      </c>
      <c r="D115" s="13" t="s">
        <v>283</v>
      </c>
      <c r="E115" s="13" t="s">
        <v>283</v>
      </c>
      <c r="F115" s="13" t="s">
        <v>283</v>
      </c>
      <c r="G115" s="13" t="s">
        <v>283</v>
      </c>
      <c r="H115" s="13" t="s">
        <v>283</v>
      </c>
      <c r="I115" s="13" t="s">
        <v>283</v>
      </c>
      <c r="J115" s="13" t="s">
        <v>283</v>
      </c>
      <c r="K115" s="13" t="s">
        <v>283</v>
      </c>
      <c r="L115" s="13" t="s">
        <v>281</v>
      </c>
      <c r="M115" s="13" t="s">
        <v>281</v>
      </c>
      <c r="N115" s="13" t="s">
        <v>281</v>
      </c>
      <c r="O115" s="13" t="s">
        <v>283</v>
      </c>
      <c r="P115" s="13" t="s">
        <v>281</v>
      </c>
      <c r="Q115" s="13">
        <v>11</v>
      </c>
      <c r="R115" s="13">
        <v>270</v>
      </c>
      <c r="S115" s="13">
        <v>270</v>
      </c>
      <c r="T115" s="13" t="s">
        <v>283</v>
      </c>
      <c r="U115" s="13">
        <v>30</v>
      </c>
      <c r="V115" s="13">
        <v>14</v>
      </c>
      <c r="W115" s="13">
        <v>400</v>
      </c>
      <c r="X115" s="13">
        <v>400</v>
      </c>
      <c r="Y115" s="13" t="s">
        <v>283</v>
      </c>
      <c r="Z115" s="13">
        <v>56</v>
      </c>
      <c r="AA115" s="14">
        <v>9</v>
      </c>
      <c r="AB115" s="14">
        <v>278</v>
      </c>
      <c r="AC115" s="14">
        <v>278</v>
      </c>
      <c r="AD115" s="13" t="s">
        <v>283</v>
      </c>
      <c r="AE115" s="14">
        <v>25</v>
      </c>
      <c r="AF115" s="85">
        <v>8</v>
      </c>
      <c r="AG115" s="85">
        <v>338</v>
      </c>
      <c r="AH115" s="85">
        <v>338</v>
      </c>
      <c r="AI115" s="85" t="s">
        <v>283</v>
      </c>
      <c r="AJ115" s="85">
        <v>27</v>
      </c>
      <c r="AK115" s="13" t="s">
        <v>281</v>
      </c>
      <c r="AL115" s="13" t="s">
        <v>281</v>
      </c>
      <c r="AM115" s="13" t="s">
        <v>281</v>
      </c>
      <c r="AN115" s="13" t="s">
        <v>283</v>
      </c>
      <c r="AO115" s="13" t="s">
        <v>281</v>
      </c>
      <c r="AP115" s="13" t="s">
        <v>283</v>
      </c>
      <c r="AQ115" s="13" t="s">
        <v>283</v>
      </c>
      <c r="AR115" s="13" t="s">
        <v>283</v>
      </c>
      <c r="AS115" s="13" t="s">
        <v>283</v>
      </c>
      <c r="AT115" s="13" t="s">
        <v>283</v>
      </c>
      <c r="AU115" s="85" t="s">
        <v>281</v>
      </c>
      <c r="AV115" s="85" t="s">
        <v>281</v>
      </c>
      <c r="AW115" s="85" t="s">
        <v>281</v>
      </c>
      <c r="AX115" s="85" t="s">
        <v>283</v>
      </c>
      <c r="AY115" s="85" t="s">
        <v>281</v>
      </c>
      <c r="AZ115" s="13">
        <v>254</v>
      </c>
      <c r="BA115" s="13">
        <v>234</v>
      </c>
      <c r="BB115" s="13">
        <v>268</v>
      </c>
      <c r="BC115" s="13">
        <v>276</v>
      </c>
      <c r="BD115" s="13">
        <v>374</v>
      </c>
      <c r="BE115" s="13">
        <v>389</v>
      </c>
      <c r="BF115" s="13">
        <v>350</v>
      </c>
      <c r="BG115" s="13">
        <v>324</v>
      </c>
      <c r="BH115" s="13">
        <v>336</v>
      </c>
      <c r="BI115" s="81">
        <v>237</v>
      </c>
      <c r="BJ115" s="13"/>
      <c r="BK115" s="3"/>
      <c r="BL115" s="3" t="s">
        <v>373</v>
      </c>
      <c r="BM115" s="3" t="s">
        <v>96</v>
      </c>
      <c r="BN115" s="3"/>
      <c r="BO115" s="3"/>
      <c r="BP115" s="13" t="s">
        <v>283</v>
      </c>
      <c r="BQ115" s="13" t="s">
        <v>283</v>
      </c>
      <c r="BR115" s="13" t="s">
        <v>282</v>
      </c>
      <c r="BS115" s="13" t="s">
        <v>282</v>
      </c>
      <c r="BT115" s="13" t="s">
        <v>283</v>
      </c>
      <c r="BU115" s="13">
        <v>203</v>
      </c>
      <c r="BV115" s="13" t="s">
        <v>283</v>
      </c>
      <c r="BW115" s="13" t="s">
        <v>283</v>
      </c>
      <c r="BX115" s="13" t="s">
        <v>282</v>
      </c>
      <c r="BY115" s="13" t="s">
        <v>282</v>
      </c>
      <c r="BZ115" s="13" t="s">
        <v>283</v>
      </c>
      <c r="CB115" s="13" t="s">
        <v>283</v>
      </c>
      <c r="CC115" s="13" t="s">
        <v>283</v>
      </c>
      <c r="CD115" s="13" t="s">
        <v>282</v>
      </c>
      <c r="CE115" s="13" t="s">
        <v>282</v>
      </c>
      <c r="CF115" s="13" t="s">
        <v>283</v>
      </c>
      <c r="CG115" s="13">
        <v>358</v>
      </c>
      <c r="CH115" s="13" t="s">
        <v>283</v>
      </c>
      <c r="CI115" s="13" t="s">
        <v>283</v>
      </c>
      <c r="CJ115" s="13" t="s">
        <v>282</v>
      </c>
      <c r="CK115" s="13" t="s">
        <v>282</v>
      </c>
      <c r="CL115" s="13" t="s">
        <v>283</v>
      </c>
      <c r="CM115" s="13">
        <v>312</v>
      </c>
      <c r="CN115" s="13" t="s">
        <v>283</v>
      </c>
      <c r="CO115" s="13" t="s">
        <v>283</v>
      </c>
      <c r="CP115" s="13" t="s">
        <v>283</v>
      </c>
      <c r="CQ115" s="13" t="s">
        <v>283</v>
      </c>
      <c r="CR115" s="13" t="s">
        <v>283</v>
      </c>
      <c r="CS115" s="13">
        <v>210</v>
      </c>
      <c r="CT115" s="13" t="s">
        <v>283</v>
      </c>
      <c r="CU115" s="13" t="s">
        <v>283</v>
      </c>
      <c r="CV115" s="13" t="s">
        <v>283</v>
      </c>
      <c r="CW115" s="13" t="s">
        <v>283</v>
      </c>
      <c r="CX115" s="13" t="s">
        <v>283</v>
      </c>
      <c r="CZ115" s="13" t="s">
        <v>283</v>
      </c>
      <c r="DA115" s="13" t="s">
        <v>283</v>
      </c>
      <c r="DB115" s="13" t="s">
        <v>283</v>
      </c>
      <c r="DC115" s="13" t="s">
        <v>283</v>
      </c>
      <c r="DD115" s="13" t="s">
        <v>283</v>
      </c>
      <c r="DE115" s="13">
        <v>299</v>
      </c>
      <c r="DF115" s="13" t="s">
        <v>283</v>
      </c>
      <c r="DG115" s="13" t="s">
        <v>283</v>
      </c>
      <c r="DH115" s="13" t="s">
        <v>283</v>
      </c>
      <c r="DI115" s="13" t="s">
        <v>283</v>
      </c>
      <c r="DJ115" s="13" t="s">
        <v>283</v>
      </c>
      <c r="DK115" s="13">
        <v>352</v>
      </c>
    </row>
    <row r="116" spans="1:115">
      <c r="A116" s="3" t="s">
        <v>248</v>
      </c>
      <c r="B116" s="13" t="s">
        <v>283</v>
      </c>
      <c r="C116" s="13" t="s">
        <v>283</v>
      </c>
      <c r="D116" s="13" t="s">
        <v>283</v>
      </c>
      <c r="E116" s="13" t="s">
        <v>283</v>
      </c>
      <c r="F116" s="13" t="s">
        <v>283</v>
      </c>
      <c r="G116" s="13" t="s">
        <v>283</v>
      </c>
      <c r="H116" s="13" t="s">
        <v>283</v>
      </c>
      <c r="I116" s="13" t="s">
        <v>283</v>
      </c>
      <c r="J116" s="13" t="s">
        <v>283</v>
      </c>
      <c r="K116" s="13" t="s">
        <v>283</v>
      </c>
      <c r="L116" s="13" t="s">
        <v>283</v>
      </c>
      <c r="M116" s="13" t="s">
        <v>283</v>
      </c>
      <c r="N116" s="13" t="s">
        <v>283</v>
      </c>
      <c r="O116" s="13" t="s">
        <v>283</v>
      </c>
      <c r="P116" s="13" t="s">
        <v>283</v>
      </c>
      <c r="Q116" s="13" t="s">
        <v>283</v>
      </c>
      <c r="R116" s="13" t="s">
        <v>283</v>
      </c>
      <c r="S116" s="13" t="s">
        <v>283</v>
      </c>
      <c r="T116" s="13" t="s">
        <v>283</v>
      </c>
      <c r="U116" s="13" t="s">
        <v>283</v>
      </c>
      <c r="V116" s="13" t="s">
        <v>283</v>
      </c>
      <c r="W116" s="13" t="s">
        <v>283</v>
      </c>
      <c r="X116" s="13" t="s">
        <v>283</v>
      </c>
      <c r="Y116" s="13" t="s">
        <v>283</v>
      </c>
      <c r="Z116" s="13" t="s">
        <v>283</v>
      </c>
      <c r="AA116" s="13" t="s">
        <v>283</v>
      </c>
      <c r="AB116" s="13" t="s">
        <v>283</v>
      </c>
      <c r="AC116" s="13" t="s">
        <v>283</v>
      </c>
      <c r="AD116" s="13" t="s">
        <v>283</v>
      </c>
      <c r="AE116" s="13" t="s">
        <v>283</v>
      </c>
      <c r="AF116" s="85" t="s">
        <v>283</v>
      </c>
      <c r="AG116" s="85" t="s">
        <v>283</v>
      </c>
      <c r="AH116" s="85" t="s">
        <v>283</v>
      </c>
      <c r="AI116" s="85" t="s">
        <v>283</v>
      </c>
      <c r="AJ116" s="85" t="s">
        <v>283</v>
      </c>
      <c r="AK116" s="13" t="s">
        <v>283</v>
      </c>
      <c r="AL116" s="13" t="s">
        <v>283</v>
      </c>
      <c r="AM116" s="13" t="s">
        <v>283</v>
      </c>
      <c r="AN116" s="13" t="s">
        <v>283</v>
      </c>
      <c r="AO116" s="13" t="s">
        <v>283</v>
      </c>
      <c r="AP116" s="13" t="s">
        <v>283</v>
      </c>
      <c r="AQ116" s="13" t="s">
        <v>283</v>
      </c>
      <c r="AR116" s="13" t="s">
        <v>283</v>
      </c>
      <c r="AS116" s="13" t="s">
        <v>283</v>
      </c>
      <c r="AT116" s="13" t="s">
        <v>283</v>
      </c>
      <c r="AU116" s="85" t="s">
        <v>283</v>
      </c>
      <c r="AV116" s="85" t="s">
        <v>283</v>
      </c>
      <c r="AW116" s="85" t="s">
        <v>283</v>
      </c>
      <c r="AX116" s="85" t="s">
        <v>283</v>
      </c>
      <c r="AY116" s="85" t="s">
        <v>283</v>
      </c>
      <c r="AZ116" s="13">
        <v>254</v>
      </c>
      <c r="BA116" s="13">
        <v>234</v>
      </c>
      <c r="BB116" s="13">
        <v>268</v>
      </c>
      <c r="BC116" s="13">
        <v>276</v>
      </c>
      <c r="BD116" s="13">
        <v>374</v>
      </c>
      <c r="BE116" s="13">
        <v>389</v>
      </c>
      <c r="BF116" s="13">
        <v>350</v>
      </c>
      <c r="BG116" s="13">
        <v>324</v>
      </c>
      <c r="BH116" s="13">
        <v>336</v>
      </c>
      <c r="BI116" s="81">
        <v>237</v>
      </c>
      <c r="BJ116" s="13"/>
      <c r="BK116" s="3"/>
      <c r="BL116" s="3" t="s">
        <v>374</v>
      </c>
      <c r="BM116" s="3" t="s">
        <v>94</v>
      </c>
      <c r="BN116" s="3"/>
      <c r="BO116" s="3"/>
      <c r="BP116" s="13" t="s">
        <v>283</v>
      </c>
      <c r="BQ116" s="13" t="s">
        <v>283</v>
      </c>
      <c r="BR116" s="13" t="s">
        <v>282</v>
      </c>
      <c r="BS116" s="13" t="s">
        <v>282</v>
      </c>
      <c r="BT116" s="13" t="s">
        <v>283</v>
      </c>
      <c r="BU116" s="13">
        <v>203</v>
      </c>
      <c r="BV116" s="13" t="s">
        <v>283</v>
      </c>
      <c r="BW116" s="13" t="s">
        <v>283</v>
      </c>
      <c r="BX116" s="13" t="s">
        <v>282</v>
      </c>
      <c r="BY116" s="13" t="s">
        <v>282</v>
      </c>
      <c r="BZ116" s="13" t="s">
        <v>283</v>
      </c>
      <c r="CB116" s="13" t="s">
        <v>283</v>
      </c>
      <c r="CC116" s="13" t="s">
        <v>283</v>
      </c>
      <c r="CD116" s="13" t="s">
        <v>282</v>
      </c>
      <c r="CE116" s="13" t="s">
        <v>282</v>
      </c>
      <c r="CF116" s="13" t="s">
        <v>283</v>
      </c>
      <c r="CG116" s="13">
        <v>358</v>
      </c>
      <c r="CH116" s="13" t="s">
        <v>283</v>
      </c>
      <c r="CI116" s="13" t="s">
        <v>283</v>
      </c>
      <c r="CJ116" s="13" t="s">
        <v>282</v>
      </c>
      <c r="CK116" s="13" t="s">
        <v>282</v>
      </c>
      <c r="CL116" s="13" t="s">
        <v>283</v>
      </c>
      <c r="CM116" s="13">
        <v>312</v>
      </c>
      <c r="CN116" s="13" t="s">
        <v>283</v>
      </c>
      <c r="CO116" s="13" t="s">
        <v>283</v>
      </c>
      <c r="CP116" s="13" t="s">
        <v>283</v>
      </c>
      <c r="CQ116" s="13" t="s">
        <v>283</v>
      </c>
      <c r="CR116" s="13" t="s">
        <v>283</v>
      </c>
      <c r="CS116" s="13">
        <v>210</v>
      </c>
      <c r="CT116" s="13" t="s">
        <v>283</v>
      </c>
      <c r="CU116" s="13" t="s">
        <v>283</v>
      </c>
      <c r="CV116" s="13" t="s">
        <v>283</v>
      </c>
      <c r="CW116" s="13" t="s">
        <v>283</v>
      </c>
      <c r="CX116" s="13" t="s">
        <v>283</v>
      </c>
      <c r="CZ116" s="13" t="s">
        <v>283</v>
      </c>
      <c r="DA116" s="13" t="s">
        <v>283</v>
      </c>
      <c r="DB116" s="13" t="s">
        <v>283</v>
      </c>
      <c r="DC116" s="13" t="s">
        <v>283</v>
      </c>
      <c r="DD116" s="13" t="s">
        <v>283</v>
      </c>
      <c r="DE116" s="13">
        <v>299</v>
      </c>
      <c r="DF116" s="13" t="s">
        <v>283</v>
      </c>
      <c r="DG116" s="13" t="s">
        <v>283</v>
      </c>
      <c r="DH116" s="13" t="s">
        <v>283</v>
      </c>
      <c r="DI116" s="13" t="s">
        <v>283</v>
      </c>
      <c r="DJ116" s="13" t="s">
        <v>283</v>
      </c>
      <c r="DK116" s="13">
        <v>352</v>
      </c>
    </row>
    <row r="117" spans="1:115">
      <c r="A117" s="3" t="s">
        <v>249</v>
      </c>
      <c r="B117" s="13">
        <v>69</v>
      </c>
      <c r="C117" s="13">
        <v>255</v>
      </c>
      <c r="D117" s="13">
        <v>255</v>
      </c>
      <c r="E117" s="13" t="s">
        <v>283</v>
      </c>
      <c r="F117" s="13">
        <v>176</v>
      </c>
      <c r="G117" s="13">
        <v>70</v>
      </c>
      <c r="H117" s="13">
        <v>193</v>
      </c>
      <c r="I117" s="13">
        <v>193</v>
      </c>
      <c r="J117" s="13" t="s">
        <v>281</v>
      </c>
      <c r="K117" s="13">
        <v>135</v>
      </c>
      <c r="L117" s="13">
        <v>67</v>
      </c>
      <c r="M117" s="13">
        <v>224</v>
      </c>
      <c r="N117" s="13">
        <v>224</v>
      </c>
      <c r="O117" s="13" t="s">
        <v>283</v>
      </c>
      <c r="P117" s="13">
        <v>150</v>
      </c>
      <c r="Q117" s="13">
        <v>79</v>
      </c>
      <c r="R117" s="13">
        <v>249</v>
      </c>
      <c r="S117" s="13">
        <v>249</v>
      </c>
      <c r="T117" s="13" t="s">
        <v>283</v>
      </c>
      <c r="U117" s="13">
        <v>197</v>
      </c>
      <c r="V117" s="13">
        <v>77</v>
      </c>
      <c r="W117" s="13">
        <v>343</v>
      </c>
      <c r="X117" s="13">
        <v>343</v>
      </c>
      <c r="Y117" s="13" t="s">
        <v>283</v>
      </c>
      <c r="Z117" s="13">
        <v>264</v>
      </c>
      <c r="AA117" s="13">
        <v>66</v>
      </c>
      <c r="AB117" s="13">
        <v>352</v>
      </c>
      <c r="AC117" s="13">
        <v>352</v>
      </c>
      <c r="AD117" s="13" t="s">
        <v>283</v>
      </c>
      <c r="AE117" s="13">
        <v>232</v>
      </c>
      <c r="AF117" s="85">
        <v>35</v>
      </c>
      <c r="AG117" s="85">
        <v>371</v>
      </c>
      <c r="AH117" s="85">
        <v>371</v>
      </c>
      <c r="AI117" s="85" t="s">
        <v>283</v>
      </c>
      <c r="AJ117" s="85">
        <v>130</v>
      </c>
      <c r="AK117" s="13">
        <v>35</v>
      </c>
      <c r="AL117" s="13">
        <v>328</v>
      </c>
      <c r="AM117" s="13">
        <v>328</v>
      </c>
      <c r="AN117" s="13" t="s">
        <v>283</v>
      </c>
      <c r="AO117" s="13">
        <v>115</v>
      </c>
      <c r="AP117" s="13" t="s">
        <v>281</v>
      </c>
      <c r="AQ117" s="13">
        <v>256</v>
      </c>
      <c r="AR117" s="13">
        <v>256</v>
      </c>
      <c r="AS117" s="13" t="s">
        <v>283</v>
      </c>
      <c r="AT117" s="13" t="s">
        <v>281</v>
      </c>
      <c r="AU117" s="85">
        <v>17</v>
      </c>
      <c r="AV117" s="85">
        <v>165</v>
      </c>
      <c r="AW117" s="85">
        <v>165</v>
      </c>
      <c r="AX117" s="85" t="s">
        <v>283</v>
      </c>
      <c r="AY117" s="85">
        <v>28</v>
      </c>
      <c r="AZ117" s="13">
        <v>254</v>
      </c>
      <c r="BA117" s="13">
        <v>234</v>
      </c>
      <c r="BB117" s="13">
        <v>268</v>
      </c>
      <c r="BC117" s="13">
        <v>276</v>
      </c>
      <c r="BD117" s="13">
        <v>374</v>
      </c>
      <c r="BE117" s="13">
        <v>389</v>
      </c>
      <c r="BF117" s="13">
        <v>350</v>
      </c>
      <c r="BG117" s="13">
        <v>324</v>
      </c>
      <c r="BH117" s="13">
        <v>336</v>
      </c>
      <c r="BI117" s="81">
        <v>237</v>
      </c>
      <c r="BJ117" s="13"/>
      <c r="BK117" s="3"/>
      <c r="BL117" s="3" t="s">
        <v>375</v>
      </c>
      <c r="BM117" s="3" t="s">
        <v>92</v>
      </c>
      <c r="BN117" s="3"/>
      <c r="BO117" s="3"/>
      <c r="BP117" s="13">
        <v>28</v>
      </c>
      <c r="BQ117" s="13">
        <v>171</v>
      </c>
      <c r="BR117" s="13" t="s">
        <v>282</v>
      </c>
      <c r="BS117" s="13" t="s">
        <v>282</v>
      </c>
      <c r="BT117" s="13">
        <v>48</v>
      </c>
      <c r="BU117" s="13">
        <v>203</v>
      </c>
      <c r="BV117" s="13">
        <v>33</v>
      </c>
      <c r="BW117" s="13">
        <v>358</v>
      </c>
      <c r="BX117" s="13" t="s">
        <v>282</v>
      </c>
      <c r="BY117" s="13" t="s">
        <v>282</v>
      </c>
      <c r="BZ117" s="13">
        <v>118</v>
      </c>
      <c r="CB117" s="13">
        <v>42</v>
      </c>
      <c r="CC117" s="13">
        <v>398</v>
      </c>
      <c r="CD117" s="13" t="s">
        <v>282</v>
      </c>
      <c r="CE117" s="13" t="s">
        <v>282</v>
      </c>
      <c r="CF117" s="13">
        <v>167</v>
      </c>
      <c r="CG117" s="13">
        <v>358</v>
      </c>
      <c r="CH117" s="13" t="s">
        <v>281</v>
      </c>
      <c r="CI117" s="13" t="s">
        <v>281</v>
      </c>
      <c r="CJ117" s="13" t="s">
        <v>282</v>
      </c>
      <c r="CK117" s="13" t="s">
        <v>282</v>
      </c>
      <c r="CL117" s="13" t="s">
        <v>281</v>
      </c>
      <c r="CM117" s="13">
        <v>312</v>
      </c>
      <c r="CN117" s="13" t="s">
        <v>281</v>
      </c>
      <c r="CO117" s="13" t="s">
        <v>281</v>
      </c>
      <c r="CP117" s="13" t="s">
        <v>281</v>
      </c>
      <c r="CQ117" s="13" t="s">
        <v>283</v>
      </c>
      <c r="CR117" s="13" t="s">
        <v>281</v>
      </c>
      <c r="CS117" s="13">
        <v>210</v>
      </c>
      <c r="CT117" s="13">
        <v>53</v>
      </c>
      <c r="CU117" s="13">
        <v>275</v>
      </c>
      <c r="CV117" s="13">
        <v>275</v>
      </c>
      <c r="CW117" s="13" t="s">
        <v>283</v>
      </c>
      <c r="CX117" s="13">
        <v>146</v>
      </c>
      <c r="CZ117" s="13" t="s">
        <v>281</v>
      </c>
      <c r="DA117" s="13">
        <v>318</v>
      </c>
      <c r="DB117" s="13">
        <v>318</v>
      </c>
      <c r="DC117" s="13" t="s">
        <v>283</v>
      </c>
      <c r="DD117" s="13" t="s">
        <v>281</v>
      </c>
      <c r="DE117" s="13">
        <v>299</v>
      </c>
      <c r="DF117" s="13">
        <v>55</v>
      </c>
      <c r="DG117" s="13">
        <v>347</v>
      </c>
      <c r="DH117" s="13">
        <v>347</v>
      </c>
      <c r="DI117" s="13" t="s">
        <v>283</v>
      </c>
      <c r="DJ117" s="13">
        <v>191</v>
      </c>
      <c r="DK117" s="13">
        <v>352</v>
      </c>
    </row>
    <row r="118" spans="1:115">
      <c r="A118" s="3" t="s">
        <v>250</v>
      </c>
      <c r="B118" s="13" t="s">
        <v>283</v>
      </c>
      <c r="C118" s="13" t="s">
        <v>283</v>
      </c>
      <c r="D118" s="13" t="s">
        <v>283</v>
      </c>
      <c r="E118" s="13" t="s">
        <v>283</v>
      </c>
      <c r="F118" s="13" t="s">
        <v>283</v>
      </c>
      <c r="G118" s="13" t="s">
        <v>283</v>
      </c>
      <c r="H118" s="13" t="s">
        <v>283</v>
      </c>
      <c r="I118" s="13" t="s">
        <v>283</v>
      </c>
      <c r="J118" s="13" t="s">
        <v>283</v>
      </c>
      <c r="K118" s="13" t="s">
        <v>283</v>
      </c>
      <c r="L118" s="13" t="s">
        <v>283</v>
      </c>
      <c r="M118" s="13" t="s">
        <v>283</v>
      </c>
      <c r="N118" s="13" t="s">
        <v>283</v>
      </c>
      <c r="O118" s="13" t="s">
        <v>283</v>
      </c>
      <c r="P118" s="13" t="s">
        <v>283</v>
      </c>
      <c r="Q118" s="13" t="s">
        <v>283</v>
      </c>
      <c r="R118" s="13" t="s">
        <v>283</v>
      </c>
      <c r="S118" s="13" t="s">
        <v>283</v>
      </c>
      <c r="T118" s="13" t="s">
        <v>283</v>
      </c>
      <c r="U118" s="13" t="s">
        <v>283</v>
      </c>
      <c r="V118" s="13" t="s">
        <v>283</v>
      </c>
      <c r="W118" s="13" t="s">
        <v>283</v>
      </c>
      <c r="X118" s="13" t="s">
        <v>283</v>
      </c>
      <c r="Y118" s="13" t="s">
        <v>283</v>
      </c>
      <c r="Z118" s="13" t="s">
        <v>283</v>
      </c>
      <c r="AA118" s="13" t="s">
        <v>283</v>
      </c>
      <c r="AB118" s="13" t="s">
        <v>283</v>
      </c>
      <c r="AC118" s="13" t="s">
        <v>283</v>
      </c>
      <c r="AD118" s="13" t="s">
        <v>283</v>
      </c>
      <c r="AE118" s="13" t="s">
        <v>283</v>
      </c>
      <c r="AF118" s="85" t="s">
        <v>283</v>
      </c>
      <c r="AG118" s="85" t="s">
        <v>283</v>
      </c>
      <c r="AH118" s="85" t="s">
        <v>283</v>
      </c>
      <c r="AI118" s="85" t="s">
        <v>283</v>
      </c>
      <c r="AJ118" s="85" t="s">
        <v>283</v>
      </c>
      <c r="AK118" s="13" t="s">
        <v>283</v>
      </c>
      <c r="AL118" s="13" t="s">
        <v>283</v>
      </c>
      <c r="AM118" s="13" t="s">
        <v>283</v>
      </c>
      <c r="AN118" s="13" t="s">
        <v>283</v>
      </c>
      <c r="AO118" s="13" t="s">
        <v>283</v>
      </c>
      <c r="AP118" s="13" t="s">
        <v>283</v>
      </c>
      <c r="AQ118" s="13" t="s">
        <v>283</v>
      </c>
      <c r="AR118" s="13" t="s">
        <v>283</v>
      </c>
      <c r="AS118" s="13" t="s">
        <v>283</v>
      </c>
      <c r="AT118" s="13" t="s">
        <v>283</v>
      </c>
      <c r="AU118" s="85" t="s">
        <v>283</v>
      </c>
      <c r="AV118" s="85" t="s">
        <v>283</v>
      </c>
      <c r="AW118" s="85" t="s">
        <v>283</v>
      </c>
      <c r="AX118" s="85" t="s">
        <v>283</v>
      </c>
      <c r="AY118" s="85" t="s">
        <v>283</v>
      </c>
      <c r="AZ118" s="13">
        <v>254</v>
      </c>
      <c r="BA118" s="13">
        <v>234</v>
      </c>
      <c r="BB118" s="13">
        <v>268</v>
      </c>
      <c r="BC118" s="13">
        <v>276</v>
      </c>
      <c r="BD118" s="13">
        <v>374</v>
      </c>
      <c r="BE118" s="13">
        <v>389</v>
      </c>
      <c r="BF118" s="13">
        <v>350</v>
      </c>
      <c r="BG118" s="13">
        <v>324</v>
      </c>
      <c r="BH118" s="13">
        <v>336</v>
      </c>
      <c r="BI118" s="81">
        <v>237</v>
      </c>
      <c r="BJ118" s="13"/>
      <c r="BK118" s="3"/>
      <c r="BL118" s="3" t="s">
        <v>376</v>
      </c>
      <c r="BM118" s="3" t="s">
        <v>89</v>
      </c>
      <c r="BN118" s="3"/>
      <c r="BO118" s="3"/>
      <c r="BP118" s="13" t="s">
        <v>283</v>
      </c>
      <c r="BQ118" s="13" t="s">
        <v>283</v>
      </c>
      <c r="BR118" s="13" t="s">
        <v>282</v>
      </c>
      <c r="BS118" s="13" t="s">
        <v>282</v>
      </c>
      <c r="BT118" s="13" t="s">
        <v>283</v>
      </c>
      <c r="BU118" s="13">
        <v>203</v>
      </c>
      <c r="BV118" s="13" t="s">
        <v>283</v>
      </c>
      <c r="BW118" s="13" t="s">
        <v>283</v>
      </c>
      <c r="BX118" s="13" t="s">
        <v>282</v>
      </c>
      <c r="BY118" s="13" t="s">
        <v>282</v>
      </c>
      <c r="BZ118" s="13" t="s">
        <v>283</v>
      </c>
      <c r="CB118" s="13" t="s">
        <v>283</v>
      </c>
      <c r="CC118" s="13" t="s">
        <v>283</v>
      </c>
      <c r="CD118" s="13" t="s">
        <v>282</v>
      </c>
      <c r="CE118" s="13" t="s">
        <v>282</v>
      </c>
      <c r="CF118" s="13" t="s">
        <v>283</v>
      </c>
      <c r="CG118" s="13">
        <v>358</v>
      </c>
      <c r="CH118" s="13" t="s">
        <v>283</v>
      </c>
      <c r="CI118" s="13" t="s">
        <v>283</v>
      </c>
      <c r="CJ118" s="13" t="s">
        <v>282</v>
      </c>
      <c r="CK118" s="13" t="s">
        <v>282</v>
      </c>
      <c r="CL118" s="13" t="s">
        <v>283</v>
      </c>
      <c r="CM118" s="13">
        <v>312</v>
      </c>
      <c r="CN118" s="13" t="s">
        <v>283</v>
      </c>
      <c r="CO118" s="13" t="s">
        <v>283</v>
      </c>
      <c r="CP118" s="13" t="s">
        <v>283</v>
      </c>
      <c r="CQ118" s="13" t="s">
        <v>283</v>
      </c>
      <c r="CR118" s="13" t="s">
        <v>283</v>
      </c>
      <c r="CS118" s="13">
        <v>210</v>
      </c>
      <c r="CT118" s="13" t="s">
        <v>283</v>
      </c>
      <c r="CU118" s="13" t="s">
        <v>283</v>
      </c>
      <c r="CV118" s="13" t="s">
        <v>283</v>
      </c>
      <c r="CW118" s="13" t="s">
        <v>283</v>
      </c>
      <c r="CX118" s="13" t="s">
        <v>283</v>
      </c>
      <c r="CZ118" s="13" t="s">
        <v>283</v>
      </c>
      <c r="DA118" s="13" t="s">
        <v>283</v>
      </c>
      <c r="DB118" s="13" t="s">
        <v>283</v>
      </c>
      <c r="DC118" s="13" t="s">
        <v>283</v>
      </c>
      <c r="DD118" s="13" t="s">
        <v>283</v>
      </c>
      <c r="DE118" s="13">
        <v>299</v>
      </c>
      <c r="DF118" s="13" t="s">
        <v>283</v>
      </c>
      <c r="DG118" s="13" t="s">
        <v>283</v>
      </c>
      <c r="DH118" s="13" t="s">
        <v>283</v>
      </c>
      <c r="DI118" s="13" t="s">
        <v>283</v>
      </c>
      <c r="DJ118" s="13" t="s">
        <v>283</v>
      </c>
      <c r="DK118" s="13">
        <v>352</v>
      </c>
    </row>
    <row r="119" spans="1:115">
      <c r="A119" s="3" t="s">
        <v>251</v>
      </c>
      <c r="B119" s="13" t="s">
        <v>283</v>
      </c>
      <c r="C119" s="13" t="s">
        <v>283</v>
      </c>
      <c r="D119" s="13" t="s">
        <v>283</v>
      </c>
      <c r="E119" s="13" t="s">
        <v>283</v>
      </c>
      <c r="F119" s="13" t="s">
        <v>283</v>
      </c>
      <c r="G119" s="13" t="s">
        <v>283</v>
      </c>
      <c r="H119" s="13" t="s">
        <v>283</v>
      </c>
      <c r="I119" s="13" t="s">
        <v>283</v>
      </c>
      <c r="J119" s="13" t="s">
        <v>283</v>
      </c>
      <c r="K119" s="13" t="s">
        <v>283</v>
      </c>
      <c r="L119" s="13" t="s">
        <v>283</v>
      </c>
      <c r="M119" s="13" t="s">
        <v>283</v>
      </c>
      <c r="N119" s="13" t="s">
        <v>283</v>
      </c>
      <c r="O119" s="13" t="s">
        <v>283</v>
      </c>
      <c r="P119" s="13" t="s">
        <v>283</v>
      </c>
      <c r="Q119" s="13" t="s">
        <v>283</v>
      </c>
      <c r="R119" s="13" t="s">
        <v>283</v>
      </c>
      <c r="S119" s="13" t="s">
        <v>283</v>
      </c>
      <c r="T119" s="13" t="s">
        <v>283</v>
      </c>
      <c r="U119" s="13" t="s">
        <v>283</v>
      </c>
      <c r="V119" s="13" t="s">
        <v>283</v>
      </c>
      <c r="W119" s="13" t="s">
        <v>283</v>
      </c>
      <c r="X119" s="13" t="s">
        <v>283</v>
      </c>
      <c r="Y119" s="13" t="s">
        <v>283</v>
      </c>
      <c r="Z119" s="13" t="s">
        <v>283</v>
      </c>
      <c r="AA119" s="13" t="s">
        <v>283</v>
      </c>
      <c r="AB119" s="13" t="s">
        <v>283</v>
      </c>
      <c r="AC119" s="13" t="s">
        <v>283</v>
      </c>
      <c r="AD119" s="13" t="s">
        <v>283</v>
      </c>
      <c r="AE119" s="13" t="s">
        <v>283</v>
      </c>
      <c r="AF119" s="85" t="s">
        <v>283</v>
      </c>
      <c r="AG119" s="85" t="s">
        <v>283</v>
      </c>
      <c r="AH119" s="85" t="s">
        <v>283</v>
      </c>
      <c r="AI119" s="85" t="s">
        <v>283</v>
      </c>
      <c r="AJ119" s="85" t="s">
        <v>283</v>
      </c>
      <c r="AK119" s="13" t="s">
        <v>283</v>
      </c>
      <c r="AL119" s="13" t="s">
        <v>283</v>
      </c>
      <c r="AM119" s="13" t="s">
        <v>283</v>
      </c>
      <c r="AN119" s="13" t="s">
        <v>283</v>
      </c>
      <c r="AO119" s="13" t="s">
        <v>283</v>
      </c>
      <c r="AP119" s="13" t="s">
        <v>283</v>
      </c>
      <c r="AQ119" s="13" t="s">
        <v>283</v>
      </c>
      <c r="AR119" s="13" t="s">
        <v>283</v>
      </c>
      <c r="AS119" s="13" t="s">
        <v>283</v>
      </c>
      <c r="AT119" s="13" t="s">
        <v>283</v>
      </c>
      <c r="AU119" s="85" t="s">
        <v>283</v>
      </c>
      <c r="AV119" s="85" t="s">
        <v>283</v>
      </c>
      <c r="AW119" s="85" t="s">
        <v>283</v>
      </c>
      <c r="AX119" s="85" t="s">
        <v>283</v>
      </c>
      <c r="AY119" s="85" t="s">
        <v>283</v>
      </c>
      <c r="AZ119" s="13">
        <v>254</v>
      </c>
      <c r="BA119" s="13">
        <v>234</v>
      </c>
      <c r="BB119" s="13">
        <v>268</v>
      </c>
      <c r="BC119" s="13">
        <v>276</v>
      </c>
      <c r="BD119" s="13">
        <v>374</v>
      </c>
      <c r="BE119" s="13">
        <v>389</v>
      </c>
      <c r="BF119" s="13">
        <v>350</v>
      </c>
      <c r="BG119" s="13">
        <v>324</v>
      </c>
      <c r="BH119" s="13">
        <v>336</v>
      </c>
      <c r="BI119" s="81">
        <v>237</v>
      </c>
      <c r="BJ119" s="13"/>
      <c r="BK119" s="3"/>
      <c r="BL119" s="3" t="s">
        <v>377</v>
      </c>
      <c r="BM119" s="3" t="s">
        <v>86</v>
      </c>
      <c r="BN119" s="3"/>
      <c r="BO119" s="3"/>
      <c r="BP119" s="13" t="s">
        <v>283</v>
      </c>
      <c r="BQ119" s="13" t="s">
        <v>283</v>
      </c>
      <c r="BR119" s="13" t="s">
        <v>282</v>
      </c>
      <c r="BS119" s="13" t="s">
        <v>282</v>
      </c>
      <c r="BT119" s="13" t="s">
        <v>283</v>
      </c>
      <c r="BU119" s="13">
        <v>203</v>
      </c>
      <c r="BV119" s="13" t="s">
        <v>283</v>
      </c>
      <c r="BW119" s="13" t="s">
        <v>283</v>
      </c>
      <c r="BX119" s="13" t="s">
        <v>282</v>
      </c>
      <c r="BY119" s="13" t="s">
        <v>282</v>
      </c>
      <c r="BZ119" s="13" t="s">
        <v>283</v>
      </c>
      <c r="CB119" s="13" t="s">
        <v>283</v>
      </c>
      <c r="CC119" s="13" t="s">
        <v>283</v>
      </c>
      <c r="CD119" s="13" t="s">
        <v>282</v>
      </c>
      <c r="CE119" s="13" t="s">
        <v>282</v>
      </c>
      <c r="CF119" s="13" t="s">
        <v>283</v>
      </c>
      <c r="CG119" s="13">
        <v>358</v>
      </c>
      <c r="CH119" s="13" t="s">
        <v>283</v>
      </c>
      <c r="CI119" s="13" t="s">
        <v>283</v>
      </c>
      <c r="CJ119" s="13" t="s">
        <v>282</v>
      </c>
      <c r="CK119" s="13" t="s">
        <v>282</v>
      </c>
      <c r="CL119" s="13" t="s">
        <v>283</v>
      </c>
      <c r="CM119" s="13">
        <v>312</v>
      </c>
      <c r="CN119" s="13" t="s">
        <v>283</v>
      </c>
      <c r="CO119" s="13" t="s">
        <v>283</v>
      </c>
      <c r="CP119" s="13" t="s">
        <v>283</v>
      </c>
      <c r="CQ119" s="13" t="s">
        <v>283</v>
      </c>
      <c r="CR119" s="13" t="s">
        <v>283</v>
      </c>
      <c r="CS119" s="13">
        <v>210</v>
      </c>
      <c r="CT119" s="13" t="s">
        <v>283</v>
      </c>
      <c r="CU119" s="13" t="s">
        <v>283</v>
      </c>
      <c r="CV119" s="13" t="s">
        <v>283</v>
      </c>
      <c r="CW119" s="13" t="s">
        <v>283</v>
      </c>
      <c r="CX119" s="13" t="s">
        <v>283</v>
      </c>
      <c r="CZ119" s="13" t="s">
        <v>283</v>
      </c>
      <c r="DA119" s="13" t="s">
        <v>283</v>
      </c>
      <c r="DB119" s="13" t="s">
        <v>283</v>
      </c>
      <c r="DC119" s="13" t="s">
        <v>283</v>
      </c>
      <c r="DD119" s="13" t="s">
        <v>283</v>
      </c>
      <c r="DE119" s="13">
        <v>299</v>
      </c>
      <c r="DF119" s="13" t="s">
        <v>283</v>
      </c>
      <c r="DG119" s="13" t="s">
        <v>283</v>
      </c>
      <c r="DH119" s="13" t="s">
        <v>283</v>
      </c>
      <c r="DI119" s="13" t="s">
        <v>283</v>
      </c>
      <c r="DJ119" s="13" t="s">
        <v>283</v>
      </c>
      <c r="DK119" s="13">
        <v>352</v>
      </c>
    </row>
    <row r="120" spans="1:115">
      <c r="A120" s="3" t="s">
        <v>252</v>
      </c>
      <c r="B120" s="13" t="s">
        <v>283</v>
      </c>
      <c r="C120" s="13" t="s">
        <v>283</v>
      </c>
      <c r="D120" s="13" t="s">
        <v>283</v>
      </c>
      <c r="E120" s="13" t="s">
        <v>283</v>
      </c>
      <c r="F120" s="13" t="s">
        <v>283</v>
      </c>
      <c r="G120" s="13" t="s">
        <v>283</v>
      </c>
      <c r="H120" s="13" t="s">
        <v>283</v>
      </c>
      <c r="I120" s="13" t="s">
        <v>283</v>
      </c>
      <c r="J120" s="13" t="s">
        <v>283</v>
      </c>
      <c r="K120" s="13" t="s">
        <v>283</v>
      </c>
      <c r="L120" s="13" t="s">
        <v>283</v>
      </c>
      <c r="M120" s="13" t="s">
        <v>283</v>
      </c>
      <c r="N120" s="13" t="s">
        <v>283</v>
      </c>
      <c r="O120" s="13" t="s">
        <v>283</v>
      </c>
      <c r="P120" s="13" t="s">
        <v>283</v>
      </c>
      <c r="Q120" s="13" t="s">
        <v>283</v>
      </c>
      <c r="R120" s="13" t="s">
        <v>283</v>
      </c>
      <c r="S120" s="13" t="s">
        <v>283</v>
      </c>
      <c r="T120" s="13" t="s">
        <v>283</v>
      </c>
      <c r="U120" s="13" t="s">
        <v>283</v>
      </c>
      <c r="V120" s="13" t="s">
        <v>283</v>
      </c>
      <c r="W120" s="13" t="s">
        <v>283</v>
      </c>
      <c r="X120" s="13" t="s">
        <v>283</v>
      </c>
      <c r="Y120" s="13" t="s">
        <v>283</v>
      </c>
      <c r="Z120" s="13" t="s">
        <v>283</v>
      </c>
      <c r="AA120" s="13" t="s">
        <v>283</v>
      </c>
      <c r="AB120" s="13" t="s">
        <v>283</v>
      </c>
      <c r="AC120" s="13" t="s">
        <v>283</v>
      </c>
      <c r="AD120" s="13" t="s">
        <v>283</v>
      </c>
      <c r="AE120" s="13" t="s">
        <v>283</v>
      </c>
      <c r="AF120" s="85" t="s">
        <v>283</v>
      </c>
      <c r="AG120" s="85" t="s">
        <v>283</v>
      </c>
      <c r="AH120" s="85" t="s">
        <v>283</v>
      </c>
      <c r="AI120" s="85" t="s">
        <v>283</v>
      </c>
      <c r="AJ120" s="85" t="s">
        <v>283</v>
      </c>
      <c r="AK120" s="13" t="s">
        <v>283</v>
      </c>
      <c r="AL120" s="13" t="s">
        <v>283</v>
      </c>
      <c r="AM120" s="13" t="s">
        <v>283</v>
      </c>
      <c r="AN120" s="13" t="s">
        <v>283</v>
      </c>
      <c r="AO120" s="13" t="s">
        <v>283</v>
      </c>
      <c r="AP120" s="13" t="s">
        <v>283</v>
      </c>
      <c r="AQ120" s="13" t="s">
        <v>283</v>
      </c>
      <c r="AR120" s="13" t="s">
        <v>283</v>
      </c>
      <c r="AS120" s="13" t="s">
        <v>283</v>
      </c>
      <c r="AT120" s="13" t="s">
        <v>283</v>
      </c>
      <c r="AU120" s="85" t="s">
        <v>283</v>
      </c>
      <c r="AV120" s="85" t="s">
        <v>283</v>
      </c>
      <c r="AW120" s="85" t="s">
        <v>283</v>
      </c>
      <c r="AX120" s="85" t="s">
        <v>283</v>
      </c>
      <c r="AY120" s="85" t="s">
        <v>283</v>
      </c>
      <c r="AZ120" s="13">
        <v>254</v>
      </c>
      <c r="BA120" s="13">
        <v>234</v>
      </c>
      <c r="BB120" s="13">
        <v>268</v>
      </c>
      <c r="BC120" s="13">
        <v>276</v>
      </c>
      <c r="BD120" s="13">
        <v>374</v>
      </c>
      <c r="BE120" s="13">
        <v>389</v>
      </c>
      <c r="BF120" s="13">
        <v>350</v>
      </c>
      <c r="BG120" s="13">
        <v>324</v>
      </c>
      <c r="BH120" s="13">
        <v>336</v>
      </c>
      <c r="BI120" s="81">
        <v>237</v>
      </c>
      <c r="BJ120" s="13"/>
      <c r="BK120" s="3"/>
      <c r="BL120" s="3" t="s">
        <v>378</v>
      </c>
      <c r="BM120" s="3" t="s">
        <v>83</v>
      </c>
      <c r="BN120" s="3"/>
      <c r="BO120" s="3"/>
      <c r="BP120" s="13" t="s">
        <v>283</v>
      </c>
      <c r="BQ120" s="13" t="s">
        <v>283</v>
      </c>
      <c r="BR120" s="13" t="s">
        <v>282</v>
      </c>
      <c r="BS120" s="13" t="s">
        <v>282</v>
      </c>
      <c r="BT120" s="13" t="s">
        <v>283</v>
      </c>
      <c r="BU120" s="13">
        <v>203</v>
      </c>
      <c r="BV120" s="13" t="s">
        <v>283</v>
      </c>
      <c r="BW120" s="13" t="s">
        <v>283</v>
      </c>
      <c r="BX120" s="13" t="s">
        <v>282</v>
      </c>
      <c r="BY120" s="13" t="s">
        <v>282</v>
      </c>
      <c r="BZ120" s="13" t="s">
        <v>283</v>
      </c>
      <c r="CB120" s="13" t="s">
        <v>283</v>
      </c>
      <c r="CC120" s="13" t="s">
        <v>283</v>
      </c>
      <c r="CD120" s="13" t="s">
        <v>282</v>
      </c>
      <c r="CE120" s="13" t="s">
        <v>282</v>
      </c>
      <c r="CF120" s="13" t="s">
        <v>283</v>
      </c>
      <c r="CG120" s="13">
        <v>358</v>
      </c>
      <c r="CH120" s="13" t="s">
        <v>283</v>
      </c>
      <c r="CI120" s="13" t="s">
        <v>283</v>
      </c>
      <c r="CJ120" s="13" t="s">
        <v>282</v>
      </c>
      <c r="CK120" s="13" t="s">
        <v>282</v>
      </c>
      <c r="CL120" s="13" t="s">
        <v>283</v>
      </c>
      <c r="CM120" s="13">
        <v>312</v>
      </c>
      <c r="CN120" s="13" t="s">
        <v>283</v>
      </c>
      <c r="CO120" s="13" t="s">
        <v>283</v>
      </c>
      <c r="CP120" s="13" t="s">
        <v>283</v>
      </c>
      <c r="CQ120" s="13" t="s">
        <v>283</v>
      </c>
      <c r="CR120" s="13" t="s">
        <v>283</v>
      </c>
      <c r="CS120" s="13">
        <v>210</v>
      </c>
      <c r="CT120" s="13" t="s">
        <v>283</v>
      </c>
      <c r="CU120" s="13" t="s">
        <v>283</v>
      </c>
      <c r="CV120" s="13" t="s">
        <v>283</v>
      </c>
      <c r="CW120" s="13" t="s">
        <v>283</v>
      </c>
      <c r="CX120" s="13" t="s">
        <v>283</v>
      </c>
      <c r="CZ120" s="13" t="s">
        <v>283</v>
      </c>
      <c r="DA120" s="13" t="s">
        <v>283</v>
      </c>
      <c r="DB120" s="13" t="s">
        <v>283</v>
      </c>
      <c r="DC120" s="13" t="s">
        <v>283</v>
      </c>
      <c r="DD120" s="13" t="s">
        <v>283</v>
      </c>
      <c r="DE120" s="13">
        <v>299</v>
      </c>
      <c r="DF120" s="13" t="s">
        <v>283</v>
      </c>
      <c r="DG120" s="13" t="s">
        <v>283</v>
      </c>
      <c r="DH120" s="13" t="s">
        <v>283</v>
      </c>
      <c r="DI120" s="13" t="s">
        <v>283</v>
      </c>
      <c r="DJ120" s="13" t="s">
        <v>283</v>
      </c>
      <c r="DK120" s="13">
        <v>352</v>
      </c>
    </row>
    <row r="121" spans="1:115">
      <c r="A121" s="3" t="s">
        <v>253</v>
      </c>
      <c r="B121" s="13" t="s">
        <v>283</v>
      </c>
      <c r="C121" s="13" t="s">
        <v>283</v>
      </c>
      <c r="D121" s="13" t="s">
        <v>283</v>
      </c>
      <c r="E121" s="13" t="s">
        <v>283</v>
      </c>
      <c r="F121" s="13" t="s">
        <v>283</v>
      </c>
      <c r="G121" s="13" t="s">
        <v>283</v>
      </c>
      <c r="H121" s="13" t="s">
        <v>283</v>
      </c>
      <c r="I121" s="13" t="s">
        <v>283</v>
      </c>
      <c r="J121" s="13" t="s">
        <v>283</v>
      </c>
      <c r="K121" s="13" t="s">
        <v>283</v>
      </c>
      <c r="L121" s="13" t="s">
        <v>283</v>
      </c>
      <c r="M121" s="13" t="s">
        <v>283</v>
      </c>
      <c r="N121" s="13" t="s">
        <v>283</v>
      </c>
      <c r="O121" s="13" t="s">
        <v>283</v>
      </c>
      <c r="P121" s="13" t="s">
        <v>283</v>
      </c>
      <c r="Q121" s="13" t="s">
        <v>283</v>
      </c>
      <c r="R121" s="13" t="s">
        <v>283</v>
      </c>
      <c r="S121" s="13" t="s">
        <v>283</v>
      </c>
      <c r="T121" s="13" t="s">
        <v>283</v>
      </c>
      <c r="U121" s="13" t="s">
        <v>283</v>
      </c>
      <c r="V121" s="13" t="s">
        <v>283</v>
      </c>
      <c r="W121" s="13" t="s">
        <v>283</v>
      </c>
      <c r="X121" s="13" t="s">
        <v>283</v>
      </c>
      <c r="Y121" s="13" t="s">
        <v>283</v>
      </c>
      <c r="Z121" s="13" t="s">
        <v>283</v>
      </c>
      <c r="AA121" s="13" t="s">
        <v>283</v>
      </c>
      <c r="AB121" s="13" t="s">
        <v>283</v>
      </c>
      <c r="AC121" s="13" t="s">
        <v>283</v>
      </c>
      <c r="AD121" s="13" t="s">
        <v>283</v>
      </c>
      <c r="AE121" s="13" t="s">
        <v>283</v>
      </c>
      <c r="AF121" s="85" t="s">
        <v>283</v>
      </c>
      <c r="AG121" s="85" t="s">
        <v>283</v>
      </c>
      <c r="AH121" s="85" t="s">
        <v>283</v>
      </c>
      <c r="AI121" s="85" t="s">
        <v>283</v>
      </c>
      <c r="AJ121" s="85" t="s">
        <v>283</v>
      </c>
      <c r="AK121" s="13" t="s">
        <v>283</v>
      </c>
      <c r="AL121" s="13" t="s">
        <v>283</v>
      </c>
      <c r="AM121" s="13" t="s">
        <v>283</v>
      </c>
      <c r="AN121" s="13" t="s">
        <v>283</v>
      </c>
      <c r="AO121" s="13" t="s">
        <v>283</v>
      </c>
      <c r="AP121" s="13" t="s">
        <v>283</v>
      </c>
      <c r="AQ121" s="13" t="s">
        <v>283</v>
      </c>
      <c r="AR121" s="13" t="s">
        <v>283</v>
      </c>
      <c r="AS121" s="13" t="s">
        <v>283</v>
      </c>
      <c r="AT121" s="13" t="s">
        <v>283</v>
      </c>
      <c r="AU121" s="85" t="s">
        <v>283</v>
      </c>
      <c r="AV121" s="85" t="s">
        <v>283</v>
      </c>
      <c r="AW121" s="85" t="s">
        <v>283</v>
      </c>
      <c r="AX121" s="85" t="s">
        <v>283</v>
      </c>
      <c r="AY121" s="85" t="s">
        <v>283</v>
      </c>
      <c r="AZ121" s="13">
        <v>254</v>
      </c>
      <c r="BA121" s="13">
        <v>234</v>
      </c>
      <c r="BB121" s="13">
        <v>268</v>
      </c>
      <c r="BC121" s="13">
        <v>276</v>
      </c>
      <c r="BD121" s="13">
        <v>374</v>
      </c>
      <c r="BE121" s="13">
        <v>389</v>
      </c>
      <c r="BF121" s="13">
        <v>350</v>
      </c>
      <c r="BG121" s="13">
        <v>324</v>
      </c>
      <c r="BH121" s="13">
        <v>336</v>
      </c>
      <c r="BI121" s="81">
        <v>237</v>
      </c>
      <c r="BJ121" s="13"/>
      <c r="BK121" s="3"/>
      <c r="BL121" s="3" t="s">
        <v>379</v>
      </c>
      <c r="BM121" s="3" t="s">
        <v>80</v>
      </c>
      <c r="BN121" s="3"/>
      <c r="BO121" s="3"/>
      <c r="BP121" s="13" t="s">
        <v>283</v>
      </c>
      <c r="BQ121" s="13" t="s">
        <v>283</v>
      </c>
      <c r="BR121" s="13" t="s">
        <v>282</v>
      </c>
      <c r="BS121" s="13" t="s">
        <v>282</v>
      </c>
      <c r="BT121" s="13" t="s">
        <v>283</v>
      </c>
      <c r="BU121" s="13">
        <v>203</v>
      </c>
      <c r="BV121" s="13" t="s">
        <v>283</v>
      </c>
      <c r="BW121" s="13" t="s">
        <v>283</v>
      </c>
      <c r="BX121" s="13" t="s">
        <v>282</v>
      </c>
      <c r="BY121" s="13" t="s">
        <v>282</v>
      </c>
      <c r="BZ121" s="13" t="s">
        <v>283</v>
      </c>
      <c r="CB121" s="13" t="s">
        <v>283</v>
      </c>
      <c r="CC121" s="13" t="s">
        <v>283</v>
      </c>
      <c r="CD121" s="13" t="s">
        <v>282</v>
      </c>
      <c r="CE121" s="13" t="s">
        <v>282</v>
      </c>
      <c r="CF121" s="13" t="s">
        <v>283</v>
      </c>
      <c r="CG121" s="13">
        <v>358</v>
      </c>
      <c r="CH121" s="13" t="s">
        <v>283</v>
      </c>
      <c r="CI121" s="13" t="s">
        <v>283</v>
      </c>
      <c r="CJ121" s="13" t="s">
        <v>282</v>
      </c>
      <c r="CK121" s="13" t="s">
        <v>282</v>
      </c>
      <c r="CL121" s="13" t="s">
        <v>283</v>
      </c>
      <c r="CM121" s="13">
        <v>312</v>
      </c>
      <c r="CN121" s="13" t="s">
        <v>283</v>
      </c>
      <c r="CO121" s="13" t="s">
        <v>283</v>
      </c>
      <c r="CP121" s="13" t="s">
        <v>283</v>
      </c>
      <c r="CQ121" s="13" t="s">
        <v>283</v>
      </c>
      <c r="CR121" s="13" t="s">
        <v>283</v>
      </c>
      <c r="CS121" s="13">
        <v>210</v>
      </c>
      <c r="CT121" s="13" t="s">
        <v>281</v>
      </c>
      <c r="CU121" s="13" t="s">
        <v>281</v>
      </c>
      <c r="CV121" s="13" t="s">
        <v>283</v>
      </c>
      <c r="CW121" s="13" t="s">
        <v>281</v>
      </c>
      <c r="CX121" s="13" t="s">
        <v>281</v>
      </c>
      <c r="CZ121" s="13" t="s">
        <v>283</v>
      </c>
      <c r="DA121" s="13" t="s">
        <v>283</v>
      </c>
      <c r="DB121" s="13" t="s">
        <v>283</v>
      </c>
      <c r="DC121" s="13" t="s">
        <v>283</v>
      </c>
      <c r="DD121" s="13" t="s">
        <v>283</v>
      </c>
      <c r="DE121" s="13">
        <v>299</v>
      </c>
      <c r="DF121" s="13" t="s">
        <v>283</v>
      </c>
      <c r="DG121" s="13" t="s">
        <v>283</v>
      </c>
      <c r="DH121" s="13" t="s">
        <v>283</v>
      </c>
      <c r="DI121" s="13" t="s">
        <v>283</v>
      </c>
      <c r="DJ121" s="13" t="s">
        <v>283</v>
      </c>
      <c r="DK121" s="13">
        <v>352</v>
      </c>
    </row>
    <row r="122" spans="1:115">
      <c r="A122" s="3" t="s">
        <v>254</v>
      </c>
      <c r="B122" s="13" t="s">
        <v>283</v>
      </c>
      <c r="C122" s="13" t="s">
        <v>283</v>
      </c>
      <c r="D122" s="13" t="s">
        <v>283</v>
      </c>
      <c r="E122" s="13" t="s">
        <v>283</v>
      </c>
      <c r="F122" s="13" t="s">
        <v>283</v>
      </c>
      <c r="G122" s="13" t="s">
        <v>283</v>
      </c>
      <c r="H122" s="13" t="s">
        <v>283</v>
      </c>
      <c r="I122" s="13" t="s">
        <v>283</v>
      </c>
      <c r="J122" s="13" t="s">
        <v>283</v>
      </c>
      <c r="K122" s="13" t="s">
        <v>283</v>
      </c>
      <c r="L122" s="13" t="s">
        <v>283</v>
      </c>
      <c r="M122" s="13" t="s">
        <v>283</v>
      </c>
      <c r="N122" s="13" t="s">
        <v>283</v>
      </c>
      <c r="O122" s="13" t="s">
        <v>283</v>
      </c>
      <c r="P122" s="13" t="s">
        <v>283</v>
      </c>
      <c r="Q122" s="13" t="s">
        <v>283</v>
      </c>
      <c r="R122" s="13" t="s">
        <v>283</v>
      </c>
      <c r="S122" s="13" t="s">
        <v>283</v>
      </c>
      <c r="T122" s="13" t="s">
        <v>283</v>
      </c>
      <c r="U122" s="13" t="s">
        <v>283</v>
      </c>
      <c r="V122" s="13" t="s">
        <v>283</v>
      </c>
      <c r="W122" s="13" t="s">
        <v>283</v>
      </c>
      <c r="X122" s="13" t="s">
        <v>283</v>
      </c>
      <c r="Y122" s="13" t="s">
        <v>283</v>
      </c>
      <c r="Z122" s="13" t="s">
        <v>283</v>
      </c>
      <c r="AA122" s="13" t="s">
        <v>283</v>
      </c>
      <c r="AB122" s="13" t="s">
        <v>283</v>
      </c>
      <c r="AC122" s="13" t="s">
        <v>283</v>
      </c>
      <c r="AD122" s="13" t="s">
        <v>283</v>
      </c>
      <c r="AE122" s="13" t="s">
        <v>283</v>
      </c>
      <c r="AF122" s="85" t="s">
        <v>283</v>
      </c>
      <c r="AG122" s="85" t="s">
        <v>283</v>
      </c>
      <c r="AH122" s="85" t="s">
        <v>283</v>
      </c>
      <c r="AI122" s="85" t="s">
        <v>283</v>
      </c>
      <c r="AJ122" s="85" t="s">
        <v>283</v>
      </c>
      <c r="AK122" s="13" t="s">
        <v>283</v>
      </c>
      <c r="AL122" s="13" t="s">
        <v>283</v>
      </c>
      <c r="AM122" s="13" t="s">
        <v>283</v>
      </c>
      <c r="AN122" s="13" t="s">
        <v>283</v>
      </c>
      <c r="AO122" s="13" t="s">
        <v>283</v>
      </c>
      <c r="AP122" s="13" t="s">
        <v>283</v>
      </c>
      <c r="AQ122" s="13" t="s">
        <v>283</v>
      </c>
      <c r="AR122" s="13" t="s">
        <v>283</v>
      </c>
      <c r="AS122" s="13" t="s">
        <v>283</v>
      </c>
      <c r="AT122" s="13" t="s">
        <v>283</v>
      </c>
      <c r="AU122" s="85" t="s">
        <v>283</v>
      </c>
      <c r="AV122" s="85" t="s">
        <v>283</v>
      </c>
      <c r="AW122" s="85" t="s">
        <v>283</v>
      </c>
      <c r="AX122" s="85" t="s">
        <v>283</v>
      </c>
      <c r="AY122" s="85" t="s">
        <v>283</v>
      </c>
      <c r="AZ122" s="13">
        <v>254</v>
      </c>
      <c r="BA122" s="13">
        <v>234</v>
      </c>
      <c r="BB122" s="13">
        <v>268</v>
      </c>
      <c r="BC122" s="13">
        <v>276</v>
      </c>
      <c r="BD122" s="13">
        <v>374</v>
      </c>
      <c r="BE122" s="13">
        <v>389</v>
      </c>
      <c r="BF122" s="13">
        <v>350</v>
      </c>
      <c r="BG122" s="13">
        <v>324</v>
      </c>
      <c r="BH122" s="13">
        <v>336</v>
      </c>
      <c r="BI122" s="81">
        <v>237</v>
      </c>
      <c r="BJ122" s="13"/>
      <c r="BK122" s="3"/>
      <c r="BL122" s="3" t="s">
        <v>380</v>
      </c>
      <c r="BM122" s="3" t="s">
        <v>77</v>
      </c>
      <c r="BN122" s="3"/>
      <c r="BO122" s="3"/>
      <c r="BP122" s="13" t="s">
        <v>283</v>
      </c>
      <c r="BQ122" s="13" t="s">
        <v>283</v>
      </c>
      <c r="BR122" s="13" t="s">
        <v>282</v>
      </c>
      <c r="BS122" s="13" t="s">
        <v>282</v>
      </c>
      <c r="BT122" s="13" t="s">
        <v>283</v>
      </c>
      <c r="BU122" s="13">
        <v>203</v>
      </c>
      <c r="BV122" s="13" t="s">
        <v>283</v>
      </c>
      <c r="BW122" s="13" t="s">
        <v>283</v>
      </c>
      <c r="BX122" s="13" t="s">
        <v>282</v>
      </c>
      <c r="BY122" s="13" t="s">
        <v>282</v>
      </c>
      <c r="BZ122" s="13" t="s">
        <v>283</v>
      </c>
      <c r="CB122" s="13" t="s">
        <v>283</v>
      </c>
      <c r="CC122" s="13" t="s">
        <v>283</v>
      </c>
      <c r="CD122" s="13" t="s">
        <v>282</v>
      </c>
      <c r="CE122" s="13" t="s">
        <v>282</v>
      </c>
      <c r="CF122" s="13" t="s">
        <v>283</v>
      </c>
      <c r="CG122" s="13">
        <v>358</v>
      </c>
      <c r="CH122" s="13" t="s">
        <v>283</v>
      </c>
      <c r="CI122" s="13" t="s">
        <v>283</v>
      </c>
      <c r="CJ122" s="13" t="s">
        <v>282</v>
      </c>
      <c r="CK122" s="13" t="s">
        <v>282</v>
      </c>
      <c r="CL122" s="13" t="s">
        <v>283</v>
      </c>
      <c r="CM122" s="13">
        <v>312</v>
      </c>
      <c r="CN122" s="13" t="s">
        <v>283</v>
      </c>
      <c r="CO122" s="13" t="s">
        <v>283</v>
      </c>
      <c r="CP122" s="13" t="s">
        <v>283</v>
      </c>
      <c r="CQ122" s="13" t="s">
        <v>283</v>
      </c>
      <c r="CR122" s="13" t="s">
        <v>283</v>
      </c>
      <c r="CS122" s="13">
        <v>210</v>
      </c>
      <c r="CT122" s="13" t="s">
        <v>283</v>
      </c>
      <c r="CU122" s="13" t="s">
        <v>283</v>
      </c>
      <c r="CV122" s="13" t="s">
        <v>283</v>
      </c>
      <c r="CW122" s="13" t="s">
        <v>283</v>
      </c>
      <c r="CX122" s="13" t="s">
        <v>283</v>
      </c>
      <c r="CZ122" s="13" t="s">
        <v>283</v>
      </c>
      <c r="DA122" s="13" t="s">
        <v>283</v>
      </c>
      <c r="DB122" s="13" t="s">
        <v>283</v>
      </c>
      <c r="DC122" s="13" t="s">
        <v>283</v>
      </c>
      <c r="DD122" s="13" t="s">
        <v>283</v>
      </c>
      <c r="DE122" s="13">
        <v>299</v>
      </c>
      <c r="DF122" s="13" t="s">
        <v>283</v>
      </c>
      <c r="DG122" s="13" t="s">
        <v>283</v>
      </c>
      <c r="DH122" s="13" t="s">
        <v>283</v>
      </c>
      <c r="DI122" s="13" t="s">
        <v>283</v>
      </c>
      <c r="DJ122" s="13" t="s">
        <v>283</v>
      </c>
      <c r="DK122" s="13">
        <v>352</v>
      </c>
    </row>
    <row r="123" spans="1:115">
      <c r="A123" s="3" t="s">
        <v>255</v>
      </c>
      <c r="B123" s="13" t="s">
        <v>283</v>
      </c>
      <c r="C123" s="13" t="s">
        <v>283</v>
      </c>
      <c r="D123" s="13" t="s">
        <v>283</v>
      </c>
      <c r="E123" s="13" t="s">
        <v>283</v>
      </c>
      <c r="F123" s="13" t="s">
        <v>283</v>
      </c>
      <c r="G123" s="13" t="s">
        <v>283</v>
      </c>
      <c r="H123" s="13" t="s">
        <v>283</v>
      </c>
      <c r="I123" s="13" t="s">
        <v>283</v>
      </c>
      <c r="J123" s="13" t="s">
        <v>283</v>
      </c>
      <c r="K123" s="13" t="s">
        <v>283</v>
      </c>
      <c r="L123" s="13" t="s">
        <v>283</v>
      </c>
      <c r="M123" s="13" t="s">
        <v>283</v>
      </c>
      <c r="N123" s="13" t="s">
        <v>283</v>
      </c>
      <c r="O123" s="13" t="s">
        <v>283</v>
      </c>
      <c r="P123" s="13" t="s">
        <v>283</v>
      </c>
      <c r="Q123" s="13" t="s">
        <v>283</v>
      </c>
      <c r="R123" s="13" t="s">
        <v>283</v>
      </c>
      <c r="S123" s="13" t="s">
        <v>283</v>
      </c>
      <c r="T123" s="13" t="s">
        <v>283</v>
      </c>
      <c r="U123" s="13" t="s">
        <v>283</v>
      </c>
      <c r="V123" s="13" t="s">
        <v>283</v>
      </c>
      <c r="W123" s="13" t="s">
        <v>283</v>
      </c>
      <c r="X123" s="13" t="s">
        <v>283</v>
      </c>
      <c r="Y123" s="13" t="s">
        <v>283</v>
      </c>
      <c r="Z123" s="13" t="s">
        <v>283</v>
      </c>
      <c r="AA123" s="13" t="s">
        <v>283</v>
      </c>
      <c r="AB123" s="13" t="s">
        <v>283</v>
      </c>
      <c r="AC123" s="13" t="s">
        <v>283</v>
      </c>
      <c r="AD123" s="13" t="s">
        <v>283</v>
      </c>
      <c r="AE123" s="13" t="s">
        <v>283</v>
      </c>
      <c r="AF123" s="85" t="s">
        <v>283</v>
      </c>
      <c r="AG123" s="85" t="s">
        <v>283</v>
      </c>
      <c r="AH123" s="85" t="s">
        <v>283</v>
      </c>
      <c r="AI123" s="85" t="s">
        <v>283</v>
      </c>
      <c r="AJ123" s="85" t="s">
        <v>283</v>
      </c>
      <c r="AK123" s="13" t="s">
        <v>283</v>
      </c>
      <c r="AL123" s="13" t="s">
        <v>283</v>
      </c>
      <c r="AM123" s="13" t="s">
        <v>283</v>
      </c>
      <c r="AN123" s="13" t="s">
        <v>283</v>
      </c>
      <c r="AO123" s="13" t="s">
        <v>283</v>
      </c>
      <c r="AP123" s="13" t="s">
        <v>283</v>
      </c>
      <c r="AQ123" s="13" t="s">
        <v>283</v>
      </c>
      <c r="AR123" s="13" t="s">
        <v>283</v>
      </c>
      <c r="AS123" s="13" t="s">
        <v>283</v>
      </c>
      <c r="AT123" s="13" t="s">
        <v>283</v>
      </c>
      <c r="AU123" s="85" t="s">
        <v>283</v>
      </c>
      <c r="AV123" s="85" t="s">
        <v>283</v>
      </c>
      <c r="AW123" s="85" t="s">
        <v>283</v>
      </c>
      <c r="AX123" s="85" t="s">
        <v>283</v>
      </c>
      <c r="AY123" s="85" t="s">
        <v>283</v>
      </c>
      <c r="AZ123" s="13">
        <v>254</v>
      </c>
      <c r="BA123" s="13">
        <v>234</v>
      </c>
      <c r="BB123" s="13">
        <v>268</v>
      </c>
      <c r="BC123" s="13">
        <v>276</v>
      </c>
      <c r="BD123" s="13">
        <v>374</v>
      </c>
      <c r="BE123" s="13">
        <v>389</v>
      </c>
      <c r="BF123" s="13">
        <v>350</v>
      </c>
      <c r="BG123" s="13">
        <v>324</v>
      </c>
      <c r="BH123" s="13">
        <v>336</v>
      </c>
      <c r="BI123" s="81">
        <v>237</v>
      </c>
      <c r="BJ123" s="13"/>
      <c r="BK123" s="3"/>
      <c r="BL123" s="3" t="s">
        <v>381</v>
      </c>
      <c r="BM123" s="3" t="s">
        <v>74</v>
      </c>
      <c r="BN123" s="3"/>
      <c r="BO123" s="3"/>
      <c r="BP123" s="13" t="s">
        <v>283</v>
      </c>
      <c r="BQ123" s="13" t="s">
        <v>283</v>
      </c>
      <c r="BR123" s="13" t="s">
        <v>282</v>
      </c>
      <c r="BS123" s="13" t="s">
        <v>282</v>
      </c>
      <c r="BT123" s="13" t="s">
        <v>283</v>
      </c>
      <c r="BU123" s="13">
        <v>203</v>
      </c>
      <c r="BV123" s="13" t="s">
        <v>283</v>
      </c>
      <c r="BW123" s="13" t="s">
        <v>283</v>
      </c>
      <c r="BX123" s="13" t="s">
        <v>282</v>
      </c>
      <c r="BY123" s="13" t="s">
        <v>282</v>
      </c>
      <c r="BZ123" s="13" t="s">
        <v>283</v>
      </c>
      <c r="CB123" s="13" t="s">
        <v>283</v>
      </c>
      <c r="CC123" s="13" t="s">
        <v>283</v>
      </c>
      <c r="CD123" s="13" t="s">
        <v>282</v>
      </c>
      <c r="CE123" s="13" t="s">
        <v>282</v>
      </c>
      <c r="CF123" s="13" t="s">
        <v>283</v>
      </c>
      <c r="CG123" s="13">
        <v>358</v>
      </c>
      <c r="CH123" s="13" t="s">
        <v>283</v>
      </c>
      <c r="CI123" s="13" t="s">
        <v>283</v>
      </c>
      <c r="CJ123" s="13" t="s">
        <v>282</v>
      </c>
      <c r="CK123" s="13" t="s">
        <v>282</v>
      </c>
      <c r="CL123" s="13" t="s">
        <v>283</v>
      </c>
      <c r="CM123" s="13">
        <v>312</v>
      </c>
      <c r="CN123" s="13" t="s">
        <v>283</v>
      </c>
      <c r="CO123" s="13" t="s">
        <v>283</v>
      </c>
      <c r="CP123" s="13" t="s">
        <v>283</v>
      </c>
      <c r="CQ123" s="13" t="s">
        <v>283</v>
      </c>
      <c r="CR123" s="13" t="s">
        <v>283</v>
      </c>
      <c r="CS123" s="13">
        <v>210</v>
      </c>
      <c r="CT123" s="13" t="s">
        <v>283</v>
      </c>
      <c r="CU123" s="13" t="s">
        <v>283</v>
      </c>
      <c r="CV123" s="13" t="s">
        <v>283</v>
      </c>
      <c r="CW123" s="13" t="s">
        <v>283</v>
      </c>
      <c r="CX123" s="13" t="s">
        <v>283</v>
      </c>
      <c r="CZ123" s="13" t="s">
        <v>283</v>
      </c>
      <c r="DA123" s="13" t="s">
        <v>283</v>
      </c>
      <c r="DB123" s="13" t="s">
        <v>283</v>
      </c>
      <c r="DC123" s="13" t="s">
        <v>283</v>
      </c>
      <c r="DD123" s="13" t="s">
        <v>283</v>
      </c>
      <c r="DE123" s="13">
        <v>299</v>
      </c>
      <c r="DF123" s="13" t="s">
        <v>283</v>
      </c>
      <c r="DG123" s="13" t="s">
        <v>283</v>
      </c>
      <c r="DH123" s="13" t="s">
        <v>283</v>
      </c>
      <c r="DI123" s="13" t="s">
        <v>283</v>
      </c>
      <c r="DJ123" s="13" t="s">
        <v>283</v>
      </c>
      <c r="DK123" s="13">
        <v>352</v>
      </c>
    </row>
    <row r="124" spans="1:115">
      <c r="A124" s="3" t="s">
        <v>256</v>
      </c>
      <c r="B124" s="13" t="s">
        <v>283</v>
      </c>
      <c r="C124" s="13" t="s">
        <v>283</v>
      </c>
      <c r="D124" s="13" t="s">
        <v>283</v>
      </c>
      <c r="E124" s="13" t="s">
        <v>283</v>
      </c>
      <c r="F124" s="13" t="s">
        <v>283</v>
      </c>
      <c r="G124" s="13" t="s">
        <v>283</v>
      </c>
      <c r="H124" s="13" t="s">
        <v>283</v>
      </c>
      <c r="I124" s="13" t="s">
        <v>283</v>
      </c>
      <c r="J124" s="13" t="s">
        <v>283</v>
      </c>
      <c r="K124" s="13" t="s">
        <v>283</v>
      </c>
      <c r="L124" s="13" t="s">
        <v>283</v>
      </c>
      <c r="M124" s="13" t="s">
        <v>283</v>
      </c>
      <c r="N124" s="13" t="s">
        <v>283</v>
      </c>
      <c r="O124" s="13" t="s">
        <v>283</v>
      </c>
      <c r="P124" s="13" t="s">
        <v>283</v>
      </c>
      <c r="Q124" s="13" t="s">
        <v>283</v>
      </c>
      <c r="R124" s="13" t="s">
        <v>283</v>
      </c>
      <c r="S124" s="13" t="s">
        <v>283</v>
      </c>
      <c r="T124" s="13" t="s">
        <v>283</v>
      </c>
      <c r="U124" s="13" t="s">
        <v>283</v>
      </c>
      <c r="V124" s="13" t="s">
        <v>283</v>
      </c>
      <c r="W124" s="13" t="s">
        <v>283</v>
      </c>
      <c r="X124" s="13" t="s">
        <v>283</v>
      </c>
      <c r="Y124" s="13" t="s">
        <v>283</v>
      </c>
      <c r="Z124" s="13" t="s">
        <v>283</v>
      </c>
      <c r="AA124" s="13" t="s">
        <v>283</v>
      </c>
      <c r="AB124" s="13" t="s">
        <v>283</v>
      </c>
      <c r="AC124" s="13" t="s">
        <v>283</v>
      </c>
      <c r="AD124" s="13" t="s">
        <v>283</v>
      </c>
      <c r="AE124" s="13" t="s">
        <v>283</v>
      </c>
      <c r="AF124" s="85" t="s">
        <v>283</v>
      </c>
      <c r="AG124" s="85" t="s">
        <v>283</v>
      </c>
      <c r="AH124" s="85" t="s">
        <v>283</v>
      </c>
      <c r="AI124" s="85" t="s">
        <v>283</v>
      </c>
      <c r="AJ124" s="85" t="s">
        <v>283</v>
      </c>
      <c r="AK124" s="13" t="s">
        <v>283</v>
      </c>
      <c r="AL124" s="13" t="s">
        <v>283</v>
      </c>
      <c r="AM124" s="13" t="s">
        <v>283</v>
      </c>
      <c r="AN124" s="13" t="s">
        <v>283</v>
      </c>
      <c r="AO124" s="13" t="s">
        <v>283</v>
      </c>
      <c r="AP124" s="13" t="s">
        <v>283</v>
      </c>
      <c r="AQ124" s="13" t="s">
        <v>283</v>
      </c>
      <c r="AR124" s="13" t="s">
        <v>283</v>
      </c>
      <c r="AS124" s="13" t="s">
        <v>283</v>
      </c>
      <c r="AT124" s="13" t="s">
        <v>283</v>
      </c>
      <c r="AU124" s="85" t="s">
        <v>283</v>
      </c>
      <c r="AV124" s="85" t="s">
        <v>283</v>
      </c>
      <c r="AW124" s="85" t="s">
        <v>283</v>
      </c>
      <c r="AX124" s="85" t="s">
        <v>283</v>
      </c>
      <c r="AY124" s="85" t="s">
        <v>283</v>
      </c>
      <c r="AZ124" s="13">
        <v>254</v>
      </c>
      <c r="BA124" s="13">
        <v>234</v>
      </c>
      <c r="BB124" s="13">
        <v>268</v>
      </c>
      <c r="BC124" s="13">
        <v>276</v>
      </c>
      <c r="BD124" s="13">
        <v>374</v>
      </c>
      <c r="BE124" s="13">
        <v>389</v>
      </c>
      <c r="BF124" s="13">
        <v>350</v>
      </c>
      <c r="BG124" s="13">
        <v>324</v>
      </c>
      <c r="BH124" s="13">
        <v>336</v>
      </c>
      <c r="BI124" s="81">
        <v>237</v>
      </c>
      <c r="BJ124" s="13"/>
      <c r="BK124" s="3"/>
      <c r="BL124" s="3" t="s">
        <v>382</v>
      </c>
      <c r="BM124" s="3" t="s">
        <v>71</v>
      </c>
      <c r="BN124" s="3"/>
      <c r="BO124" s="3"/>
      <c r="BP124" s="13" t="s">
        <v>283</v>
      </c>
      <c r="BQ124" s="13" t="s">
        <v>283</v>
      </c>
      <c r="BR124" s="13" t="s">
        <v>282</v>
      </c>
      <c r="BS124" s="13" t="s">
        <v>282</v>
      </c>
      <c r="BT124" s="13" t="s">
        <v>283</v>
      </c>
      <c r="BU124" s="13">
        <v>203</v>
      </c>
      <c r="BV124" s="13" t="s">
        <v>283</v>
      </c>
      <c r="BW124" s="13" t="s">
        <v>283</v>
      </c>
      <c r="BX124" s="13" t="s">
        <v>282</v>
      </c>
      <c r="BY124" s="13" t="s">
        <v>282</v>
      </c>
      <c r="BZ124" s="13" t="s">
        <v>283</v>
      </c>
      <c r="CB124" s="13" t="s">
        <v>283</v>
      </c>
      <c r="CC124" s="13" t="s">
        <v>283</v>
      </c>
      <c r="CD124" s="13" t="s">
        <v>282</v>
      </c>
      <c r="CE124" s="13" t="s">
        <v>282</v>
      </c>
      <c r="CF124" s="13" t="s">
        <v>283</v>
      </c>
      <c r="CG124" s="13">
        <v>358</v>
      </c>
      <c r="CH124" s="13" t="s">
        <v>283</v>
      </c>
      <c r="CI124" s="13" t="s">
        <v>283</v>
      </c>
      <c r="CJ124" s="13" t="s">
        <v>282</v>
      </c>
      <c r="CK124" s="13" t="s">
        <v>282</v>
      </c>
      <c r="CL124" s="13" t="s">
        <v>283</v>
      </c>
      <c r="CM124" s="13">
        <v>312</v>
      </c>
      <c r="CN124" s="13" t="s">
        <v>283</v>
      </c>
      <c r="CO124" s="13" t="s">
        <v>283</v>
      </c>
      <c r="CP124" s="13" t="s">
        <v>283</v>
      </c>
      <c r="CQ124" s="13" t="s">
        <v>283</v>
      </c>
      <c r="CR124" s="13" t="s">
        <v>283</v>
      </c>
      <c r="CS124" s="13">
        <v>210</v>
      </c>
      <c r="CT124" s="13" t="s">
        <v>283</v>
      </c>
      <c r="CU124" s="13" t="s">
        <v>283</v>
      </c>
      <c r="CV124" s="13" t="s">
        <v>283</v>
      </c>
      <c r="CW124" s="13" t="s">
        <v>283</v>
      </c>
      <c r="CX124" s="13" t="s">
        <v>283</v>
      </c>
      <c r="CZ124" s="13" t="s">
        <v>283</v>
      </c>
      <c r="DA124" s="13" t="s">
        <v>283</v>
      </c>
      <c r="DB124" s="13" t="s">
        <v>283</v>
      </c>
      <c r="DC124" s="13" t="s">
        <v>283</v>
      </c>
      <c r="DD124" s="13" t="s">
        <v>283</v>
      </c>
      <c r="DE124" s="13">
        <v>299</v>
      </c>
      <c r="DF124" s="13" t="s">
        <v>283</v>
      </c>
      <c r="DG124" s="13" t="s">
        <v>283</v>
      </c>
      <c r="DH124" s="13" t="s">
        <v>283</v>
      </c>
      <c r="DI124" s="13" t="s">
        <v>283</v>
      </c>
      <c r="DJ124" s="13" t="s">
        <v>283</v>
      </c>
      <c r="DK124" s="13">
        <v>352</v>
      </c>
    </row>
    <row r="125" spans="1:115">
      <c r="A125" s="3" t="s">
        <v>257</v>
      </c>
      <c r="B125" s="13" t="s">
        <v>283</v>
      </c>
      <c r="C125" s="13" t="s">
        <v>283</v>
      </c>
      <c r="D125" s="13" t="s">
        <v>283</v>
      </c>
      <c r="E125" s="13" t="s">
        <v>283</v>
      </c>
      <c r="F125" s="13" t="s">
        <v>283</v>
      </c>
      <c r="G125" s="13" t="s">
        <v>283</v>
      </c>
      <c r="H125" s="13" t="s">
        <v>283</v>
      </c>
      <c r="I125" s="13" t="s">
        <v>283</v>
      </c>
      <c r="J125" s="13" t="s">
        <v>283</v>
      </c>
      <c r="K125" s="13" t="s">
        <v>283</v>
      </c>
      <c r="L125" s="13" t="s">
        <v>283</v>
      </c>
      <c r="M125" s="13" t="s">
        <v>283</v>
      </c>
      <c r="N125" s="13" t="s">
        <v>283</v>
      </c>
      <c r="O125" s="13" t="s">
        <v>283</v>
      </c>
      <c r="P125" s="13" t="s">
        <v>283</v>
      </c>
      <c r="Q125" s="13" t="s">
        <v>283</v>
      </c>
      <c r="R125" s="13" t="s">
        <v>283</v>
      </c>
      <c r="S125" s="13" t="s">
        <v>283</v>
      </c>
      <c r="T125" s="13" t="s">
        <v>283</v>
      </c>
      <c r="U125" s="13" t="s">
        <v>283</v>
      </c>
      <c r="V125" s="13" t="s">
        <v>283</v>
      </c>
      <c r="W125" s="13" t="s">
        <v>283</v>
      </c>
      <c r="X125" s="13" t="s">
        <v>283</v>
      </c>
      <c r="Y125" s="13" t="s">
        <v>283</v>
      </c>
      <c r="Z125" s="13" t="s">
        <v>283</v>
      </c>
      <c r="AA125" s="13" t="s">
        <v>283</v>
      </c>
      <c r="AB125" s="13" t="s">
        <v>283</v>
      </c>
      <c r="AC125" s="13" t="s">
        <v>283</v>
      </c>
      <c r="AD125" s="13" t="s">
        <v>283</v>
      </c>
      <c r="AE125" s="13" t="s">
        <v>283</v>
      </c>
      <c r="AF125" s="85" t="s">
        <v>283</v>
      </c>
      <c r="AG125" s="85" t="s">
        <v>283</v>
      </c>
      <c r="AH125" s="85" t="s">
        <v>283</v>
      </c>
      <c r="AI125" s="85" t="s">
        <v>283</v>
      </c>
      <c r="AJ125" s="85" t="s">
        <v>283</v>
      </c>
      <c r="AK125" s="13" t="s">
        <v>283</v>
      </c>
      <c r="AL125" s="13" t="s">
        <v>283</v>
      </c>
      <c r="AM125" s="13" t="s">
        <v>283</v>
      </c>
      <c r="AN125" s="13" t="s">
        <v>283</v>
      </c>
      <c r="AO125" s="13" t="s">
        <v>283</v>
      </c>
      <c r="AP125" s="13" t="s">
        <v>283</v>
      </c>
      <c r="AQ125" s="13" t="s">
        <v>283</v>
      </c>
      <c r="AR125" s="13" t="s">
        <v>283</v>
      </c>
      <c r="AS125" s="13" t="s">
        <v>283</v>
      </c>
      <c r="AT125" s="13" t="s">
        <v>283</v>
      </c>
      <c r="AU125" s="85" t="s">
        <v>283</v>
      </c>
      <c r="AV125" s="85" t="s">
        <v>283</v>
      </c>
      <c r="AW125" s="85" t="s">
        <v>283</v>
      </c>
      <c r="AX125" s="85" t="s">
        <v>283</v>
      </c>
      <c r="AY125" s="85" t="s">
        <v>283</v>
      </c>
      <c r="AZ125" s="13">
        <v>254</v>
      </c>
      <c r="BA125" s="13">
        <v>234</v>
      </c>
      <c r="BB125" s="13">
        <v>268</v>
      </c>
      <c r="BC125" s="13">
        <v>276</v>
      </c>
      <c r="BD125" s="13">
        <v>374</v>
      </c>
      <c r="BE125" s="13">
        <v>389</v>
      </c>
      <c r="BF125" s="13">
        <v>350</v>
      </c>
      <c r="BG125" s="13">
        <v>324</v>
      </c>
      <c r="BH125" s="13">
        <v>336</v>
      </c>
      <c r="BI125" s="81">
        <v>237</v>
      </c>
      <c r="BJ125" s="13"/>
      <c r="BK125" s="3"/>
      <c r="BL125" s="3" t="s">
        <v>383</v>
      </c>
      <c r="BM125" s="3" t="s">
        <v>68</v>
      </c>
      <c r="BN125" s="3"/>
      <c r="BO125" s="3"/>
      <c r="BP125" s="13" t="s">
        <v>283</v>
      </c>
      <c r="BQ125" s="13" t="s">
        <v>283</v>
      </c>
      <c r="BR125" s="13" t="s">
        <v>282</v>
      </c>
      <c r="BS125" s="13" t="s">
        <v>282</v>
      </c>
      <c r="BT125" s="13" t="s">
        <v>283</v>
      </c>
      <c r="BU125" s="13">
        <v>203</v>
      </c>
      <c r="BV125" s="13" t="s">
        <v>283</v>
      </c>
      <c r="BW125" s="13" t="s">
        <v>283</v>
      </c>
      <c r="BX125" s="13" t="s">
        <v>282</v>
      </c>
      <c r="BY125" s="13" t="s">
        <v>282</v>
      </c>
      <c r="BZ125" s="13" t="s">
        <v>283</v>
      </c>
      <c r="CB125" s="13" t="s">
        <v>283</v>
      </c>
      <c r="CC125" s="13" t="s">
        <v>283</v>
      </c>
      <c r="CD125" s="13" t="s">
        <v>282</v>
      </c>
      <c r="CE125" s="13" t="s">
        <v>282</v>
      </c>
      <c r="CF125" s="13" t="s">
        <v>283</v>
      </c>
      <c r="CG125" s="13">
        <v>358</v>
      </c>
      <c r="CH125" s="13" t="s">
        <v>283</v>
      </c>
      <c r="CI125" s="13" t="s">
        <v>283</v>
      </c>
      <c r="CJ125" s="13" t="s">
        <v>282</v>
      </c>
      <c r="CK125" s="13" t="s">
        <v>282</v>
      </c>
      <c r="CL125" s="13" t="s">
        <v>283</v>
      </c>
      <c r="CM125" s="13">
        <v>312</v>
      </c>
      <c r="CN125" s="13" t="s">
        <v>283</v>
      </c>
      <c r="CO125" s="13" t="s">
        <v>283</v>
      </c>
      <c r="CP125" s="13" t="s">
        <v>283</v>
      </c>
      <c r="CQ125" s="13" t="s">
        <v>283</v>
      </c>
      <c r="CR125" s="13" t="s">
        <v>283</v>
      </c>
      <c r="CS125" s="13">
        <v>210</v>
      </c>
      <c r="CT125" s="13" t="s">
        <v>283</v>
      </c>
      <c r="CU125" s="13" t="s">
        <v>283</v>
      </c>
      <c r="CV125" s="13" t="s">
        <v>283</v>
      </c>
      <c r="CW125" s="13" t="s">
        <v>283</v>
      </c>
      <c r="CX125" s="13" t="s">
        <v>283</v>
      </c>
      <c r="CZ125" s="13" t="s">
        <v>283</v>
      </c>
      <c r="DA125" s="13" t="s">
        <v>283</v>
      </c>
      <c r="DB125" s="13" t="s">
        <v>283</v>
      </c>
      <c r="DC125" s="13" t="s">
        <v>283</v>
      </c>
      <c r="DD125" s="13" t="s">
        <v>283</v>
      </c>
      <c r="DE125" s="13">
        <v>299</v>
      </c>
      <c r="DF125" s="13" t="s">
        <v>283</v>
      </c>
      <c r="DG125" s="13" t="s">
        <v>283</v>
      </c>
      <c r="DH125" s="13" t="s">
        <v>283</v>
      </c>
      <c r="DI125" s="13" t="s">
        <v>283</v>
      </c>
      <c r="DJ125" s="13" t="s">
        <v>283</v>
      </c>
      <c r="DK125" s="13">
        <v>352</v>
      </c>
    </row>
    <row r="126" spans="1:115">
      <c r="A126" s="3" t="s">
        <v>258</v>
      </c>
      <c r="B126" s="13" t="s">
        <v>283</v>
      </c>
      <c r="C126" s="13" t="s">
        <v>283</v>
      </c>
      <c r="D126" s="13" t="s">
        <v>283</v>
      </c>
      <c r="E126" s="13" t="s">
        <v>283</v>
      </c>
      <c r="F126" s="13" t="s">
        <v>283</v>
      </c>
      <c r="G126" s="13" t="s">
        <v>283</v>
      </c>
      <c r="H126" s="13" t="s">
        <v>283</v>
      </c>
      <c r="I126" s="13" t="s">
        <v>283</v>
      </c>
      <c r="J126" s="13" t="s">
        <v>283</v>
      </c>
      <c r="K126" s="13" t="s">
        <v>283</v>
      </c>
      <c r="L126" s="13" t="s">
        <v>283</v>
      </c>
      <c r="M126" s="13" t="s">
        <v>283</v>
      </c>
      <c r="N126" s="13" t="s">
        <v>283</v>
      </c>
      <c r="O126" s="13" t="s">
        <v>283</v>
      </c>
      <c r="P126" s="13" t="s">
        <v>283</v>
      </c>
      <c r="Q126" s="13" t="s">
        <v>283</v>
      </c>
      <c r="R126" s="13" t="s">
        <v>283</v>
      </c>
      <c r="S126" s="13" t="s">
        <v>283</v>
      </c>
      <c r="T126" s="13" t="s">
        <v>283</v>
      </c>
      <c r="U126" s="13" t="s">
        <v>283</v>
      </c>
      <c r="V126" s="13" t="s">
        <v>281</v>
      </c>
      <c r="W126" s="13" t="s">
        <v>281</v>
      </c>
      <c r="X126" s="13" t="s">
        <v>281</v>
      </c>
      <c r="Y126" s="13" t="s">
        <v>283</v>
      </c>
      <c r="Z126" s="13" t="s">
        <v>281</v>
      </c>
      <c r="AA126" s="13" t="s">
        <v>281</v>
      </c>
      <c r="AB126" s="13" t="s">
        <v>281</v>
      </c>
      <c r="AC126" s="13" t="s">
        <v>281</v>
      </c>
      <c r="AD126" s="13" t="s">
        <v>283</v>
      </c>
      <c r="AE126" s="13" t="s">
        <v>281</v>
      </c>
      <c r="AF126" s="85" t="s">
        <v>281</v>
      </c>
      <c r="AG126" s="85" t="s">
        <v>281</v>
      </c>
      <c r="AH126" s="85" t="s">
        <v>281</v>
      </c>
      <c r="AI126" s="85" t="s">
        <v>283</v>
      </c>
      <c r="AJ126" s="85" t="s">
        <v>281</v>
      </c>
      <c r="AK126" s="13" t="s">
        <v>283</v>
      </c>
      <c r="AL126" s="13" t="s">
        <v>283</v>
      </c>
      <c r="AM126" s="13" t="s">
        <v>283</v>
      </c>
      <c r="AN126" s="13" t="s">
        <v>283</v>
      </c>
      <c r="AO126" s="13" t="s">
        <v>283</v>
      </c>
      <c r="AP126" s="13" t="s">
        <v>283</v>
      </c>
      <c r="AQ126" s="13" t="s">
        <v>283</v>
      </c>
      <c r="AR126" s="13" t="s">
        <v>283</v>
      </c>
      <c r="AS126" s="13" t="s">
        <v>283</v>
      </c>
      <c r="AT126" s="13" t="s">
        <v>283</v>
      </c>
      <c r="AU126" s="85" t="s">
        <v>283</v>
      </c>
      <c r="AV126" s="85" t="s">
        <v>283</v>
      </c>
      <c r="AW126" s="85" t="s">
        <v>283</v>
      </c>
      <c r="AX126" s="85" t="s">
        <v>283</v>
      </c>
      <c r="AY126" s="85" t="s">
        <v>283</v>
      </c>
      <c r="AZ126" s="13">
        <v>254</v>
      </c>
      <c r="BA126" s="13">
        <v>234</v>
      </c>
      <c r="BB126" s="13">
        <v>268</v>
      </c>
      <c r="BC126" s="13">
        <v>276</v>
      </c>
      <c r="BD126" s="13">
        <v>374</v>
      </c>
      <c r="BE126" s="13">
        <v>389</v>
      </c>
      <c r="BF126" s="13">
        <v>350</v>
      </c>
      <c r="BG126" s="13">
        <v>324</v>
      </c>
      <c r="BH126" s="13">
        <v>336</v>
      </c>
      <c r="BI126" s="81">
        <v>237</v>
      </c>
      <c r="BJ126" s="13"/>
      <c r="BK126" s="3"/>
      <c r="BL126" s="3" t="s">
        <v>384</v>
      </c>
      <c r="BM126" s="3" t="s">
        <v>65</v>
      </c>
      <c r="BN126" s="3"/>
      <c r="BO126" s="3"/>
      <c r="BP126" s="13" t="s">
        <v>283</v>
      </c>
      <c r="BQ126" s="13" t="s">
        <v>283</v>
      </c>
      <c r="BR126" s="13" t="s">
        <v>282</v>
      </c>
      <c r="BS126" s="13" t="s">
        <v>282</v>
      </c>
      <c r="BT126" s="13" t="s">
        <v>283</v>
      </c>
      <c r="BU126" s="13">
        <v>203</v>
      </c>
      <c r="BV126" s="13" t="s">
        <v>283</v>
      </c>
      <c r="BW126" s="13" t="s">
        <v>283</v>
      </c>
      <c r="BX126" s="13" t="s">
        <v>282</v>
      </c>
      <c r="BY126" s="13" t="s">
        <v>282</v>
      </c>
      <c r="BZ126" s="13" t="s">
        <v>283</v>
      </c>
      <c r="CB126" s="13" t="s">
        <v>283</v>
      </c>
      <c r="CC126" s="13" t="s">
        <v>283</v>
      </c>
      <c r="CD126" s="13" t="s">
        <v>282</v>
      </c>
      <c r="CE126" s="13" t="s">
        <v>282</v>
      </c>
      <c r="CF126" s="13" t="s">
        <v>283</v>
      </c>
      <c r="CG126" s="13">
        <v>358</v>
      </c>
      <c r="CH126" s="13" t="s">
        <v>283</v>
      </c>
      <c r="CI126" s="13" t="s">
        <v>283</v>
      </c>
      <c r="CJ126" s="13" t="s">
        <v>282</v>
      </c>
      <c r="CK126" s="13" t="s">
        <v>282</v>
      </c>
      <c r="CL126" s="13" t="s">
        <v>283</v>
      </c>
      <c r="CM126" s="13">
        <v>312</v>
      </c>
      <c r="CN126" s="13" t="s">
        <v>283</v>
      </c>
      <c r="CO126" s="13" t="s">
        <v>283</v>
      </c>
      <c r="CP126" s="13" t="s">
        <v>283</v>
      </c>
      <c r="CQ126" s="13" t="s">
        <v>283</v>
      </c>
      <c r="CR126" s="13" t="s">
        <v>283</v>
      </c>
      <c r="CS126" s="13">
        <v>210</v>
      </c>
      <c r="CT126" s="13" t="s">
        <v>283</v>
      </c>
      <c r="CU126" s="13" t="s">
        <v>283</v>
      </c>
      <c r="CV126" s="13" t="s">
        <v>283</v>
      </c>
      <c r="CW126" s="13" t="s">
        <v>283</v>
      </c>
      <c r="CX126" s="13" t="s">
        <v>283</v>
      </c>
      <c r="CZ126" s="13" t="s">
        <v>283</v>
      </c>
      <c r="DA126" s="13" t="s">
        <v>283</v>
      </c>
      <c r="DB126" s="13" t="s">
        <v>283</v>
      </c>
      <c r="DC126" s="13" t="s">
        <v>283</v>
      </c>
      <c r="DD126" s="13" t="s">
        <v>283</v>
      </c>
      <c r="DE126" s="13">
        <v>299</v>
      </c>
      <c r="DF126" s="13" t="s">
        <v>283</v>
      </c>
      <c r="DG126" s="13" t="s">
        <v>283</v>
      </c>
      <c r="DH126" s="13" t="s">
        <v>283</v>
      </c>
      <c r="DI126" s="13" t="s">
        <v>283</v>
      </c>
      <c r="DJ126" s="13" t="s">
        <v>283</v>
      </c>
      <c r="DK126" s="13">
        <v>352</v>
      </c>
    </row>
    <row r="127" spans="1:115">
      <c r="A127" s="3" t="s">
        <v>259</v>
      </c>
      <c r="B127" s="13" t="s">
        <v>283</v>
      </c>
      <c r="C127" s="13" t="s">
        <v>283</v>
      </c>
      <c r="D127" s="13" t="s">
        <v>283</v>
      </c>
      <c r="E127" s="13" t="s">
        <v>283</v>
      </c>
      <c r="F127" s="13" t="s">
        <v>283</v>
      </c>
      <c r="G127" s="13" t="s">
        <v>283</v>
      </c>
      <c r="H127" s="13" t="s">
        <v>283</v>
      </c>
      <c r="I127" s="13" t="s">
        <v>283</v>
      </c>
      <c r="J127" s="13" t="s">
        <v>283</v>
      </c>
      <c r="K127" s="13" t="s">
        <v>283</v>
      </c>
      <c r="L127" s="13" t="s">
        <v>283</v>
      </c>
      <c r="M127" s="13" t="s">
        <v>283</v>
      </c>
      <c r="N127" s="13" t="s">
        <v>283</v>
      </c>
      <c r="O127" s="13" t="s">
        <v>283</v>
      </c>
      <c r="P127" s="13" t="s">
        <v>283</v>
      </c>
      <c r="Q127" s="13" t="s">
        <v>283</v>
      </c>
      <c r="R127" s="13" t="s">
        <v>283</v>
      </c>
      <c r="S127" s="13" t="s">
        <v>283</v>
      </c>
      <c r="T127" s="13" t="s">
        <v>283</v>
      </c>
      <c r="U127" s="13" t="s">
        <v>283</v>
      </c>
      <c r="V127" s="13" t="s">
        <v>283</v>
      </c>
      <c r="W127" s="13" t="s">
        <v>283</v>
      </c>
      <c r="X127" s="13" t="s">
        <v>283</v>
      </c>
      <c r="Y127" s="13" t="s">
        <v>283</v>
      </c>
      <c r="Z127" s="13" t="s">
        <v>283</v>
      </c>
      <c r="AA127" s="13" t="s">
        <v>283</v>
      </c>
      <c r="AB127" s="13" t="s">
        <v>283</v>
      </c>
      <c r="AC127" s="13" t="s">
        <v>283</v>
      </c>
      <c r="AD127" s="13" t="s">
        <v>283</v>
      </c>
      <c r="AE127" s="13" t="s">
        <v>283</v>
      </c>
      <c r="AF127" s="85" t="s">
        <v>283</v>
      </c>
      <c r="AG127" s="85" t="s">
        <v>283</v>
      </c>
      <c r="AH127" s="85" t="s">
        <v>283</v>
      </c>
      <c r="AI127" s="85" t="s">
        <v>283</v>
      </c>
      <c r="AJ127" s="85" t="s">
        <v>283</v>
      </c>
      <c r="AK127" s="13" t="s">
        <v>283</v>
      </c>
      <c r="AL127" s="13" t="s">
        <v>283</v>
      </c>
      <c r="AM127" s="13" t="s">
        <v>283</v>
      </c>
      <c r="AN127" s="13" t="s">
        <v>283</v>
      </c>
      <c r="AO127" s="13" t="s">
        <v>283</v>
      </c>
      <c r="AP127" s="13" t="s">
        <v>283</v>
      </c>
      <c r="AQ127" s="13" t="s">
        <v>283</v>
      </c>
      <c r="AR127" s="13" t="s">
        <v>283</v>
      </c>
      <c r="AS127" s="13" t="s">
        <v>283</v>
      </c>
      <c r="AT127" s="13" t="s">
        <v>283</v>
      </c>
      <c r="AU127" s="85" t="s">
        <v>283</v>
      </c>
      <c r="AV127" s="85" t="s">
        <v>283</v>
      </c>
      <c r="AW127" s="85" t="s">
        <v>283</v>
      </c>
      <c r="AX127" s="85" t="s">
        <v>283</v>
      </c>
      <c r="AY127" s="85" t="s">
        <v>283</v>
      </c>
      <c r="AZ127" s="13">
        <v>254</v>
      </c>
      <c r="BA127" s="13">
        <v>234</v>
      </c>
      <c r="BB127" s="13">
        <v>268</v>
      </c>
      <c r="BC127" s="13">
        <v>276</v>
      </c>
      <c r="BD127" s="13">
        <v>374</v>
      </c>
      <c r="BE127" s="13">
        <v>389</v>
      </c>
      <c r="BF127" s="13">
        <v>350</v>
      </c>
      <c r="BG127" s="13">
        <v>324</v>
      </c>
      <c r="BH127" s="13">
        <v>336</v>
      </c>
      <c r="BI127" s="81">
        <v>237</v>
      </c>
      <c r="BJ127" s="13"/>
      <c r="BK127" s="3"/>
      <c r="BL127" s="3" t="s">
        <v>385</v>
      </c>
      <c r="BM127" s="3" t="s">
        <v>62</v>
      </c>
      <c r="BN127" s="3"/>
      <c r="BO127" s="3"/>
      <c r="BP127" s="13" t="s">
        <v>283</v>
      </c>
      <c r="BQ127" s="13" t="s">
        <v>283</v>
      </c>
      <c r="BR127" s="13" t="s">
        <v>282</v>
      </c>
      <c r="BS127" s="13" t="s">
        <v>282</v>
      </c>
      <c r="BT127" s="13" t="s">
        <v>283</v>
      </c>
      <c r="BU127" s="13">
        <v>203</v>
      </c>
      <c r="BV127" s="13" t="s">
        <v>283</v>
      </c>
      <c r="BW127" s="13" t="s">
        <v>283</v>
      </c>
      <c r="BX127" s="13" t="s">
        <v>282</v>
      </c>
      <c r="BY127" s="13" t="s">
        <v>282</v>
      </c>
      <c r="BZ127" s="13" t="s">
        <v>283</v>
      </c>
      <c r="CB127" s="13" t="s">
        <v>283</v>
      </c>
      <c r="CC127" s="13" t="s">
        <v>283</v>
      </c>
      <c r="CD127" s="13" t="s">
        <v>282</v>
      </c>
      <c r="CE127" s="13" t="s">
        <v>282</v>
      </c>
      <c r="CF127" s="13" t="s">
        <v>283</v>
      </c>
      <c r="CG127" s="13">
        <v>358</v>
      </c>
      <c r="CH127" s="13" t="s">
        <v>283</v>
      </c>
      <c r="CI127" s="13" t="s">
        <v>283</v>
      </c>
      <c r="CJ127" s="13" t="s">
        <v>282</v>
      </c>
      <c r="CK127" s="13" t="s">
        <v>282</v>
      </c>
      <c r="CL127" s="13" t="s">
        <v>283</v>
      </c>
      <c r="CM127" s="13">
        <v>312</v>
      </c>
      <c r="CN127" s="13" t="s">
        <v>283</v>
      </c>
      <c r="CO127" s="13" t="s">
        <v>283</v>
      </c>
      <c r="CP127" s="13" t="s">
        <v>283</v>
      </c>
      <c r="CQ127" s="13" t="s">
        <v>283</v>
      </c>
      <c r="CR127" s="13" t="s">
        <v>283</v>
      </c>
      <c r="CS127" s="13">
        <v>210</v>
      </c>
      <c r="CT127" s="13" t="s">
        <v>283</v>
      </c>
      <c r="CU127" s="13" t="s">
        <v>283</v>
      </c>
      <c r="CV127" s="13" t="s">
        <v>283</v>
      </c>
      <c r="CW127" s="13" t="s">
        <v>283</v>
      </c>
      <c r="CX127" s="13" t="s">
        <v>283</v>
      </c>
      <c r="CZ127" s="13" t="s">
        <v>283</v>
      </c>
      <c r="DA127" s="13" t="s">
        <v>283</v>
      </c>
      <c r="DB127" s="13" t="s">
        <v>283</v>
      </c>
      <c r="DC127" s="13" t="s">
        <v>283</v>
      </c>
      <c r="DD127" s="13" t="s">
        <v>283</v>
      </c>
      <c r="DE127" s="13">
        <v>299</v>
      </c>
      <c r="DF127" s="13" t="s">
        <v>283</v>
      </c>
      <c r="DG127" s="13" t="s">
        <v>283</v>
      </c>
      <c r="DH127" s="13" t="s">
        <v>283</v>
      </c>
      <c r="DI127" s="13" t="s">
        <v>283</v>
      </c>
      <c r="DJ127" s="13" t="s">
        <v>283</v>
      </c>
      <c r="DK127" s="13">
        <v>352</v>
      </c>
    </row>
    <row r="128" spans="1:115">
      <c r="A128" s="3" t="s">
        <v>260</v>
      </c>
      <c r="B128" s="13" t="s">
        <v>283</v>
      </c>
      <c r="C128" s="13" t="s">
        <v>283</v>
      </c>
      <c r="D128" s="13" t="s">
        <v>283</v>
      </c>
      <c r="E128" s="13" t="s">
        <v>283</v>
      </c>
      <c r="F128" s="13" t="s">
        <v>283</v>
      </c>
      <c r="G128" s="13" t="s">
        <v>283</v>
      </c>
      <c r="H128" s="13" t="s">
        <v>283</v>
      </c>
      <c r="I128" s="13" t="s">
        <v>283</v>
      </c>
      <c r="J128" s="13" t="s">
        <v>283</v>
      </c>
      <c r="K128" s="13" t="s">
        <v>283</v>
      </c>
      <c r="L128" s="13" t="s">
        <v>283</v>
      </c>
      <c r="M128" s="13" t="s">
        <v>283</v>
      </c>
      <c r="N128" s="13" t="s">
        <v>283</v>
      </c>
      <c r="O128" s="13" t="s">
        <v>283</v>
      </c>
      <c r="P128" s="13" t="s">
        <v>283</v>
      </c>
      <c r="Q128" s="13" t="s">
        <v>283</v>
      </c>
      <c r="R128" s="13" t="s">
        <v>283</v>
      </c>
      <c r="S128" s="13" t="s">
        <v>283</v>
      </c>
      <c r="T128" s="13" t="s">
        <v>283</v>
      </c>
      <c r="U128" s="13" t="s">
        <v>283</v>
      </c>
      <c r="V128" s="13" t="s">
        <v>283</v>
      </c>
      <c r="W128" s="13" t="s">
        <v>283</v>
      </c>
      <c r="X128" s="13" t="s">
        <v>283</v>
      </c>
      <c r="Y128" s="13" t="s">
        <v>283</v>
      </c>
      <c r="Z128" s="13" t="s">
        <v>283</v>
      </c>
      <c r="AA128" s="13" t="s">
        <v>283</v>
      </c>
      <c r="AB128" s="13" t="s">
        <v>283</v>
      </c>
      <c r="AC128" s="13" t="s">
        <v>283</v>
      </c>
      <c r="AD128" s="13" t="s">
        <v>283</v>
      </c>
      <c r="AE128" s="13" t="s">
        <v>283</v>
      </c>
      <c r="AF128" s="85" t="s">
        <v>283</v>
      </c>
      <c r="AG128" s="85" t="s">
        <v>283</v>
      </c>
      <c r="AH128" s="85" t="s">
        <v>283</v>
      </c>
      <c r="AI128" s="85" t="s">
        <v>283</v>
      </c>
      <c r="AJ128" s="85" t="s">
        <v>283</v>
      </c>
      <c r="AK128" s="13" t="s">
        <v>283</v>
      </c>
      <c r="AL128" s="13" t="s">
        <v>283</v>
      </c>
      <c r="AM128" s="13" t="s">
        <v>283</v>
      </c>
      <c r="AN128" s="13" t="s">
        <v>283</v>
      </c>
      <c r="AO128" s="13" t="s">
        <v>283</v>
      </c>
      <c r="AP128" s="13" t="s">
        <v>283</v>
      </c>
      <c r="AQ128" s="13" t="s">
        <v>283</v>
      </c>
      <c r="AR128" s="13" t="s">
        <v>283</v>
      </c>
      <c r="AS128" s="13" t="s">
        <v>283</v>
      </c>
      <c r="AT128" s="13" t="s">
        <v>283</v>
      </c>
      <c r="AU128" s="85" t="s">
        <v>283</v>
      </c>
      <c r="AV128" s="85" t="s">
        <v>283</v>
      </c>
      <c r="AW128" s="85" t="s">
        <v>283</v>
      </c>
      <c r="AX128" s="85" t="s">
        <v>283</v>
      </c>
      <c r="AY128" s="85" t="s">
        <v>283</v>
      </c>
      <c r="AZ128" s="13">
        <v>254</v>
      </c>
      <c r="BA128" s="13">
        <v>234</v>
      </c>
      <c r="BB128" s="13">
        <v>268</v>
      </c>
      <c r="BC128" s="13">
        <v>276</v>
      </c>
      <c r="BD128" s="13">
        <v>374</v>
      </c>
      <c r="BE128" s="13">
        <v>389</v>
      </c>
      <c r="BF128" s="13">
        <v>350</v>
      </c>
      <c r="BG128" s="13">
        <v>324</v>
      </c>
      <c r="BH128" s="13">
        <v>336</v>
      </c>
      <c r="BI128" s="81">
        <v>237</v>
      </c>
      <c r="BJ128" s="13"/>
      <c r="BK128" s="3"/>
      <c r="BL128" s="3" t="s">
        <v>386</v>
      </c>
      <c r="BM128" s="3" t="s">
        <v>59</v>
      </c>
      <c r="BN128" s="3"/>
      <c r="BO128" s="3"/>
      <c r="BP128" s="13" t="s">
        <v>283</v>
      </c>
      <c r="BQ128" s="13" t="s">
        <v>283</v>
      </c>
      <c r="BR128" s="13" t="s">
        <v>282</v>
      </c>
      <c r="BS128" s="13" t="s">
        <v>282</v>
      </c>
      <c r="BT128" s="13" t="s">
        <v>283</v>
      </c>
      <c r="BU128" s="13">
        <v>203</v>
      </c>
      <c r="BV128" s="13" t="s">
        <v>283</v>
      </c>
      <c r="BW128" s="13" t="s">
        <v>283</v>
      </c>
      <c r="BX128" s="13" t="s">
        <v>282</v>
      </c>
      <c r="BY128" s="13" t="s">
        <v>282</v>
      </c>
      <c r="BZ128" s="13" t="s">
        <v>283</v>
      </c>
      <c r="CB128" s="13" t="s">
        <v>283</v>
      </c>
      <c r="CC128" s="13" t="s">
        <v>283</v>
      </c>
      <c r="CD128" s="13" t="s">
        <v>282</v>
      </c>
      <c r="CE128" s="13" t="s">
        <v>282</v>
      </c>
      <c r="CF128" s="13" t="s">
        <v>283</v>
      </c>
      <c r="CG128" s="13">
        <v>358</v>
      </c>
      <c r="CH128" s="13" t="s">
        <v>283</v>
      </c>
      <c r="CI128" s="13" t="s">
        <v>283</v>
      </c>
      <c r="CJ128" s="13" t="s">
        <v>282</v>
      </c>
      <c r="CK128" s="13" t="s">
        <v>282</v>
      </c>
      <c r="CL128" s="13" t="s">
        <v>283</v>
      </c>
      <c r="CM128" s="13">
        <v>312</v>
      </c>
      <c r="CN128" s="13" t="s">
        <v>283</v>
      </c>
      <c r="CO128" s="13" t="s">
        <v>283</v>
      </c>
      <c r="CP128" s="13" t="s">
        <v>283</v>
      </c>
      <c r="CQ128" s="13" t="s">
        <v>283</v>
      </c>
      <c r="CR128" s="13" t="s">
        <v>283</v>
      </c>
      <c r="CS128" s="13">
        <v>210</v>
      </c>
      <c r="CT128" s="13" t="s">
        <v>283</v>
      </c>
      <c r="CU128" s="13" t="s">
        <v>283</v>
      </c>
      <c r="CV128" s="13" t="s">
        <v>283</v>
      </c>
      <c r="CW128" s="13" t="s">
        <v>283</v>
      </c>
      <c r="CX128" s="13" t="s">
        <v>283</v>
      </c>
      <c r="CZ128" s="13" t="s">
        <v>283</v>
      </c>
      <c r="DA128" s="13" t="s">
        <v>283</v>
      </c>
      <c r="DB128" s="13" t="s">
        <v>283</v>
      </c>
      <c r="DC128" s="13" t="s">
        <v>283</v>
      </c>
      <c r="DD128" s="13" t="s">
        <v>283</v>
      </c>
      <c r="DE128" s="13">
        <v>299</v>
      </c>
      <c r="DF128" s="13" t="s">
        <v>283</v>
      </c>
      <c r="DG128" s="13" t="s">
        <v>283</v>
      </c>
      <c r="DH128" s="13" t="s">
        <v>283</v>
      </c>
      <c r="DI128" s="13" t="s">
        <v>283</v>
      </c>
      <c r="DJ128" s="13" t="s">
        <v>283</v>
      </c>
      <c r="DK128" s="13">
        <v>352</v>
      </c>
    </row>
    <row r="129" spans="1:115">
      <c r="A129" s="3" t="s">
        <v>261</v>
      </c>
      <c r="B129" s="13" t="s">
        <v>283</v>
      </c>
      <c r="C129" s="13" t="s">
        <v>283</v>
      </c>
      <c r="D129" s="13" t="s">
        <v>283</v>
      </c>
      <c r="E129" s="13" t="s">
        <v>283</v>
      </c>
      <c r="F129" s="13" t="s">
        <v>283</v>
      </c>
      <c r="G129" s="13" t="s">
        <v>283</v>
      </c>
      <c r="H129" s="13" t="s">
        <v>283</v>
      </c>
      <c r="I129" s="13" t="s">
        <v>283</v>
      </c>
      <c r="J129" s="13" t="s">
        <v>283</v>
      </c>
      <c r="K129" s="13" t="s">
        <v>283</v>
      </c>
      <c r="L129" s="13" t="s">
        <v>283</v>
      </c>
      <c r="M129" s="13" t="s">
        <v>283</v>
      </c>
      <c r="N129" s="13" t="s">
        <v>283</v>
      </c>
      <c r="O129" s="13" t="s">
        <v>283</v>
      </c>
      <c r="P129" s="13" t="s">
        <v>283</v>
      </c>
      <c r="Q129" s="13" t="s">
        <v>283</v>
      </c>
      <c r="R129" s="13" t="s">
        <v>283</v>
      </c>
      <c r="S129" s="13" t="s">
        <v>283</v>
      </c>
      <c r="T129" s="13" t="s">
        <v>283</v>
      </c>
      <c r="U129" s="13" t="s">
        <v>283</v>
      </c>
      <c r="V129" s="13" t="s">
        <v>283</v>
      </c>
      <c r="W129" s="13" t="s">
        <v>283</v>
      </c>
      <c r="X129" s="13" t="s">
        <v>283</v>
      </c>
      <c r="Y129" s="13" t="s">
        <v>283</v>
      </c>
      <c r="Z129" s="13" t="s">
        <v>283</v>
      </c>
      <c r="AA129" s="13" t="s">
        <v>283</v>
      </c>
      <c r="AB129" s="13" t="s">
        <v>283</v>
      </c>
      <c r="AC129" s="13" t="s">
        <v>283</v>
      </c>
      <c r="AD129" s="13" t="s">
        <v>283</v>
      </c>
      <c r="AE129" s="13" t="s">
        <v>283</v>
      </c>
      <c r="AF129" s="85" t="s">
        <v>283</v>
      </c>
      <c r="AG129" s="85" t="s">
        <v>283</v>
      </c>
      <c r="AH129" s="85" t="s">
        <v>283</v>
      </c>
      <c r="AI129" s="85" t="s">
        <v>283</v>
      </c>
      <c r="AJ129" s="85" t="s">
        <v>283</v>
      </c>
      <c r="AK129" s="13" t="s">
        <v>283</v>
      </c>
      <c r="AL129" s="13" t="s">
        <v>283</v>
      </c>
      <c r="AM129" s="13" t="s">
        <v>283</v>
      </c>
      <c r="AN129" s="13" t="s">
        <v>283</v>
      </c>
      <c r="AO129" s="13" t="s">
        <v>283</v>
      </c>
      <c r="AP129" s="13" t="s">
        <v>283</v>
      </c>
      <c r="AQ129" s="13" t="s">
        <v>283</v>
      </c>
      <c r="AR129" s="13" t="s">
        <v>283</v>
      </c>
      <c r="AS129" s="13" t="s">
        <v>283</v>
      </c>
      <c r="AT129" s="13" t="s">
        <v>283</v>
      </c>
      <c r="AU129" s="85" t="s">
        <v>283</v>
      </c>
      <c r="AV129" s="85" t="s">
        <v>283</v>
      </c>
      <c r="AW129" s="85" t="s">
        <v>283</v>
      </c>
      <c r="AX129" s="85" t="s">
        <v>283</v>
      </c>
      <c r="AY129" s="85" t="s">
        <v>283</v>
      </c>
      <c r="AZ129" s="13">
        <v>254</v>
      </c>
      <c r="BA129" s="13">
        <v>234</v>
      </c>
      <c r="BB129" s="13">
        <v>268</v>
      </c>
      <c r="BC129" s="13">
        <v>276</v>
      </c>
      <c r="BD129" s="13">
        <v>374</v>
      </c>
      <c r="BE129" s="13">
        <v>389</v>
      </c>
      <c r="BF129" s="13">
        <v>350</v>
      </c>
      <c r="BG129" s="13">
        <v>324</v>
      </c>
      <c r="BH129" s="13">
        <v>336</v>
      </c>
      <c r="BI129" s="81">
        <v>237</v>
      </c>
      <c r="BJ129" s="13"/>
      <c r="BK129" s="3"/>
      <c r="BL129" s="3" t="s">
        <v>387</v>
      </c>
      <c r="BM129" s="3" t="s">
        <v>56</v>
      </c>
      <c r="BN129" s="3"/>
      <c r="BO129" s="3"/>
      <c r="BP129" s="13" t="s">
        <v>283</v>
      </c>
      <c r="BQ129" s="13" t="s">
        <v>283</v>
      </c>
      <c r="BR129" s="13" t="s">
        <v>282</v>
      </c>
      <c r="BS129" s="13" t="s">
        <v>282</v>
      </c>
      <c r="BT129" s="13" t="s">
        <v>283</v>
      </c>
      <c r="BU129" s="13">
        <v>203</v>
      </c>
      <c r="BV129" s="13" t="s">
        <v>283</v>
      </c>
      <c r="BW129" s="13" t="s">
        <v>283</v>
      </c>
      <c r="BX129" s="13" t="s">
        <v>282</v>
      </c>
      <c r="BY129" s="13" t="s">
        <v>282</v>
      </c>
      <c r="BZ129" s="13" t="s">
        <v>283</v>
      </c>
      <c r="CB129" s="13" t="s">
        <v>283</v>
      </c>
      <c r="CC129" s="13" t="s">
        <v>283</v>
      </c>
      <c r="CD129" s="13" t="s">
        <v>282</v>
      </c>
      <c r="CE129" s="13" t="s">
        <v>282</v>
      </c>
      <c r="CF129" s="13" t="s">
        <v>283</v>
      </c>
      <c r="CG129" s="13">
        <v>358</v>
      </c>
      <c r="CH129" s="13" t="s">
        <v>283</v>
      </c>
      <c r="CI129" s="13" t="s">
        <v>283</v>
      </c>
      <c r="CJ129" s="13" t="s">
        <v>282</v>
      </c>
      <c r="CK129" s="13" t="s">
        <v>282</v>
      </c>
      <c r="CL129" s="13" t="s">
        <v>283</v>
      </c>
      <c r="CM129" s="13">
        <v>312</v>
      </c>
      <c r="CN129" s="13" t="s">
        <v>283</v>
      </c>
      <c r="CO129" s="13" t="s">
        <v>283</v>
      </c>
      <c r="CP129" s="13" t="s">
        <v>283</v>
      </c>
      <c r="CQ129" s="13" t="s">
        <v>283</v>
      </c>
      <c r="CR129" s="13" t="s">
        <v>283</v>
      </c>
      <c r="CS129" s="13">
        <v>210</v>
      </c>
      <c r="CT129" s="13" t="s">
        <v>283</v>
      </c>
      <c r="CU129" s="13" t="s">
        <v>283</v>
      </c>
      <c r="CV129" s="13" t="s">
        <v>283</v>
      </c>
      <c r="CW129" s="13" t="s">
        <v>283</v>
      </c>
      <c r="CX129" s="13" t="s">
        <v>283</v>
      </c>
      <c r="CZ129" s="13" t="s">
        <v>283</v>
      </c>
      <c r="DA129" s="13" t="s">
        <v>283</v>
      </c>
      <c r="DB129" s="13" t="s">
        <v>283</v>
      </c>
      <c r="DC129" s="13" t="s">
        <v>283</v>
      </c>
      <c r="DD129" s="13" t="s">
        <v>283</v>
      </c>
      <c r="DE129" s="13">
        <v>299</v>
      </c>
      <c r="DF129" s="13" t="s">
        <v>283</v>
      </c>
      <c r="DG129" s="13" t="s">
        <v>283</v>
      </c>
      <c r="DH129" s="13" t="s">
        <v>283</v>
      </c>
      <c r="DI129" s="13" t="s">
        <v>283</v>
      </c>
      <c r="DJ129" s="13" t="s">
        <v>283</v>
      </c>
      <c r="DK129" s="13">
        <v>352</v>
      </c>
    </row>
    <row r="130" spans="1:115">
      <c r="A130" s="3" t="s">
        <v>262</v>
      </c>
      <c r="B130" s="13" t="s">
        <v>283</v>
      </c>
      <c r="C130" s="13" t="s">
        <v>283</v>
      </c>
      <c r="D130" s="13" t="s">
        <v>283</v>
      </c>
      <c r="E130" s="13" t="s">
        <v>283</v>
      </c>
      <c r="F130" s="13" t="s">
        <v>283</v>
      </c>
      <c r="G130" s="13" t="s">
        <v>283</v>
      </c>
      <c r="H130" s="13" t="s">
        <v>283</v>
      </c>
      <c r="I130" s="13" t="s">
        <v>283</v>
      </c>
      <c r="J130" s="13" t="s">
        <v>283</v>
      </c>
      <c r="K130" s="13" t="s">
        <v>283</v>
      </c>
      <c r="L130" s="13" t="s">
        <v>283</v>
      </c>
      <c r="M130" s="13" t="s">
        <v>283</v>
      </c>
      <c r="N130" s="13" t="s">
        <v>283</v>
      </c>
      <c r="O130" s="13" t="s">
        <v>283</v>
      </c>
      <c r="P130" s="13" t="s">
        <v>283</v>
      </c>
      <c r="Q130" s="13" t="s">
        <v>283</v>
      </c>
      <c r="R130" s="13" t="s">
        <v>283</v>
      </c>
      <c r="S130" s="13" t="s">
        <v>283</v>
      </c>
      <c r="T130" s="13" t="s">
        <v>283</v>
      </c>
      <c r="U130" s="13" t="s">
        <v>283</v>
      </c>
      <c r="V130" s="13" t="s">
        <v>283</v>
      </c>
      <c r="W130" s="13" t="s">
        <v>283</v>
      </c>
      <c r="X130" s="13" t="s">
        <v>283</v>
      </c>
      <c r="Y130" s="13" t="s">
        <v>283</v>
      </c>
      <c r="Z130" s="13" t="s">
        <v>283</v>
      </c>
      <c r="AA130" s="13" t="s">
        <v>283</v>
      </c>
      <c r="AB130" s="13" t="s">
        <v>283</v>
      </c>
      <c r="AC130" s="13" t="s">
        <v>283</v>
      </c>
      <c r="AD130" s="13" t="s">
        <v>283</v>
      </c>
      <c r="AE130" s="13" t="s">
        <v>283</v>
      </c>
      <c r="AF130" s="85" t="s">
        <v>283</v>
      </c>
      <c r="AG130" s="85" t="s">
        <v>283</v>
      </c>
      <c r="AH130" s="85" t="s">
        <v>283</v>
      </c>
      <c r="AI130" s="85" t="s">
        <v>283</v>
      </c>
      <c r="AJ130" s="85" t="s">
        <v>283</v>
      </c>
      <c r="AK130" s="13" t="s">
        <v>283</v>
      </c>
      <c r="AL130" s="13" t="s">
        <v>283</v>
      </c>
      <c r="AM130" s="13" t="s">
        <v>283</v>
      </c>
      <c r="AN130" s="13" t="s">
        <v>283</v>
      </c>
      <c r="AO130" s="13" t="s">
        <v>283</v>
      </c>
      <c r="AP130" s="13" t="s">
        <v>283</v>
      </c>
      <c r="AQ130" s="13" t="s">
        <v>283</v>
      </c>
      <c r="AR130" s="13" t="s">
        <v>283</v>
      </c>
      <c r="AS130" s="13" t="s">
        <v>283</v>
      </c>
      <c r="AT130" s="13" t="s">
        <v>283</v>
      </c>
      <c r="AU130" s="85" t="s">
        <v>283</v>
      </c>
      <c r="AV130" s="85" t="s">
        <v>283</v>
      </c>
      <c r="AW130" s="85" t="s">
        <v>283</v>
      </c>
      <c r="AX130" s="85" t="s">
        <v>283</v>
      </c>
      <c r="AY130" s="85" t="s">
        <v>283</v>
      </c>
      <c r="AZ130" s="13">
        <v>254</v>
      </c>
      <c r="BA130" s="13">
        <v>234</v>
      </c>
      <c r="BB130" s="13">
        <v>268</v>
      </c>
      <c r="BC130" s="13">
        <v>276</v>
      </c>
      <c r="BD130" s="13">
        <v>374</v>
      </c>
      <c r="BE130" s="13">
        <v>389</v>
      </c>
      <c r="BF130" s="13">
        <v>350</v>
      </c>
      <c r="BG130" s="13">
        <v>324</v>
      </c>
      <c r="BH130" s="13">
        <v>336</v>
      </c>
      <c r="BI130">
        <v>237</v>
      </c>
      <c r="BJ130" s="13"/>
      <c r="BK130" s="3"/>
      <c r="BL130" s="3" t="s">
        <v>388</v>
      </c>
      <c r="BM130" s="3" t="s">
        <v>53</v>
      </c>
      <c r="BN130" s="3"/>
      <c r="BO130" s="3"/>
      <c r="BP130" s="13" t="s">
        <v>283</v>
      </c>
      <c r="BQ130" s="13" t="s">
        <v>283</v>
      </c>
      <c r="BR130" s="13" t="s">
        <v>282</v>
      </c>
      <c r="BS130" s="13" t="s">
        <v>282</v>
      </c>
      <c r="BT130" s="13" t="s">
        <v>283</v>
      </c>
      <c r="BU130" s="13">
        <v>203</v>
      </c>
      <c r="BV130" s="13" t="s">
        <v>283</v>
      </c>
      <c r="BW130" s="13" t="s">
        <v>283</v>
      </c>
      <c r="BX130" s="13" t="s">
        <v>282</v>
      </c>
      <c r="BY130" s="13" t="s">
        <v>282</v>
      </c>
      <c r="BZ130" s="13" t="s">
        <v>283</v>
      </c>
      <c r="CB130" s="13" t="s">
        <v>283</v>
      </c>
      <c r="CC130" s="13" t="s">
        <v>283</v>
      </c>
      <c r="CD130" s="13" t="s">
        <v>282</v>
      </c>
      <c r="CE130" s="13" t="s">
        <v>282</v>
      </c>
      <c r="CF130" s="13" t="s">
        <v>283</v>
      </c>
      <c r="CG130" s="13">
        <v>358</v>
      </c>
      <c r="CH130" s="13" t="s">
        <v>283</v>
      </c>
      <c r="CI130" s="13" t="s">
        <v>283</v>
      </c>
      <c r="CJ130" s="13" t="s">
        <v>282</v>
      </c>
      <c r="CK130" s="13" t="s">
        <v>282</v>
      </c>
      <c r="CL130" s="13" t="s">
        <v>283</v>
      </c>
      <c r="CM130" s="13">
        <v>312</v>
      </c>
      <c r="CN130" s="13" t="s">
        <v>283</v>
      </c>
      <c r="CO130" s="13" t="s">
        <v>283</v>
      </c>
      <c r="CP130" s="13" t="s">
        <v>283</v>
      </c>
      <c r="CQ130" s="13" t="s">
        <v>283</v>
      </c>
      <c r="CR130" s="13" t="s">
        <v>283</v>
      </c>
      <c r="CS130" s="13">
        <v>210</v>
      </c>
      <c r="CT130" s="13" t="s">
        <v>283</v>
      </c>
      <c r="CU130" s="13" t="s">
        <v>283</v>
      </c>
      <c r="CV130" s="13" t="s">
        <v>283</v>
      </c>
      <c r="CW130" s="13" t="s">
        <v>283</v>
      </c>
      <c r="CX130" s="13" t="s">
        <v>283</v>
      </c>
      <c r="CZ130" s="13" t="s">
        <v>283</v>
      </c>
      <c r="DA130" s="13" t="s">
        <v>283</v>
      </c>
      <c r="DB130" s="13" t="s">
        <v>283</v>
      </c>
      <c r="DC130" s="13" t="s">
        <v>283</v>
      </c>
      <c r="DD130" s="13" t="s">
        <v>283</v>
      </c>
      <c r="DE130" s="13">
        <v>299</v>
      </c>
      <c r="DF130" s="13" t="s">
        <v>283</v>
      </c>
      <c r="DG130" s="13" t="s">
        <v>283</v>
      </c>
      <c r="DH130" s="13" t="s">
        <v>283</v>
      </c>
      <c r="DI130" s="13" t="s">
        <v>283</v>
      </c>
      <c r="DJ130" s="13" t="s">
        <v>283</v>
      </c>
      <c r="DK130" s="13">
        <v>352</v>
      </c>
    </row>
    <row r="131" spans="1:115"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6"/>
      <c r="BQ131" s="6"/>
      <c r="BR131" s="6"/>
      <c r="BS131" s="6"/>
      <c r="BT131" s="3"/>
      <c r="BU131" s="3"/>
      <c r="BV131" s="3"/>
      <c r="BW131" s="3"/>
      <c r="CB131" s="6"/>
      <c r="CC131" s="6"/>
      <c r="CD131" s="6"/>
      <c r="CE131" s="6"/>
      <c r="CF131" s="6"/>
      <c r="CH131" s="6"/>
      <c r="CI131" s="6"/>
      <c r="CJ131" s="6"/>
      <c r="CK131" s="6"/>
      <c r="CL131" s="6"/>
      <c r="CM131" s="3"/>
      <c r="CN131" s="5"/>
      <c r="CO131" s="5"/>
      <c r="CP131" s="5"/>
      <c r="CQ131" s="5"/>
      <c r="CR131" s="5"/>
      <c r="CS131" s="3"/>
      <c r="CT131" s="5"/>
      <c r="CU131" s="5"/>
      <c r="CV131" s="5"/>
      <c r="CW131" s="5"/>
      <c r="CX131" s="5"/>
    </row>
    <row r="132" spans="1:115"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6"/>
      <c r="BQ132" s="6"/>
      <c r="BR132" s="6"/>
      <c r="BS132" s="6"/>
      <c r="BT132" s="3"/>
      <c r="BU132" s="3"/>
      <c r="BV132" s="3"/>
      <c r="BW132" s="3"/>
      <c r="CB132" s="6"/>
      <c r="CC132" s="6"/>
      <c r="CD132" s="6"/>
      <c r="CE132" s="6"/>
      <c r="CF132" s="6"/>
      <c r="CH132" s="6"/>
      <c r="CI132" s="6"/>
      <c r="CJ132" s="6"/>
      <c r="CK132" s="6"/>
      <c r="CL132" s="6"/>
      <c r="CM132" s="3"/>
      <c r="CN132" s="5"/>
      <c r="CO132" s="5"/>
      <c r="CP132" s="5"/>
      <c r="CQ132" s="5"/>
      <c r="CR132" s="5"/>
      <c r="CS132" s="3"/>
      <c r="CT132" s="5"/>
      <c r="CU132" s="5"/>
      <c r="CV132" s="5"/>
      <c r="CW132" s="5"/>
      <c r="CX132" s="5"/>
    </row>
    <row r="133" spans="1:115"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6"/>
      <c r="BQ133" s="6"/>
      <c r="BR133" s="6"/>
      <c r="BS133" s="6"/>
      <c r="BT133" s="3"/>
      <c r="BU133" s="3"/>
      <c r="BV133" s="3"/>
      <c r="BW133" s="3"/>
      <c r="CB133" s="6"/>
      <c r="CC133" s="6"/>
      <c r="CD133" s="6"/>
      <c r="CE133" s="6"/>
      <c r="CF133" s="6"/>
      <c r="CH133" s="6"/>
      <c r="CI133" s="6"/>
      <c r="CJ133" s="6"/>
      <c r="CK133" s="6"/>
      <c r="CL133" s="6"/>
      <c r="CM133" s="3"/>
      <c r="CN133" s="5"/>
      <c r="CO133" s="5"/>
      <c r="CP133" s="5"/>
      <c r="CQ133" s="5"/>
      <c r="CR133" s="5"/>
      <c r="CS133" s="3"/>
      <c r="CT133" s="5"/>
      <c r="CU133" s="5"/>
      <c r="CV133" s="5"/>
      <c r="CW133" s="5"/>
      <c r="CX133" s="5"/>
    </row>
    <row r="139" spans="1:115"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T139" s="3"/>
      <c r="BU139" s="3"/>
      <c r="BV139" s="3"/>
      <c r="BW139" s="3"/>
      <c r="CM139" s="3"/>
      <c r="CS139" s="3"/>
    </row>
    <row r="140" spans="1:115"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T140" s="3"/>
      <c r="BU140" s="3"/>
      <c r="BV140" s="3"/>
      <c r="BW140" s="3"/>
      <c r="CM140" s="3"/>
      <c r="CS140" s="3"/>
    </row>
    <row r="141" spans="1:115"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T141" s="3"/>
      <c r="BU141" s="3"/>
      <c r="BV141" s="3"/>
      <c r="BW141" s="3"/>
      <c r="CM141" s="3"/>
      <c r="CS141" s="3"/>
    </row>
    <row r="142" spans="1:115"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T142" s="3"/>
      <c r="BU142" s="3"/>
      <c r="BV142" s="3"/>
      <c r="BW142" s="3"/>
      <c r="CM142" s="3"/>
      <c r="CS142" s="3"/>
    </row>
    <row r="143" spans="1:115"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T143" s="3"/>
      <c r="BU143" s="3"/>
      <c r="BV143" s="3"/>
      <c r="BW143" s="3"/>
      <c r="CM143" s="3"/>
      <c r="CS143" s="3"/>
    </row>
    <row r="144" spans="1:115"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T144" s="3"/>
      <c r="BU144" s="3"/>
      <c r="BV144" s="3"/>
      <c r="BW144" s="3"/>
      <c r="CM144" s="3"/>
      <c r="CS144" s="3"/>
    </row>
    <row r="145" s="3" customFormat="1"/>
    <row r="146" s="3" customFormat="1"/>
    <row r="147" s="3" customFormat="1"/>
    <row r="148" s="3" customFormat="1"/>
  </sheetData>
  <mergeCells count="76">
    <mergeCell ref="DF2:DJ2"/>
    <mergeCell ref="DF3:DF4"/>
    <mergeCell ref="DG3:DG4"/>
    <mergeCell ref="DJ3:DJ4"/>
    <mergeCell ref="DK3:DK4"/>
    <mergeCell ref="CT2:CX2"/>
    <mergeCell ref="CT3:CT4"/>
    <mergeCell ref="CU3:CU4"/>
    <mergeCell ref="CX3:CX4"/>
    <mergeCell ref="CN2:CR2"/>
    <mergeCell ref="CN3:CN4"/>
    <mergeCell ref="CO3:CO4"/>
    <mergeCell ref="CR3:CR4"/>
    <mergeCell ref="CS3:CS4"/>
    <mergeCell ref="CH2:CL2"/>
    <mergeCell ref="CH3:CH4"/>
    <mergeCell ref="CI3:CI4"/>
    <mergeCell ref="CL3:CL4"/>
    <mergeCell ref="CM3:CM4"/>
    <mergeCell ref="A2:A4"/>
    <mergeCell ref="CZ2:DD2"/>
    <mergeCell ref="B2:F2"/>
    <mergeCell ref="G2:K2"/>
    <mergeCell ref="BB3:BB4"/>
    <mergeCell ref="Q2:U2"/>
    <mergeCell ref="V3:V4"/>
    <mergeCell ref="V2:Z2"/>
    <mergeCell ref="AA2:AE2"/>
    <mergeCell ref="AF2:AJ2"/>
    <mergeCell ref="AK2:AO2"/>
    <mergeCell ref="AE3:AE4"/>
    <mergeCell ref="W3:W4"/>
    <mergeCell ref="Z3:Z4"/>
    <mergeCell ref="AO3:AO4"/>
    <mergeCell ref="AA3:AA4"/>
    <mergeCell ref="L2:P2"/>
    <mergeCell ref="CZ3:CZ4"/>
    <mergeCell ref="DA3:DA4"/>
    <mergeCell ref="DD3:DD4"/>
    <mergeCell ref="B3:B4"/>
    <mergeCell ref="L3:L4"/>
    <mergeCell ref="C3:C4"/>
    <mergeCell ref="M3:M4"/>
    <mergeCell ref="P3:P4"/>
    <mergeCell ref="F3:F4"/>
    <mergeCell ref="G3:G4"/>
    <mergeCell ref="H3:H4"/>
    <mergeCell ref="K3:K4"/>
    <mergeCell ref="AU2:AY2"/>
    <mergeCell ref="AU3:AU4"/>
    <mergeCell ref="AV3:AV4"/>
    <mergeCell ref="Q3:Q4"/>
    <mergeCell ref="R3:R4"/>
    <mergeCell ref="U3:U4"/>
    <mergeCell ref="AF3:AF4"/>
    <mergeCell ref="AG3:AG4"/>
    <mergeCell ref="AB3:AB4"/>
    <mergeCell ref="AT3:AT4"/>
    <mergeCell ref="BF3:BF4"/>
    <mergeCell ref="BG3:BG4"/>
    <mergeCell ref="BH3:BH4"/>
    <mergeCell ref="AP2:AT2"/>
    <mergeCell ref="AZ2:BI2"/>
    <mergeCell ref="AY3:AY4"/>
    <mergeCell ref="AZ3:AZ4"/>
    <mergeCell ref="DE3:DE4"/>
    <mergeCell ref="BA3:BA4"/>
    <mergeCell ref="BC3:BC4"/>
    <mergeCell ref="BD3:BD4"/>
    <mergeCell ref="BE3:BE4"/>
    <mergeCell ref="BI3:BI4"/>
    <mergeCell ref="AJ3:AJ4"/>
    <mergeCell ref="AK3:AK4"/>
    <mergeCell ref="AL3:AL4"/>
    <mergeCell ref="AP3:AP4"/>
    <mergeCell ref="AQ3:AQ4"/>
  </mergeCells>
  <phoneticPr fontId="1"/>
  <pageMargins left="0.39370078740157483" right="0.15748031496062992" top="0.59055118110236227" bottom="0" header="0.43307086614173229" footer="0.15748031496062992"/>
  <pageSetup paperSize="9" scale="80" pageOrder="overThenDown" orientation="portrait" horizontalDpi="300" verticalDpi="300" r:id="rId1"/>
  <rowBreaks count="2" manualBreakCount="2">
    <brk id="47" max="60" man="1"/>
    <brk id="101" max="60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DK148"/>
  <sheetViews>
    <sheetView view="pageBreakPreview" zoomScale="80" zoomScaleNormal="100" zoomScaleSheetLayoutView="80" workbookViewId="0">
      <pane xSplit="1" ySplit="6" topLeftCell="B7" activePane="bottomRight" state="frozen"/>
      <selection activeCell="J10" sqref="J10"/>
      <selection pane="topRight" activeCell="J10" sqref="J10"/>
      <selection pane="bottomLeft" activeCell="J10" sqref="J10"/>
      <selection pane="bottomRight" activeCell="J10" sqref="J10"/>
    </sheetView>
  </sheetViews>
  <sheetFormatPr defaultColWidth="7" defaultRowHeight="13.2"/>
  <cols>
    <col min="1" max="1" width="18.33203125" style="3" bestFit="1" customWidth="1"/>
    <col min="2" max="6" width="6.6640625" style="3" customWidth="1"/>
    <col min="7" max="11" width="6.77734375" style="3" customWidth="1"/>
    <col min="12" max="21" width="6.44140625" style="3" customWidth="1"/>
    <col min="22" max="31" width="6.6640625" style="3" customWidth="1"/>
    <col min="32" max="36" width="6.44140625" style="3" customWidth="1"/>
    <col min="37" max="51" width="6.77734375" style="3" customWidth="1"/>
    <col min="52" max="61" width="6.77734375" customWidth="1"/>
    <col min="62" max="63" width="2.88671875" customWidth="1"/>
    <col min="65" max="65" width="11.109375" customWidth="1"/>
    <col min="68" max="68" width="8.6640625" style="3" customWidth="1"/>
    <col min="69" max="72" width="6.6640625" style="3" customWidth="1"/>
    <col min="74" max="74" width="7" customWidth="1"/>
    <col min="80" max="80" width="7.77734375" style="3" customWidth="1"/>
    <col min="81" max="84" width="6.6640625" style="3" customWidth="1"/>
    <col min="85" max="85" width="6.77734375" customWidth="1"/>
    <col min="86" max="90" width="6.6640625" style="3" customWidth="1"/>
    <col min="91" max="91" width="6.77734375" customWidth="1"/>
    <col min="92" max="96" width="6.6640625" style="3" customWidth="1"/>
    <col min="97" max="97" width="6.77734375" customWidth="1"/>
    <col min="98" max="102" width="6.6640625" style="3" customWidth="1"/>
    <col min="103" max="16384" width="7" style="3"/>
  </cols>
  <sheetData>
    <row r="1" spans="1:115" ht="23.4">
      <c r="A1" s="86" t="s">
        <v>274</v>
      </c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 t="s">
        <v>315</v>
      </c>
      <c r="BU1" s="3"/>
      <c r="BV1" s="3"/>
      <c r="BW1" s="3"/>
      <c r="BX1" s="3"/>
      <c r="BY1" s="3"/>
      <c r="BZ1" s="3"/>
      <c r="CA1" s="3"/>
      <c r="CG1" s="3"/>
      <c r="CM1" s="3"/>
      <c r="CS1" s="3"/>
    </row>
    <row r="2" spans="1:115">
      <c r="A2" s="138" t="s">
        <v>268</v>
      </c>
      <c r="B2" s="141">
        <v>27</v>
      </c>
      <c r="C2" s="141"/>
      <c r="D2" s="141"/>
      <c r="E2" s="141"/>
      <c r="F2" s="141"/>
      <c r="G2" s="141">
        <v>28</v>
      </c>
      <c r="H2" s="141"/>
      <c r="I2" s="141"/>
      <c r="J2" s="141"/>
      <c r="K2" s="141"/>
      <c r="L2" s="141">
        <v>29</v>
      </c>
      <c r="M2" s="141"/>
      <c r="N2" s="141"/>
      <c r="O2" s="141"/>
      <c r="P2" s="141"/>
      <c r="Q2" s="141">
        <v>30</v>
      </c>
      <c r="R2" s="141"/>
      <c r="S2" s="141"/>
      <c r="T2" s="141"/>
      <c r="U2" s="141"/>
      <c r="V2" s="141" t="s">
        <v>445</v>
      </c>
      <c r="W2" s="141"/>
      <c r="X2" s="141"/>
      <c r="Y2" s="141"/>
      <c r="Z2" s="141"/>
      <c r="AA2" s="141">
        <v>2</v>
      </c>
      <c r="AB2" s="141"/>
      <c r="AC2" s="141"/>
      <c r="AD2" s="141"/>
      <c r="AE2" s="141"/>
      <c r="AF2" s="141">
        <v>3</v>
      </c>
      <c r="AG2" s="141"/>
      <c r="AH2" s="141"/>
      <c r="AI2" s="141"/>
      <c r="AJ2" s="141"/>
      <c r="AK2" s="141">
        <v>4</v>
      </c>
      <c r="AL2" s="141"/>
      <c r="AM2" s="141"/>
      <c r="AN2" s="141"/>
      <c r="AO2" s="141"/>
      <c r="AP2" s="141">
        <v>5</v>
      </c>
      <c r="AQ2" s="141"/>
      <c r="AR2" s="141"/>
      <c r="AS2" s="141"/>
      <c r="AT2" s="141"/>
      <c r="AU2" s="141">
        <v>6</v>
      </c>
      <c r="AV2" s="141"/>
      <c r="AW2" s="141"/>
      <c r="AX2" s="141"/>
      <c r="AY2" s="141"/>
      <c r="AZ2" s="146" t="s">
        <v>297</v>
      </c>
      <c r="BA2" s="146"/>
      <c r="BB2" s="146"/>
      <c r="BC2" s="146"/>
      <c r="BD2" s="146"/>
      <c r="BE2" s="146"/>
      <c r="BF2" s="146"/>
      <c r="BG2" s="146"/>
      <c r="BH2" s="146"/>
      <c r="BI2" s="146"/>
      <c r="BJ2" s="3"/>
      <c r="BK2" s="3"/>
      <c r="BL2" s="3"/>
      <c r="BM2" s="3"/>
      <c r="BN2" s="3"/>
      <c r="BO2" s="3"/>
      <c r="BP2" s="67">
        <v>18</v>
      </c>
      <c r="BQ2" s="68"/>
      <c r="BR2" s="68"/>
      <c r="BS2" s="68"/>
      <c r="BT2" s="69"/>
      <c r="BU2" s="3"/>
      <c r="BV2" s="67">
        <v>19</v>
      </c>
      <c r="BW2" s="68"/>
      <c r="BX2" s="68"/>
      <c r="BY2" s="68"/>
      <c r="BZ2" s="69"/>
      <c r="CA2" s="3"/>
      <c r="CB2" s="67">
        <v>20</v>
      </c>
      <c r="CC2" s="68"/>
      <c r="CD2" s="68"/>
      <c r="CE2" s="68"/>
      <c r="CF2" s="69"/>
      <c r="CG2" s="55"/>
      <c r="CH2" s="141">
        <v>21</v>
      </c>
      <c r="CI2" s="141"/>
      <c r="CJ2" s="141"/>
      <c r="CK2" s="141"/>
      <c r="CL2" s="141"/>
      <c r="CM2" s="55"/>
      <c r="CN2" s="141">
        <v>22</v>
      </c>
      <c r="CO2" s="141"/>
      <c r="CP2" s="141"/>
      <c r="CQ2" s="141"/>
      <c r="CR2" s="141"/>
      <c r="CS2" s="55"/>
      <c r="CT2" s="141">
        <v>24</v>
      </c>
      <c r="CU2" s="141"/>
      <c r="CV2" s="141"/>
      <c r="CW2" s="141"/>
      <c r="CX2" s="141"/>
      <c r="CZ2" s="141">
        <v>25</v>
      </c>
      <c r="DA2" s="141"/>
      <c r="DB2" s="141"/>
      <c r="DC2" s="141"/>
      <c r="DD2" s="141"/>
      <c r="DF2" s="141">
        <v>26</v>
      </c>
      <c r="DG2" s="141"/>
      <c r="DH2" s="141"/>
      <c r="DI2" s="141"/>
      <c r="DJ2" s="141"/>
    </row>
    <row r="3" spans="1:115" ht="18.75" customHeight="1">
      <c r="A3" s="139"/>
      <c r="B3" s="129" t="s">
        <v>290</v>
      </c>
      <c r="C3" s="131" t="s">
        <v>271</v>
      </c>
      <c r="D3" s="9"/>
      <c r="E3" s="8"/>
      <c r="F3" s="129" t="s">
        <v>132</v>
      </c>
      <c r="G3" s="129" t="s">
        <v>290</v>
      </c>
      <c r="H3" s="131" t="s">
        <v>271</v>
      </c>
      <c r="I3" s="9"/>
      <c r="J3" s="8"/>
      <c r="K3" s="129" t="s">
        <v>132</v>
      </c>
      <c r="L3" s="129" t="s">
        <v>290</v>
      </c>
      <c r="M3" s="131" t="s">
        <v>271</v>
      </c>
      <c r="N3" s="9"/>
      <c r="O3" s="8"/>
      <c r="P3" s="129" t="s">
        <v>132</v>
      </c>
      <c r="Q3" s="129" t="s">
        <v>290</v>
      </c>
      <c r="R3" s="131" t="s">
        <v>271</v>
      </c>
      <c r="S3" s="9"/>
      <c r="T3" s="8"/>
      <c r="U3" s="129" t="s">
        <v>132</v>
      </c>
      <c r="V3" s="129" t="s">
        <v>290</v>
      </c>
      <c r="W3" s="131" t="s">
        <v>271</v>
      </c>
      <c r="X3" s="9"/>
      <c r="Y3" s="8"/>
      <c r="Z3" s="129" t="s">
        <v>132</v>
      </c>
      <c r="AA3" s="129" t="s">
        <v>290</v>
      </c>
      <c r="AB3" s="131" t="s">
        <v>271</v>
      </c>
      <c r="AC3" s="9"/>
      <c r="AD3" s="8"/>
      <c r="AE3" s="129" t="s">
        <v>132</v>
      </c>
      <c r="AF3" s="129" t="s">
        <v>290</v>
      </c>
      <c r="AG3" s="131" t="s">
        <v>271</v>
      </c>
      <c r="AH3" s="9"/>
      <c r="AI3" s="8"/>
      <c r="AJ3" s="129" t="s">
        <v>132</v>
      </c>
      <c r="AK3" s="129" t="s">
        <v>290</v>
      </c>
      <c r="AL3" s="131" t="s">
        <v>271</v>
      </c>
      <c r="AM3" s="9"/>
      <c r="AN3" s="8"/>
      <c r="AO3" s="129" t="s">
        <v>132</v>
      </c>
      <c r="AP3" s="136" t="s">
        <v>290</v>
      </c>
      <c r="AQ3" s="137" t="s">
        <v>271</v>
      </c>
      <c r="AR3" s="9"/>
      <c r="AS3" s="8"/>
      <c r="AT3" s="136" t="s">
        <v>132</v>
      </c>
      <c r="AU3" s="136" t="s">
        <v>290</v>
      </c>
      <c r="AV3" s="137" t="s">
        <v>271</v>
      </c>
      <c r="AW3" s="9"/>
      <c r="AX3" s="8"/>
      <c r="AY3" s="136" t="s">
        <v>132</v>
      </c>
      <c r="AZ3" s="147">
        <v>27</v>
      </c>
      <c r="BA3" s="147">
        <v>28</v>
      </c>
      <c r="BB3" s="147">
        <v>29</v>
      </c>
      <c r="BC3" s="147">
        <v>30</v>
      </c>
      <c r="BD3" s="147" t="s">
        <v>461</v>
      </c>
      <c r="BE3" s="147">
        <v>2</v>
      </c>
      <c r="BF3" s="147">
        <v>3</v>
      </c>
      <c r="BG3" s="147">
        <v>4</v>
      </c>
      <c r="BH3" s="147">
        <v>5</v>
      </c>
      <c r="BI3" s="147">
        <v>6</v>
      </c>
      <c r="BJ3" s="3"/>
      <c r="BK3" s="3"/>
      <c r="BL3" s="3"/>
      <c r="BM3" s="3"/>
      <c r="BN3" s="3"/>
      <c r="BO3" s="3"/>
      <c r="BP3" s="59" t="s">
        <v>290</v>
      </c>
      <c r="BQ3" s="61" t="s">
        <v>271</v>
      </c>
      <c r="BR3" s="9"/>
      <c r="BS3" s="8"/>
      <c r="BT3" s="59" t="s">
        <v>132</v>
      </c>
      <c r="BU3" s="72">
        <v>18</v>
      </c>
      <c r="BV3" s="59" t="s">
        <v>290</v>
      </c>
      <c r="BW3" s="61" t="s">
        <v>271</v>
      </c>
      <c r="BX3" s="9"/>
      <c r="BY3" s="8"/>
      <c r="BZ3" s="59" t="s">
        <v>132</v>
      </c>
      <c r="CA3" s="72" t="s">
        <v>444</v>
      </c>
      <c r="CB3" s="59" t="s">
        <v>290</v>
      </c>
      <c r="CC3" s="61" t="s">
        <v>271</v>
      </c>
      <c r="CD3" s="9"/>
      <c r="CE3" s="8"/>
      <c r="CF3" s="59" t="s">
        <v>132</v>
      </c>
      <c r="CG3" s="72">
        <v>20</v>
      </c>
      <c r="CH3" s="129" t="s">
        <v>290</v>
      </c>
      <c r="CI3" s="131" t="s">
        <v>271</v>
      </c>
      <c r="CJ3" s="9"/>
      <c r="CK3" s="8"/>
      <c r="CL3" s="129" t="s">
        <v>132</v>
      </c>
      <c r="CM3" s="155">
        <v>21</v>
      </c>
      <c r="CN3" s="129" t="s">
        <v>290</v>
      </c>
      <c r="CO3" s="131" t="s">
        <v>271</v>
      </c>
      <c r="CP3" s="9"/>
      <c r="CQ3" s="8"/>
      <c r="CR3" s="129" t="s">
        <v>132</v>
      </c>
      <c r="CS3" s="155">
        <v>22</v>
      </c>
      <c r="CT3" s="129" t="s">
        <v>290</v>
      </c>
      <c r="CU3" s="131" t="s">
        <v>271</v>
      </c>
      <c r="CV3" s="9"/>
      <c r="CW3" s="8"/>
      <c r="CX3" s="129" t="s">
        <v>132</v>
      </c>
      <c r="CZ3" s="129" t="s">
        <v>290</v>
      </c>
      <c r="DA3" s="131" t="s">
        <v>271</v>
      </c>
      <c r="DB3" s="9"/>
      <c r="DC3" s="8"/>
      <c r="DD3" s="129" t="s">
        <v>132</v>
      </c>
      <c r="DE3" s="155">
        <f>CZ2</f>
        <v>25</v>
      </c>
      <c r="DF3" s="129" t="s">
        <v>290</v>
      </c>
      <c r="DG3" s="131" t="s">
        <v>271</v>
      </c>
      <c r="DH3" s="9"/>
      <c r="DI3" s="8"/>
      <c r="DJ3" s="129" t="s">
        <v>132</v>
      </c>
      <c r="DK3" s="147">
        <v>26</v>
      </c>
    </row>
    <row r="4" spans="1:115" ht="27" customHeight="1">
      <c r="A4" s="140"/>
      <c r="B4" s="130"/>
      <c r="C4" s="132" t="s">
        <v>263</v>
      </c>
      <c r="D4" s="54" t="s">
        <v>275</v>
      </c>
      <c r="E4" s="54" t="s">
        <v>1</v>
      </c>
      <c r="F4" s="130" t="s">
        <v>263</v>
      </c>
      <c r="G4" s="130"/>
      <c r="H4" s="132" t="s">
        <v>263</v>
      </c>
      <c r="I4" s="54" t="s">
        <v>275</v>
      </c>
      <c r="J4" s="54" t="s">
        <v>1</v>
      </c>
      <c r="K4" s="130" t="s">
        <v>263</v>
      </c>
      <c r="L4" s="130"/>
      <c r="M4" s="132" t="s">
        <v>263</v>
      </c>
      <c r="N4" s="54" t="s">
        <v>275</v>
      </c>
      <c r="O4" s="54" t="s">
        <v>1</v>
      </c>
      <c r="P4" s="130" t="s">
        <v>263</v>
      </c>
      <c r="Q4" s="130"/>
      <c r="R4" s="132" t="s">
        <v>263</v>
      </c>
      <c r="S4" s="54" t="s">
        <v>275</v>
      </c>
      <c r="T4" s="54" t="s">
        <v>1</v>
      </c>
      <c r="U4" s="130" t="s">
        <v>263</v>
      </c>
      <c r="V4" s="130"/>
      <c r="W4" s="132" t="s">
        <v>263</v>
      </c>
      <c r="X4" s="54" t="s">
        <v>275</v>
      </c>
      <c r="Y4" s="54" t="s">
        <v>1</v>
      </c>
      <c r="Z4" s="130" t="s">
        <v>263</v>
      </c>
      <c r="AA4" s="130"/>
      <c r="AB4" s="132" t="s">
        <v>263</v>
      </c>
      <c r="AC4" s="54" t="s">
        <v>275</v>
      </c>
      <c r="AD4" s="54" t="s">
        <v>1</v>
      </c>
      <c r="AE4" s="130" t="s">
        <v>263</v>
      </c>
      <c r="AF4" s="130"/>
      <c r="AG4" s="132" t="s">
        <v>263</v>
      </c>
      <c r="AH4" s="54" t="s">
        <v>275</v>
      </c>
      <c r="AI4" s="54" t="s">
        <v>1</v>
      </c>
      <c r="AJ4" s="130" t="s">
        <v>263</v>
      </c>
      <c r="AK4" s="130"/>
      <c r="AL4" s="132" t="s">
        <v>263</v>
      </c>
      <c r="AM4" s="54" t="s">
        <v>275</v>
      </c>
      <c r="AN4" s="54" t="s">
        <v>1</v>
      </c>
      <c r="AO4" s="130" t="s">
        <v>263</v>
      </c>
      <c r="AP4" s="136"/>
      <c r="AQ4" s="136" t="s">
        <v>263</v>
      </c>
      <c r="AR4" s="54" t="s">
        <v>275</v>
      </c>
      <c r="AS4" s="54" t="s">
        <v>1</v>
      </c>
      <c r="AT4" s="136" t="s">
        <v>263</v>
      </c>
      <c r="AU4" s="136"/>
      <c r="AV4" s="136" t="s">
        <v>263</v>
      </c>
      <c r="AW4" s="54" t="s">
        <v>275</v>
      </c>
      <c r="AX4" s="54" t="s">
        <v>1</v>
      </c>
      <c r="AY4" s="136" t="s">
        <v>263</v>
      </c>
      <c r="AZ4" s="148"/>
      <c r="BA4" s="148"/>
      <c r="BB4" s="148"/>
      <c r="BC4" s="148"/>
      <c r="BD4" s="148"/>
      <c r="BE4" s="148"/>
      <c r="BF4" s="148"/>
      <c r="BG4" s="148"/>
      <c r="BH4" s="148"/>
      <c r="BI4" s="148"/>
      <c r="BJ4" s="3"/>
      <c r="BK4" s="3"/>
      <c r="BL4" s="3"/>
      <c r="BM4" s="3"/>
      <c r="BN4" s="3"/>
      <c r="BO4" s="3"/>
      <c r="BP4" s="60"/>
      <c r="BQ4" s="62" t="s">
        <v>263</v>
      </c>
      <c r="BR4" s="54" t="s">
        <v>275</v>
      </c>
      <c r="BS4" s="54" t="s">
        <v>1</v>
      </c>
      <c r="BT4" s="60" t="s">
        <v>263</v>
      </c>
      <c r="BU4" s="73"/>
      <c r="BV4" s="60"/>
      <c r="BW4" s="62" t="s">
        <v>263</v>
      </c>
      <c r="BX4" s="54" t="s">
        <v>275</v>
      </c>
      <c r="BY4" s="54" t="s">
        <v>1</v>
      </c>
      <c r="BZ4" s="60" t="s">
        <v>263</v>
      </c>
      <c r="CA4" s="73"/>
      <c r="CB4" s="60"/>
      <c r="CC4" s="62" t="s">
        <v>263</v>
      </c>
      <c r="CD4" s="54" t="s">
        <v>275</v>
      </c>
      <c r="CE4" s="54" t="s">
        <v>1</v>
      </c>
      <c r="CF4" s="60" t="s">
        <v>263</v>
      </c>
      <c r="CG4" s="73"/>
      <c r="CH4" s="130"/>
      <c r="CI4" s="132" t="s">
        <v>263</v>
      </c>
      <c r="CJ4" s="54" t="s">
        <v>275</v>
      </c>
      <c r="CK4" s="54" t="s">
        <v>1</v>
      </c>
      <c r="CL4" s="130" t="s">
        <v>263</v>
      </c>
      <c r="CM4" s="146"/>
      <c r="CN4" s="130"/>
      <c r="CO4" s="132" t="s">
        <v>263</v>
      </c>
      <c r="CP4" s="54" t="s">
        <v>275</v>
      </c>
      <c r="CQ4" s="54" t="s">
        <v>1</v>
      </c>
      <c r="CR4" s="130" t="s">
        <v>263</v>
      </c>
      <c r="CS4" s="146"/>
      <c r="CT4" s="130"/>
      <c r="CU4" s="132" t="s">
        <v>263</v>
      </c>
      <c r="CV4" s="54" t="s">
        <v>275</v>
      </c>
      <c r="CW4" s="54" t="s">
        <v>1</v>
      </c>
      <c r="CX4" s="130" t="s">
        <v>263</v>
      </c>
      <c r="CZ4" s="130"/>
      <c r="DA4" s="132" t="s">
        <v>263</v>
      </c>
      <c r="DB4" s="54" t="s">
        <v>275</v>
      </c>
      <c r="DC4" s="54" t="s">
        <v>1</v>
      </c>
      <c r="DD4" s="130" t="s">
        <v>263</v>
      </c>
      <c r="DE4" s="146"/>
      <c r="DF4" s="130"/>
      <c r="DG4" s="132" t="s">
        <v>263</v>
      </c>
      <c r="DH4" s="54" t="s">
        <v>275</v>
      </c>
      <c r="DI4" s="54" t="s">
        <v>1</v>
      </c>
      <c r="DJ4" s="130" t="s">
        <v>263</v>
      </c>
      <c r="DK4" s="148"/>
    </row>
    <row r="5" spans="1:115" ht="13.5" customHeight="1">
      <c r="A5" s="10">
        <v>1</v>
      </c>
      <c r="B5" s="10">
        <v>2</v>
      </c>
      <c r="C5" s="10">
        <v>3</v>
      </c>
      <c r="D5" s="10">
        <v>4</v>
      </c>
      <c r="E5" s="10">
        <v>5</v>
      </c>
      <c r="F5" s="10">
        <v>6</v>
      </c>
      <c r="G5" s="10">
        <v>7</v>
      </c>
      <c r="H5" s="10">
        <v>8</v>
      </c>
      <c r="I5" s="10">
        <v>9</v>
      </c>
      <c r="J5" s="10">
        <v>10</v>
      </c>
      <c r="K5" s="10">
        <v>11</v>
      </c>
      <c r="L5" s="10">
        <v>12</v>
      </c>
      <c r="M5" s="10">
        <v>13</v>
      </c>
      <c r="N5" s="10">
        <v>14</v>
      </c>
      <c r="O5" s="10">
        <v>15</v>
      </c>
      <c r="P5" s="10">
        <v>16</v>
      </c>
      <c r="Q5" s="10">
        <v>17</v>
      </c>
      <c r="R5" s="10">
        <v>18</v>
      </c>
      <c r="S5" s="10">
        <v>19</v>
      </c>
      <c r="T5" s="10">
        <v>20</v>
      </c>
      <c r="U5" s="10">
        <v>21</v>
      </c>
      <c r="V5" s="10">
        <v>22</v>
      </c>
      <c r="W5" s="10">
        <v>23</v>
      </c>
      <c r="X5" s="10">
        <v>24</v>
      </c>
      <c r="Y5" s="10">
        <v>25</v>
      </c>
      <c r="Z5" s="10">
        <v>26</v>
      </c>
      <c r="AA5" s="10">
        <v>27</v>
      </c>
      <c r="AB5" s="10">
        <v>28</v>
      </c>
      <c r="AC5" s="10">
        <v>29</v>
      </c>
      <c r="AD5" s="10">
        <v>30</v>
      </c>
      <c r="AE5" s="10">
        <v>31</v>
      </c>
      <c r="AF5" s="10">
        <v>32</v>
      </c>
      <c r="AG5" s="10">
        <v>33</v>
      </c>
      <c r="AH5" s="10">
        <v>34</v>
      </c>
      <c r="AI5" s="10">
        <v>35</v>
      </c>
      <c r="AJ5" s="10">
        <v>36</v>
      </c>
      <c r="AK5" s="10">
        <v>37</v>
      </c>
      <c r="AL5" s="10">
        <v>38</v>
      </c>
      <c r="AM5" s="10">
        <v>39</v>
      </c>
      <c r="AN5" s="10">
        <v>40</v>
      </c>
      <c r="AO5" s="10">
        <v>41</v>
      </c>
      <c r="AP5" s="10">
        <v>42</v>
      </c>
      <c r="AQ5" s="10">
        <v>43</v>
      </c>
      <c r="AR5" s="10">
        <v>44</v>
      </c>
      <c r="AS5" s="10">
        <v>45</v>
      </c>
      <c r="AT5" s="10">
        <v>46</v>
      </c>
      <c r="AU5" s="10">
        <v>47</v>
      </c>
      <c r="AV5" s="10">
        <v>48</v>
      </c>
      <c r="AW5" s="10">
        <v>49</v>
      </c>
      <c r="AX5" s="10">
        <v>50</v>
      </c>
      <c r="AY5" s="10">
        <v>51</v>
      </c>
      <c r="AZ5" s="10">
        <v>52</v>
      </c>
      <c r="BA5" s="10">
        <v>53</v>
      </c>
      <c r="BB5" s="10">
        <v>54</v>
      </c>
      <c r="BC5" s="10">
        <v>55</v>
      </c>
      <c r="BD5" s="10">
        <v>56</v>
      </c>
      <c r="BE5" s="10">
        <v>57</v>
      </c>
      <c r="BF5" s="10">
        <v>58</v>
      </c>
      <c r="BG5" s="10">
        <v>59</v>
      </c>
      <c r="BH5" s="10">
        <v>60</v>
      </c>
      <c r="BI5" s="10">
        <v>61</v>
      </c>
      <c r="BJ5" s="3"/>
      <c r="BK5" s="3"/>
      <c r="BL5" s="3"/>
      <c r="BM5" s="3"/>
      <c r="BN5" s="3"/>
      <c r="BO5" s="3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</row>
    <row r="6" spans="1:115">
      <c r="A6" s="3" t="s">
        <v>140</v>
      </c>
      <c r="B6" s="13">
        <v>53</v>
      </c>
      <c r="C6" s="13">
        <v>100</v>
      </c>
      <c r="D6" s="13">
        <v>98</v>
      </c>
      <c r="E6" s="13">
        <v>120</v>
      </c>
      <c r="F6" s="13">
        <v>53</v>
      </c>
      <c r="G6" s="13">
        <v>57</v>
      </c>
      <c r="H6" s="13">
        <v>100</v>
      </c>
      <c r="I6" s="13">
        <v>98</v>
      </c>
      <c r="J6" s="13">
        <v>120</v>
      </c>
      <c r="K6" s="13">
        <v>57</v>
      </c>
      <c r="L6" s="13">
        <v>67</v>
      </c>
      <c r="M6" s="13">
        <v>78</v>
      </c>
      <c r="N6" s="13">
        <v>74</v>
      </c>
      <c r="O6" s="13">
        <v>129</v>
      </c>
      <c r="P6" s="13">
        <v>52</v>
      </c>
      <c r="Q6" s="13">
        <v>65</v>
      </c>
      <c r="R6" s="13">
        <v>47</v>
      </c>
      <c r="S6" s="13">
        <v>41</v>
      </c>
      <c r="T6" s="13">
        <v>120</v>
      </c>
      <c r="U6" s="13">
        <v>31</v>
      </c>
      <c r="V6" s="13">
        <v>61</v>
      </c>
      <c r="W6" s="13">
        <v>94</v>
      </c>
      <c r="X6" s="13">
        <v>91</v>
      </c>
      <c r="Y6" s="13">
        <v>128</v>
      </c>
      <c r="Z6" s="13">
        <v>57</v>
      </c>
      <c r="AA6" s="13">
        <v>55</v>
      </c>
      <c r="AB6" s="13">
        <v>94</v>
      </c>
      <c r="AC6" s="13">
        <v>92</v>
      </c>
      <c r="AD6" s="13">
        <v>123</v>
      </c>
      <c r="AE6" s="13">
        <v>52</v>
      </c>
      <c r="AF6" s="74">
        <v>74</v>
      </c>
      <c r="AG6" s="74">
        <v>122</v>
      </c>
      <c r="AH6" s="74">
        <v>122</v>
      </c>
      <c r="AI6" s="74">
        <v>127</v>
      </c>
      <c r="AJ6" s="74">
        <v>90</v>
      </c>
      <c r="AK6" s="13">
        <v>59</v>
      </c>
      <c r="AL6" s="13">
        <v>129</v>
      </c>
      <c r="AM6" s="13">
        <v>129</v>
      </c>
      <c r="AN6" s="13">
        <v>127</v>
      </c>
      <c r="AO6" s="13">
        <v>76</v>
      </c>
      <c r="AP6" s="13">
        <v>76</v>
      </c>
      <c r="AQ6" s="13">
        <v>142</v>
      </c>
      <c r="AR6" s="13">
        <v>143</v>
      </c>
      <c r="AS6" s="13">
        <v>131</v>
      </c>
      <c r="AT6" s="13">
        <v>108</v>
      </c>
      <c r="AU6" s="80">
        <v>90</v>
      </c>
      <c r="AV6" s="80">
        <v>59</v>
      </c>
      <c r="AW6" s="80">
        <v>59</v>
      </c>
      <c r="AX6" s="80">
        <v>71</v>
      </c>
      <c r="AY6" s="80">
        <v>53</v>
      </c>
      <c r="AZ6" s="13">
        <v>103</v>
      </c>
      <c r="BA6" s="13">
        <v>104</v>
      </c>
      <c r="BB6" s="13">
        <v>117</v>
      </c>
      <c r="BC6" s="16">
        <v>50</v>
      </c>
      <c r="BD6" s="16">
        <v>113</v>
      </c>
      <c r="BE6" s="16">
        <v>99</v>
      </c>
      <c r="BF6" s="16">
        <v>102</v>
      </c>
      <c r="BG6" s="13">
        <v>115</v>
      </c>
      <c r="BH6" s="13">
        <v>122</v>
      </c>
      <c r="BI6" s="90">
        <v>67</v>
      </c>
      <c r="BJ6" s="3"/>
      <c r="BK6" s="3"/>
      <c r="BL6" s="3" t="s">
        <v>317</v>
      </c>
      <c r="BM6" s="3" t="s">
        <v>123</v>
      </c>
      <c r="BN6" s="3"/>
      <c r="BO6" s="3"/>
      <c r="BP6" s="13">
        <v>17</v>
      </c>
      <c r="BQ6" s="13">
        <v>158</v>
      </c>
      <c r="BR6" s="13" t="s">
        <v>282</v>
      </c>
      <c r="BS6" s="13" t="s">
        <v>282</v>
      </c>
      <c r="BT6" s="13">
        <v>27</v>
      </c>
      <c r="BU6" s="13">
        <v>150</v>
      </c>
      <c r="BV6" s="13">
        <v>14</v>
      </c>
      <c r="BW6" s="13">
        <v>156</v>
      </c>
      <c r="BX6" s="13" t="s">
        <v>282</v>
      </c>
      <c r="BY6" s="13" t="s">
        <v>282</v>
      </c>
      <c r="BZ6" s="13">
        <v>22</v>
      </c>
      <c r="CA6" s="13">
        <v>154</v>
      </c>
      <c r="CB6" s="13">
        <v>16</v>
      </c>
      <c r="CC6" s="13">
        <v>143</v>
      </c>
      <c r="CD6" s="13" t="s">
        <v>282</v>
      </c>
      <c r="CE6" s="13" t="s">
        <v>282</v>
      </c>
      <c r="CF6" s="13">
        <v>23</v>
      </c>
      <c r="CG6" s="13">
        <v>176</v>
      </c>
      <c r="CH6" s="13">
        <v>26</v>
      </c>
      <c r="CI6" s="13">
        <v>46</v>
      </c>
      <c r="CJ6" s="13" t="s">
        <v>282</v>
      </c>
      <c r="CK6" s="13" t="s">
        <v>282</v>
      </c>
      <c r="CL6" s="13">
        <v>12</v>
      </c>
      <c r="CM6" s="13">
        <v>88</v>
      </c>
      <c r="CN6" s="13">
        <v>29</v>
      </c>
      <c r="CO6" s="13">
        <v>149</v>
      </c>
      <c r="CP6" s="13">
        <v>149</v>
      </c>
      <c r="CQ6" s="13">
        <v>144</v>
      </c>
      <c r="CR6" s="13">
        <v>43</v>
      </c>
      <c r="CS6" s="13">
        <v>185</v>
      </c>
      <c r="CT6" s="13">
        <v>42</v>
      </c>
      <c r="CU6" s="13">
        <v>118</v>
      </c>
      <c r="CV6" s="13">
        <v>116</v>
      </c>
      <c r="CW6" s="13">
        <v>137</v>
      </c>
      <c r="CX6" s="13">
        <v>49</v>
      </c>
      <c r="CZ6" s="13">
        <v>48</v>
      </c>
      <c r="DA6" s="13">
        <v>114</v>
      </c>
      <c r="DB6" s="13">
        <v>112</v>
      </c>
      <c r="DC6" s="13">
        <v>130</v>
      </c>
      <c r="DD6" s="13">
        <v>55</v>
      </c>
      <c r="DE6" s="13">
        <v>102</v>
      </c>
      <c r="DF6" s="13">
        <v>53</v>
      </c>
      <c r="DG6" s="13">
        <v>94</v>
      </c>
      <c r="DH6" s="13">
        <v>89</v>
      </c>
      <c r="DI6" s="13">
        <v>133</v>
      </c>
      <c r="DJ6" s="13">
        <v>50</v>
      </c>
      <c r="DK6" s="13">
        <v>117</v>
      </c>
    </row>
    <row r="7" spans="1:115">
      <c r="A7" s="3" t="s">
        <v>141</v>
      </c>
      <c r="B7" s="13">
        <v>53</v>
      </c>
      <c r="C7" s="13">
        <v>99</v>
      </c>
      <c r="D7" s="13">
        <v>95</v>
      </c>
      <c r="E7" s="13">
        <v>152</v>
      </c>
      <c r="F7" s="13">
        <v>53</v>
      </c>
      <c r="G7" s="13">
        <v>49</v>
      </c>
      <c r="H7" s="13">
        <v>100</v>
      </c>
      <c r="I7" s="13">
        <v>96</v>
      </c>
      <c r="J7" s="13">
        <v>150</v>
      </c>
      <c r="K7" s="13">
        <v>49</v>
      </c>
      <c r="L7" s="13">
        <v>49</v>
      </c>
      <c r="M7" s="13">
        <v>123</v>
      </c>
      <c r="N7" s="13">
        <v>120</v>
      </c>
      <c r="O7" s="13">
        <v>160</v>
      </c>
      <c r="P7" s="13">
        <v>60</v>
      </c>
      <c r="Q7" s="13">
        <v>45</v>
      </c>
      <c r="R7" s="13">
        <v>67</v>
      </c>
      <c r="S7" s="13">
        <v>59</v>
      </c>
      <c r="T7" s="13">
        <v>150</v>
      </c>
      <c r="U7" s="13">
        <v>30</v>
      </c>
      <c r="V7" s="13">
        <v>36</v>
      </c>
      <c r="W7" s="13">
        <v>98</v>
      </c>
      <c r="X7" s="13">
        <v>90</v>
      </c>
      <c r="Y7" s="13">
        <v>160</v>
      </c>
      <c r="Z7" s="13">
        <v>35</v>
      </c>
      <c r="AA7" s="13">
        <v>50</v>
      </c>
      <c r="AB7" s="13">
        <v>104</v>
      </c>
      <c r="AC7" s="13">
        <v>100</v>
      </c>
      <c r="AD7" s="13">
        <v>154</v>
      </c>
      <c r="AE7" s="13">
        <v>52</v>
      </c>
      <c r="AF7" s="74">
        <v>80</v>
      </c>
      <c r="AG7" s="74">
        <v>77</v>
      </c>
      <c r="AH7" s="74">
        <v>74</v>
      </c>
      <c r="AI7" s="74">
        <v>155</v>
      </c>
      <c r="AJ7" s="74">
        <v>62</v>
      </c>
      <c r="AK7" s="13">
        <v>61</v>
      </c>
      <c r="AL7" s="13">
        <v>72</v>
      </c>
      <c r="AM7" s="13">
        <v>67</v>
      </c>
      <c r="AN7" s="13">
        <v>157</v>
      </c>
      <c r="AO7" s="13">
        <v>44</v>
      </c>
      <c r="AP7" s="13">
        <v>98</v>
      </c>
      <c r="AQ7" s="13">
        <v>93</v>
      </c>
      <c r="AR7" s="13">
        <v>91</v>
      </c>
      <c r="AS7" s="13">
        <v>163</v>
      </c>
      <c r="AT7" s="13">
        <v>91</v>
      </c>
      <c r="AU7" s="80">
        <v>102</v>
      </c>
      <c r="AV7" s="80">
        <v>41</v>
      </c>
      <c r="AW7" s="80">
        <v>40</v>
      </c>
      <c r="AX7" s="80">
        <v>80</v>
      </c>
      <c r="AY7" s="80">
        <v>42</v>
      </c>
      <c r="AZ7" s="13">
        <v>103</v>
      </c>
      <c r="BA7" s="13">
        <v>104</v>
      </c>
      <c r="BB7" s="13">
        <v>117</v>
      </c>
      <c r="BC7" s="16">
        <v>50</v>
      </c>
      <c r="BD7" s="16">
        <v>113</v>
      </c>
      <c r="BE7" s="16">
        <v>99</v>
      </c>
      <c r="BF7" s="16">
        <v>102</v>
      </c>
      <c r="BG7" s="13">
        <v>115</v>
      </c>
      <c r="BH7" s="13">
        <v>122</v>
      </c>
      <c r="BI7" s="16">
        <v>67</v>
      </c>
      <c r="BJ7" s="3"/>
      <c r="BK7" s="3"/>
      <c r="BL7" s="3" t="s">
        <v>318</v>
      </c>
      <c r="BM7" s="3" t="s">
        <v>121</v>
      </c>
      <c r="BN7" s="3"/>
      <c r="BO7" s="3"/>
      <c r="BP7" s="13">
        <v>96</v>
      </c>
      <c r="BQ7" s="13">
        <v>114</v>
      </c>
      <c r="BR7" s="13" t="s">
        <v>282</v>
      </c>
      <c r="BS7" s="13" t="s">
        <v>282</v>
      </c>
      <c r="BT7" s="13">
        <v>109</v>
      </c>
      <c r="BU7" s="13">
        <v>150</v>
      </c>
      <c r="BV7" s="13">
        <v>77</v>
      </c>
      <c r="BW7" s="13">
        <v>109</v>
      </c>
      <c r="BX7" s="13" t="s">
        <v>282</v>
      </c>
      <c r="BY7" s="13" t="s">
        <v>282</v>
      </c>
      <c r="BZ7" s="13">
        <v>84</v>
      </c>
      <c r="CA7" s="13">
        <v>154</v>
      </c>
      <c r="CB7" s="13">
        <v>39</v>
      </c>
      <c r="CC7" s="13">
        <v>149</v>
      </c>
      <c r="CD7" s="13" t="s">
        <v>282</v>
      </c>
      <c r="CE7" s="13" t="s">
        <v>282</v>
      </c>
      <c r="CF7" s="13">
        <v>58</v>
      </c>
      <c r="CG7" s="13">
        <v>176</v>
      </c>
      <c r="CH7" s="13">
        <v>59</v>
      </c>
      <c r="CI7" s="13">
        <v>67</v>
      </c>
      <c r="CJ7" s="13" t="s">
        <v>282</v>
      </c>
      <c r="CK7" s="13" t="s">
        <v>282</v>
      </c>
      <c r="CL7" s="13">
        <v>40</v>
      </c>
      <c r="CM7" s="13">
        <v>88</v>
      </c>
      <c r="CN7" s="13">
        <v>38</v>
      </c>
      <c r="CO7" s="13">
        <v>128</v>
      </c>
      <c r="CP7" s="13">
        <v>123</v>
      </c>
      <c r="CQ7" s="13">
        <v>173</v>
      </c>
      <c r="CR7" s="13">
        <v>49</v>
      </c>
      <c r="CS7" s="13">
        <v>185</v>
      </c>
      <c r="CT7" s="13">
        <v>53</v>
      </c>
      <c r="CU7" s="13">
        <v>126</v>
      </c>
      <c r="CV7" s="13">
        <v>122</v>
      </c>
      <c r="CW7" s="13">
        <v>167</v>
      </c>
      <c r="CX7" s="13">
        <v>67</v>
      </c>
      <c r="CZ7" s="13">
        <v>51</v>
      </c>
      <c r="DA7" s="13">
        <v>86</v>
      </c>
      <c r="DB7" s="13">
        <v>80</v>
      </c>
      <c r="DC7" s="13">
        <v>154</v>
      </c>
      <c r="DD7" s="13">
        <v>44</v>
      </c>
      <c r="DE7" s="13">
        <v>102</v>
      </c>
      <c r="DF7" s="13">
        <v>46</v>
      </c>
      <c r="DG7" s="13">
        <v>80</v>
      </c>
      <c r="DH7" s="13">
        <v>71</v>
      </c>
      <c r="DI7" s="13">
        <v>163</v>
      </c>
      <c r="DJ7" s="13">
        <v>37</v>
      </c>
      <c r="DK7" s="13">
        <v>117</v>
      </c>
    </row>
    <row r="8" spans="1:115">
      <c r="A8" s="3" t="s">
        <v>142</v>
      </c>
      <c r="B8" s="13">
        <v>17</v>
      </c>
      <c r="C8" s="13">
        <v>99</v>
      </c>
      <c r="D8" s="13">
        <v>97</v>
      </c>
      <c r="E8" s="13">
        <v>100</v>
      </c>
      <c r="F8" s="13">
        <v>17</v>
      </c>
      <c r="G8" s="13">
        <v>16</v>
      </c>
      <c r="H8" s="13">
        <v>100</v>
      </c>
      <c r="I8" s="13">
        <v>83</v>
      </c>
      <c r="J8" s="13">
        <v>110</v>
      </c>
      <c r="K8" s="13">
        <v>16</v>
      </c>
      <c r="L8" s="13">
        <v>14</v>
      </c>
      <c r="M8" s="13">
        <v>107</v>
      </c>
      <c r="N8" s="13">
        <v>97</v>
      </c>
      <c r="O8" s="13">
        <v>112</v>
      </c>
      <c r="P8" s="13">
        <v>15</v>
      </c>
      <c r="Q8" s="13">
        <v>14</v>
      </c>
      <c r="R8" s="13">
        <v>97</v>
      </c>
      <c r="S8" s="13">
        <v>86</v>
      </c>
      <c r="T8" s="13">
        <v>103</v>
      </c>
      <c r="U8" s="13">
        <v>14</v>
      </c>
      <c r="V8" s="13">
        <v>15</v>
      </c>
      <c r="W8" s="13">
        <v>107</v>
      </c>
      <c r="X8" s="13">
        <v>105</v>
      </c>
      <c r="Y8" s="13">
        <v>108</v>
      </c>
      <c r="Z8" s="13">
        <v>16</v>
      </c>
      <c r="AA8" s="13">
        <v>14</v>
      </c>
      <c r="AB8" s="13">
        <v>91</v>
      </c>
      <c r="AC8" s="13">
        <v>69</v>
      </c>
      <c r="AD8" s="13">
        <v>108</v>
      </c>
      <c r="AE8" s="13">
        <v>13</v>
      </c>
      <c r="AF8" s="74">
        <v>13</v>
      </c>
      <c r="AG8" s="74">
        <v>92</v>
      </c>
      <c r="AH8" s="74">
        <v>70</v>
      </c>
      <c r="AI8" s="74">
        <v>117</v>
      </c>
      <c r="AJ8" s="74">
        <v>12</v>
      </c>
      <c r="AK8" s="13">
        <v>11</v>
      </c>
      <c r="AL8" s="13">
        <v>100</v>
      </c>
      <c r="AM8" s="13">
        <v>84</v>
      </c>
      <c r="AN8" s="13">
        <v>110</v>
      </c>
      <c r="AO8" s="13">
        <v>11</v>
      </c>
      <c r="AP8" s="13">
        <v>6</v>
      </c>
      <c r="AQ8" s="13">
        <v>109</v>
      </c>
      <c r="AR8" s="13">
        <v>89</v>
      </c>
      <c r="AS8" s="13">
        <v>115</v>
      </c>
      <c r="AT8" s="13">
        <v>7</v>
      </c>
      <c r="AU8" s="80">
        <v>6</v>
      </c>
      <c r="AV8" s="80">
        <v>62</v>
      </c>
      <c r="AW8" s="80">
        <v>68</v>
      </c>
      <c r="AX8" s="80">
        <v>62</v>
      </c>
      <c r="AY8" s="80">
        <v>3</v>
      </c>
      <c r="AZ8" s="13">
        <v>103</v>
      </c>
      <c r="BA8" s="13">
        <v>104</v>
      </c>
      <c r="BB8" s="13">
        <v>117</v>
      </c>
      <c r="BC8" s="16">
        <v>50</v>
      </c>
      <c r="BD8" s="16">
        <v>113</v>
      </c>
      <c r="BE8" s="16">
        <v>99</v>
      </c>
      <c r="BF8" s="16">
        <v>102</v>
      </c>
      <c r="BG8" s="13">
        <v>115</v>
      </c>
      <c r="BH8" s="13">
        <v>122</v>
      </c>
      <c r="BI8" s="16">
        <v>67</v>
      </c>
      <c r="BJ8" s="3"/>
      <c r="BK8" s="3"/>
      <c r="BL8" s="3" t="s">
        <v>319</v>
      </c>
      <c r="BM8" s="3" t="s">
        <v>119</v>
      </c>
      <c r="BN8" s="3"/>
      <c r="BO8" s="3"/>
      <c r="BP8" s="13">
        <v>28</v>
      </c>
      <c r="BQ8" s="13">
        <v>159</v>
      </c>
      <c r="BR8" s="13" t="s">
        <v>282</v>
      </c>
      <c r="BS8" s="13" t="s">
        <v>282</v>
      </c>
      <c r="BT8" s="13">
        <v>45</v>
      </c>
      <c r="BU8" s="13">
        <v>150</v>
      </c>
      <c r="BV8" s="13">
        <v>28</v>
      </c>
      <c r="BW8" s="13">
        <v>160</v>
      </c>
      <c r="BX8" s="13" t="s">
        <v>282</v>
      </c>
      <c r="BY8" s="13" t="s">
        <v>282</v>
      </c>
      <c r="BZ8" s="13">
        <v>45</v>
      </c>
      <c r="CA8" s="13">
        <v>154</v>
      </c>
      <c r="CB8" s="13">
        <v>28</v>
      </c>
      <c r="CC8" s="13">
        <v>182</v>
      </c>
      <c r="CD8" s="13" t="s">
        <v>282</v>
      </c>
      <c r="CE8" s="13" t="s">
        <v>282</v>
      </c>
      <c r="CF8" s="13">
        <v>51</v>
      </c>
      <c r="CG8" s="13">
        <v>176</v>
      </c>
      <c r="CH8" s="13">
        <v>28</v>
      </c>
      <c r="CI8" s="13">
        <v>127</v>
      </c>
      <c r="CJ8" s="13" t="s">
        <v>282</v>
      </c>
      <c r="CK8" s="13" t="s">
        <v>282</v>
      </c>
      <c r="CL8" s="13">
        <v>36</v>
      </c>
      <c r="CM8" s="13">
        <v>88</v>
      </c>
      <c r="CN8" s="13">
        <v>23</v>
      </c>
      <c r="CO8" s="13">
        <v>118</v>
      </c>
      <c r="CP8" s="13">
        <v>109</v>
      </c>
      <c r="CQ8" s="13">
        <v>126</v>
      </c>
      <c r="CR8" s="13">
        <v>27</v>
      </c>
      <c r="CS8" s="13">
        <v>185</v>
      </c>
      <c r="CT8" s="13">
        <v>18</v>
      </c>
      <c r="CU8" s="13">
        <v>122</v>
      </c>
      <c r="CV8" s="13">
        <v>114</v>
      </c>
      <c r="CW8" s="13">
        <v>129</v>
      </c>
      <c r="CX8" s="13">
        <v>22</v>
      </c>
      <c r="CZ8" s="13">
        <v>18</v>
      </c>
      <c r="DA8" s="13">
        <v>87</v>
      </c>
      <c r="DB8" s="13">
        <v>81</v>
      </c>
      <c r="DC8" s="13">
        <v>91</v>
      </c>
      <c r="DD8" s="13">
        <v>16</v>
      </c>
      <c r="DE8" s="13">
        <v>102</v>
      </c>
      <c r="DF8" s="13">
        <v>17</v>
      </c>
      <c r="DG8" s="13">
        <v>94</v>
      </c>
      <c r="DH8" s="13">
        <v>89</v>
      </c>
      <c r="DI8" s="13">
        <v>98</v>
      </c>
      <c r="DJ8" s="13">
        <v>16</v>
      </c>
      <c r="DK8" s="13">
        <v>117</v>
      </c>
    </row>
    <row r="9" spans="1:115">
      <c r="A9" s="3" t="s">
        <v>143</v>
      </c>
      <c r="B9" s="13">
        <v>2</v>
      </c>
      <c r="C9" s="13">
        <v>90</v>
      </c>
      <c r="D9" s="13">
        <v>56</v>
      </c>
      <c r="E9" s="13">
        <v>124</v>
      </c>
      <c r="F9" s="13">
        <v>2</v>
      </c>
      <c r="G9" s="13">
        <v>2</v>
      </c>
      <c r="H9" s="13">
        <v>100</v>
      </c>
      <c r="I9" s="13">
        <v>80</v>
      </c>
      <c r="J9" s="13">
        <v>120</v>
      </c>
      <c r="K9" s="13">
        <v>2</v>
      </c>
      <c r="L9" s="13">
        <v>1</v>
      </c>
      <c r="M9" s="13">
        <v>112</v>
      </c>
      <c r="N9" s="13">
        <v>61</v>
      </c>
      <c r="O9" s="13">
        <v>133</v>
      </c>
      <c r="P9" s="13">
        <v>1</v>
      </c>
      <c r="Q9" s="13">
        <v>2</v>
      </c>
      <c r="R9" s="13">
        <v>89</v>
      </c>
      <c r="S9" s="13">
        <v>14</v>
      </c>
      <c r="T9" s="13">
        <v>126</v>
      </c>
      <c r="U9" s="13">
        <v>1</v>
      </c>
      <c r="V9" s="13">
        <v>3</v>
      </c>
      <c r="W9" s="13">
        <v>64</v>
      </c>
      <c r="X9" s="13">
        <v>30</v>
      </c>
      <c r="Y9" s="13">
        <v>133</v>
      </c>
      <c r="Z9" s="13">
        <v>2</v>
      </c>
      <c r="AA9" s="13">
        <v>2</v>
      </c>
      <c r="AB9" s="13">
        <v>74</v>
      </c>
      <c r="AC9" s="13">
        <v>25</v>
      </c>
      <c r="AD9" s="13">
        <v>124</v>
      </c>
      <c r="AE9" s="13">
        <v>1</v>
      </c>
      <c r="AF9" s="74">
        <v>2</v>
      </c>
      <c r="AG9" s="74">
        <v>79</v>
      </c>
      <c r="AH9" s="74">
        <v>26</v>
      </c>
      <c r="AI9" s="74">
        <v>130</v>
      </c>
      <c r="AJ9" s="74">
        <v>2</v>
      </c>
      <c r="AK9" s="13">
        <v>2</v>
      </c>
      <c r="AL9" s="13">
        <v>70</v>
      </c>
      <c r="AM9" s="13">
        <v>27</v>
      </c>
      <c r="AN9" s="13">
        <v>131</v>
      </c>
      <c r="AO9" s="13">
        <v>1</v>
      </c>
      <c r="AP9" s="13">
        <v>2</v>
      </c>
      <c r="AQ9" s="13">
        <v>50</v>
      </c>
      <c r="AR9" s="13">
        <v>28</v>
      </c>
      <c r="AS9" s="13">
        <v>135</v>
      </c>
      <c r="AT9" s="13">
        <v>1</v>
      </c>
      <c r="AU9" s="80">
        <v>1</v>
      </c>
      <c r="AV9" s="80">
        <v>73</v>
      </c>
      <c r="AW9" s="80" t="s">
        <v>283</v>
      </c>
      <c r="AX9" s="80">
        <v>73</v>
      </c>
      <c r="AY9" s="80">
        <v>1</v>
      </c>
      <c r="AZ9" s="13">
        <v>103</v>
      </c>
      <c r="BA9" s="13">
        <v>104</v>
      </c>
      <c r="BB9" s="13">
        <v>117</v>
      </c>
      <c r="BC9" s="16">
        <v>50</v>
      </c>
      <c r="BD9" s="16">
        <v>113</v>
      </c>
      <c r="BE9" s="16">
        <v>99</v>
      </c>
      <c r="BF9" s="16">
        <v>102</v>
      </c>
      <c r="BG9" s="13">
        <v>115</v>
      </c>
      <c r="BH9" s="13">
        <v>122</v>
      </c>
      <c r="BI9" s="16">
        <v>67</v>
      </c>
      <c r="BJ9" s="3"/>
      <c r="BK9" s="3"/>
      <c r="BL9" s="3" t="s">
        <v>320</v>
      </c>
      <c r="BM9" s="3" t="s">
        <v>117</v>
      </c>
      <c r="BN9" s="3"/>
      <c r="BO9" s="3"/>
      <c r="BP9" s="13">
        <v>4</v>
      </c>
      <c r="BQ9" s="13">
        <v>129</v>
      </c>
      <c r="BR9" s="13" t="s">
        <v>282</v>
      </c>
      <c r="BS9" s="13" t="s">
        <v>282</v>
      </c>
      <c r="BT9" s="13">
        <v>5</v>
      </c>
      <c r="BU9" s="13">
        <v>150</v>
      </c>
      <c r="BV9" s="13">
        <v>4</v>
      </c>
      <c r="BW9" s="13">
        <v>125</v>
      </c>
      <c r="BX9" s="13" t="s">
        <v>282</v>
      </c>
      <c r="BY9" s="13" t="s">
        <v>282</v>
      </c>
      <c r="BZ9" s="13">
        <v>5</v>
      </c>
      <c r="CA9" s="13">
        <v>154</v>
      </c>
      <c r="CB9" s="13">
        <v>3</v>
      </c>
      <c r="CC9" s="13">
        <v>123</v>
      </c>
      <c r="CD9" s="13" t="s">
        <v>282</v>
      </c>
      <c r="CE9" s="13" t="s">
        <v>282</v>
      </c>
      <c r="CF9" s="13">
        <v>4</v>
      </c>
      <c r="CG9" s="13">
        <v>176</v>
      </c>
      <c r="CH9" s="13">
        <v>3</v>
      </c>
      <c r="CI9" s="13">
        <v>103</v>
      </c>
      <c r="CJ9" s="13" t="s">
        <v>282</v>
      </c>
      <c r="CK9" s="13" t="s">
        <v>282</v>
      </c>
      <c r="CL9" s="13">
        <v>3</v>
      </c>
      <c r="CM9" s="13">
        <v>88</v>
      </c>
      <c r="CN9" s="13">
        <v>3</v>
      </c>
      <c r="CO9" s="13">
        <v>113</v>
      </c>
      <c r="CP9" s="13">
        <v>100</v>
      </c>
      <c r="CQ9" s="13">
        <v>135</v>
      </c>
      <c r="CR9" s="13">
        <v>3</v>
      </c>
      <c r="CS9" s="13">
        <v>185</v>
      </c>
      <c r="CT9" s="13">
        <v>1</v>
      </c>
      <c r="CU9" s="13">
        <v>135</v>
      </c>
      <c r="CV9" s="13">
        <v>100</v>
      </c>
      <c r="CW9" s="13">
        <v>140</v>
      </c>
      <c r="CX9" s="13">
        <v>1</v>
      </c>
      <c r="CZ9" s="13">
        <v>1</v>
      </c>
      <c r="DA9" s="13">
        <v>121</v>
      </c>
      <c r="DB9" s="13">
        <v>80</v>
      </c>
      <c r="DC9" s="13">
        <v>130</v>
      </c>
      <c r="DD9" s="13">
        <v>1</v>
      </c>
      <c r="DE9" s="13">
        <v>102</v>
      </c>
      <c r="DF9" s="13">
        <v>2</v>
      </c>
      <c r="DG9" s="13">
        <v>108</v>
      </c>
      <c r="DH9" s="13">
        <v>77</v>
      </c>
      <c r="DI9" s="13">
        <v>138</v>
      </c>
      <c r="DJ9" s="13">
        <v>2</v>
      </c>
      <c r="DK9" s="13">
        <v>117</v>
      </c>
    </row>
    <row r="10" spans="1:115">
      <c r="A10" s="3" t="s">
        <v>144</v>
      </c>
      <c r="B10" s="13">
        <v>138</v>
      </c>
      <c r="C10" s="13">
        <v>99</v>
      </c>
      <c r="D10" s="13">
        <v>98</v>
      </c>
      <c r="E10" s="13">
        <v>130</v>
      </c>
      <c r="F10" s="13">
        <v>136</v>
      </c>
      <c r="G10" s="13">
        <v>143</v>
      </c>
      <c r="H10" s="13">
        <v>99</v>
      </c>
      <c r="I10" s="13">
        <v>99</v>
      </c>
      <c r="J10" s="13">
        <v>130</v>
      </c>
      <c r="K10" s="13">
        <v>142</v>
      </c>
      <c r="L10" s="13">
        <v>147</v>
      </c>
      <c r="M10" s="13">
        <v>99</v>
      </c>
      <c r="N10" s="13">
        <v>98</v>
      </c>
      <c r="O10" s="13">
        <v>140</v>
      </c>
      <c r="P10" s="13">
        <v>145</v>
      </c>
      <c r="Q10" s="13">
        <v>146</v>
      </c>
      <c r="R10" s="13">
        <v>34</v>
      </c>
      <c r="S10" s="13">
        <v>32</v>
      </c>
      <c r="T10" s="13">
        <v>131</v>
      </c>
      <c r="U10" s="13">
        <v>50</v>
      </c>
      <c r="V10" s="13">
        <v>132</v>
      </c>
      <c r="W10" s="13">
        <v>87</v>
      </c>
      <c r="X10" s="13">
        <v>86</v>
      </c>
      <c r="Y10" s="13">
        <v>138</v>
      </c>
      <c r="Z10" s="13">
        <v>115</v>
      </c>
      <c r="AA10" s="13">
        <v>152</v>
      </c>
      <c r="AB10" s="13">
        <v>80</v>
      </c>
      <c r="AC10" s="13">
        <v>79</v>
      </c>
      <c r="AD10" s="13">
        <v>125</v>
      </c>
      <c r="AE10" s="13">
        <v>122</v>
      </c>
      <c r="AF10" s="74">
        <v>153</v>
      </c>
      <c r="AG10" s="74">
        <v>108</v>
      </c>
      <c r="AH10" s="74">
        <v>108</v>
      </c>
      <c r="AI10" s="74">
        <v>129</v>
      </c>
      <c r="AJ10" s="74">
        <v>165</v>
      </c>
      <c r="AK10" s="13">
        <v>155</v>
      </c>
      <c r="AL10" s="13">
        <v>83</v>
      </c>
      <c r="AM10" s="13">
        <v>82</v>
      </c>
      <c r="AN10" s="13">
        <v>130</v>
      </c>
      <c r="AO10" s="13">
        <v>129</v>
      </c>
      <c r="AP10" s="13">
        <v>163</v>
      </c>
      <c r="AQ10" s="13">
        <v>87</v>
      </c>
      <c r="AR10" s="13">
        <v>86</v>
      </c>
      <c r="AS10" s="13">
        <v>138</v>
      </c>
      <c r="AT10" s="13">
        <v>142</v>
      </c>
      <c r="AU10" s="80">
        <v>139</v>
      </c>
      <c r="AV10" s="80">
        <v>53</v>
      </c>
      <c r="AW10" s="80">
        <v>53</v>
      </c>
      <c r="AX10" s="80">
        <v>75</v>
      </c>
      <c r="AY10" s="80">
        <v>74</v>
      </c>
      <c r="AZ10" s="13">
        <v>103</v>
      </c>
      <c r="BA10" s="13">
        <v>104</v>
      </c>
      <c r="BB10" s="13">
        <v>117</v>
      </c>
      <c r="BC10" s="16">
        <v>50</v>
      </c>
      <c r="BD10" s="16">
        <v>113</v>
      </c>
      <c r="BE10" s="16">
        <v>99</v>
      </c>
      <c r="BF10" s="16">
        <v>102</v>
      </c>
      <c r="BG10" s="13">
        <v>115</v>
      </c>
      <c r="BH10" s="13">
        <v>122</v>
      </c>
      <c r="BI10" s="16">
        <v>67</v>
      </c>
      <c r="BJ10" s="3"/>
      <c r="BK10" s="3"/>
      <c r="BL10" s="3" t="s">
        <v>321</v>
      </c>
      <c r="BM10" s="3" t="s">
        <v>115</v>
      </c>
      <c r="BN10" s="3"/>
      <c r="BO10" s="3"/>
      <c r="BP10" s="13">
        <v>79</v>
      </c>
      <c r="BQ10" s="13">
        <v>95</v>
      </c>
      <c r="BR10" s="13" t="s">
        <v>282</v>
      </c>
      <c r="BS10" s="13" t="s">
        <v>282</v>
      </c>
      <c r="BT10" s="13">
        <v>75</v>
      </c>
      <c r="BU10" s="13">
        <v>150</v>
      </c>
      <c r="BV10" s="13">
        <v>69</v>
      </c>
      <c r="BW10" s="13">
        <v>112</v>
      </c>
      <c r="BX10" s="13" t="s">
        <v>282</v>
      </c>
      <c r="BY10" s="13" t="s">
        <v>282</v>
      </c>
      <c r="BZ10" s="13">
        <v>77</v>
      </c>
      <c r="CA10" s="13">
        <v>154</v>
      </c>
      <c r="CB10" s="13">
        <v>106</v>
      </c>
      <c r="CC10" s="13">
        <v>107</v>
      </c>
      <c r="CD10" s="13" t="s">
        <v>282</v>
      </c>
      <c r="CE10" s="13" t="s">
        <v>282</v>
      </c>
      <c r="CF10" s="13">
        <v>113</v>
      </c>
      <c r="CG10" s="13">
        <v>176</v>
      </c>
      <c r="CH10" s="13">
        <v>110</v>
      </c>
      <c r="CI10" s="13">
        <v>61</v>
      </c>
      <c r="CJ10" s="13" t="s">
        <v>282</v>
      </c>
      <c r="CK10" s="13" t="s">
        <v>282</v>
      </c>
      <c r="CL10" s="13">
        <v>67</v>
      </c>
      <c r="CM10" s="13">
        <v>88</v>
      </c>
      <c r="CN10" s="13">
        <v>109</v>
      </c>
      <c r="CO10" s="13">
        <v>111</v>
      </c>
      <c r="CP10" s="13">
        <v>107</v>
      </c>
      <c r="CQ10" s="13">
        <v>150</v>
      </c>
      <c r="CR10" s="13">
        <v>121</v>
      </c>
      <c r="CS10" s="13">
        <v>185</v>
      </c>
      <c r="CT10" s="13">
        <v>118</v>
      </c>
      <c r="CU10" s="13">
        <v>117</v>
      </c>
      <c r="CV10" s="13">
        <v>115</v>
      </c>
      <c r="CW10" s="13">
        <v>150</v>
      </c>
      <c r="CX10" s="13">
        <v>138</v>
      </c>
      <c r="CZ10" s="13">
        <v>123</v>
      </c>
      <c r="DA10" s="13">
        <v>115</v>
      </c>
      <c r="DB10" s="13">
        <v>114</v>
      </c>
      <c r="DC10" s="13">
        <v>135</v>
      </c>
      <c r="DD10" s="13">
        <v>141</v>
      </c>
      <c r="DE10" s="13">
        <v>102</v>
      </c>
      <c r="DF10" s="13">
        <v>146</v>
      </c>
      <c r="DG10" s="13">
        <v>92</v>
      </c>
      <c r="DH10" s="13">
        <v>90</v>
      </c>
      <c r="DI10" s="13">
        <v>139</v>
      </c>
      <c r="DJ10" s="13">
        <v>134</v>
      </c>
      <c r="DK10" s="13">
        <v>117</v>
      </c>
    </row>
    <row r="11" spans="1:115">
      <c r="A11" s="3" t="s">
        <v>145</v>
      </c>
      <c r="B11" s="13">
        <v>70</v>
      </c>
      <c r="C11" s="13">
        <v>49</v>
      </c>
      <c r="D11" s="13">
        <v>33</v>
      </c>
      <c r="E11" s="13">
        <v>124</v>
      </c>
      <c r="F11" s="13">
        <v>34</v>
      </c>
      <c r="G11" s="13">
        <v>66</v>
      </c>
      <c r="H11" s="13">
        <v>48</v>
      </c>
      <c r="I11" s="13">
        <v>35</v>
      </c>
      <c r="J11" s="13">
        <v>120</v>
      </c>
      <c r="K11" s="13">
        <v>32</v>
      </c>
      <c r="L11" s="13">
        <v>63</v>
      </c>
      <c r="M11" s="13">
        <v>58</v>
      </c>
      <c r="N11" s="13">
        <v>45</v>
      </c>
      <c r="O11" s="13">
        <v>134</v>
      </c>
      <c r="P11" s="13">
        <v>37</v>
      </c>
      <c r="Q11" s="13">
        <v>60</v>
      </c>
      <c r="R11" s="13">
        <v>46</v>
      </c>
      <c r="S11" s="13">
        <v>30</v>
      </c>
      <c r="T11" s="13">
        <v>126</v>
      </c>
      <c r="U11" s="13">
        <v>28</v>
      </c>
      <c r="V11" s="13">
        <v>41</v>
      </c>
      <c r="W11" s="13">
        <v>52</v>
      </c>
      <c r="X11" s="13">
        <v>35</v>
      </c>
      <c r="Y11" s="13">
        <v>133</v>
      </c>
      <c r="Z11" s="13">
        <v>21</v>
      </c>
      <c r="AA11" s="13">
        <v>25</v>
      </c>
      <c r="AB11" s="13">
        <v>55</v>
      </c>
      <c r="AC11" s="13">
        <v>28</v>
      </c>
      <c r="AD11" s="13">
        <v>123</v>
      </c>
      <c r="AE11" s="13">
        <v>14</v>
      </c>
      <c r="AF11" s="74">
        <v>26</v>
      </c>
      <c r="AG11" s="74">
        <v>33</v>
      </c>
      <c r="AH11" s="74">
        <v>10</v>
      </c>
      <c r="AI11" s="74">
        <v>130</v>
      </c>
      <c r="AJ11" s="74">
        <v>9</v>
      </c>
      <c r="AK11" s="13">
        <v>26</v>
      </c>
      <c r="AL11" s="13">
        <v>54</v>
      </c>
      <c r="AM11" s="13">
        <v>31</v>
      </c>
      <c r="AN11" s="13">
        <v>131</v>
      </c>
      <c r="AO11" s="13">
        <v>14</v>
      </c>
      <c r="AP11" s="13">
        <v>25</v>
      </c>
      <c r="AQ11" s="13">
        <v>56</v>
      </c>
      <c r="AR11" s="13">
        <v>33</v>
      </c>
      <c r="AS11" s="13">
        <v>135</v>
      </c>
      <c r="AT11" s="13">
        <v>14</v>
      </c>
      <c r="AU11" s="80">
        <v>25</v>
      </c>
      <c r="AV11" s="80">
        <v>28</v>
      </c>
      <c r="AW11" s="80">
        <v>18</v>
      </c>
      <c r="AX11" s="80">
        <v>69</v>
      </c>
      <c r="AY11" s="80">
        <v>7</v>
      </c>
      <c r="AZ11" s="13">
        <v>103</v>
      </c>
      <c r="BA11" s="13">
        <v>104</v>
      </c>
      <c r="BB11" s="13">
        <v>117</v>
      </c>
      <c r="BC11" s="16">
        <v>50</v>
      </c>
      <c r="BD11" s="16">
        <v>113</v>
      </c>
      <c r="BE11" s="16">
        <v>99</v>
      </c>
      <c r="BF11" s="16">
        <v>102</v>
      </c>
      <c r="BG11" s="13">
        <v>115</v>
      </c>
      <c r="BH11" s="13">
        <v>122</v>
      </c>
      <c r="BI11" s="16">
        <v>67</v>
      </c>
      <c r="BJ11" s="3"/>
      <c r="BK11" s="3"/>
      <c r="BL11" s="3" t="s">
        <v>322</v>
      </c>
      <c r="BM11" s="3" t="s">
        <v>113</v>
      </c>
      <c r="BN11" s="3"/>
      <c r="BO11" s="3"/>
      <c r="BP11" s="13">
        <v>102</v>
      </c>
      <c r="BQ11" s="13">
        <v>124</v>
      </c>
      <c r="BR11" s="13" t="s">
        <v>282</v>
      </c>
      <c r="BS11" s="13" t="s">
        <v>282</v>
      </c>
      <c r="BT11" s="13">
        <v>126</v>
      </c>
      <c r="BU11" s="13">
        <v>150</v>
      </c>
      <c r="BV11" s="13">
        <v>99</v>
      </c>
      <c r="BW11" s="13">
        <v>103</v>
      </c>
      <c r="BX11" s="13" t="s">
        <v>282</v>
      </c>
      <c r="BY11" s="13" t="s">
        <v>282</v>
      </c>
      <c r="BZ11" s="13">
        <v>102</v>
      </c>
      <c r="CA11" s="13">
        <v>154</v>
      </c>
      <c r="CB11" s="13">
        <v>87</v>
      </c>
      <c r="CC11" s="13">
        <v>101</v>
      </c>
      <c r="CD11" s="13" t="s">
        <v>282</v>
      </c>
      <c r="CE11" s="13" t="s">
        <v>282</v>
      </c>
      <c r="CF11" s="13">
        <v>88</v>
      </c>
      <c r="CG11" s="13">
        <v>176</v>
      </c>
      <c r="CH11" s="13">
        <v>81</v>
      </c>
      <c r="CI11" s="13">
        <v>70</v>
      </c>
      <c r="CJ11" s="13" t="s">
        <v>282</v>
      </c>
      <c r="CK11" s="13" t="s">
        <v>282</v>
      </c>
      <c r="CL11" s="13">
        <v>57</v>
      </c>
      <c r="CM11" s="13">
        <v>88</v>
      </c>
      <c r="CN11" s="13">
        <v>90</v>
      </c>
      <c r="CO11" s="13">
        <v>72</v>
      </c>
      <c r="CP11" s="13">
        <v>55</v>
      </c>
      <c r="CQ11" s="13">
        <v>137</v>
      </c>
      <c r="CR11" s="13">
        <v>65</v>
      </c>
      <c r="CS11" s="13">
        <v>185</v>
      </c>
      <c r="CT11" s="13">
        <v>68</v>
      </c>
      <c r="CU11" s="13">
        <v>98</v>
      </c>
      <c r="CV11" s="13">
        <v>86</v>
      </c>
      <c r="CW11" s="13">
        <v>140</v>
      </c>
      <c r="CX11" s="13">
        <v>67</v>
      </c>
      <c r="CZ11" s="13">
        <v>77</v>
      </c>
      <c r="DA11" s="13">
        <v>91</v>
      </c>
      <c r="DB11" s="13">
        <v>82</v>
      </c>
      <c r="DC11" s="13">
        <v>130</v>
      </c>
      <c r="DD11" s="13">
        <v>70</v>
      </c>
      <c r="DE11" s="13">
        <v>102</v>
      </c>
      <c r="DF11" s="13">
        <v>80</v>
      </c>
      <c r="DG11" s="13">
        <v>66</v>
      </c>
      <c r="DH11" s="13">
        <v>52</v>
      </c>
      <c r="DI11" s="13">
        <v>138</v>
      </c>
      <c r="DJ11" s="13">
        <v>53</v>
      </c>
      <c r="DK11" s="13">
        <v>117</v>
      </c>
    </row>
    <row r="12" spans="1:115">
      <c r="A12" s="3" t="s">
        <v>146</v>
      </c>
      <c r="B12" s="13">
        <v>1</v>
      </c>
      <c r="C12" s="13">
        <v>125</v>
      </c>
      <c r="D12" s="13">
        <v>76</v>
      </c>
      <c r="E12" s="13">
        <v>130</v>
      </c>
      <c r="F12" s="13">
        <v>1</v>
      </c>
      <c r="G12" s="13">
        <v>1</v>
      </c>
      <c r="H12" s="13">
        <v>100</v>
      </c>
      <c r="I12" s="13">
        <v>90</v>
      </c>
      <c r="J12" s="13">
        <v>120</v>
      </c>
      <c r="K12" s="13">
        <v>1</v>
      </c>
      <c r="L12" s="13">
        <v>1</v>
      </c>
      <c r="M12" s="13">
        <v>130</v>
      </c>
      <c r="N12" s="13">
        <v>90</v>
      </c>
      <c r="O12" s="13">
        <v>134</v>
      </c>
      <c r="P12" s="13">
        <v>1</v>
      </c>
      <c r="Q12" s="13">
        <v>4</v>
      </c>
      <c r="R12" s="13">
        <v>60</v>
      </c>
      <c r="S12" s="13">
        <v>38</v>
      </c>
      <c r="T12" s="13">
        <v>125</v>
      </c>
      <c r="U12" s="13">
        <v>2</v>
      </c>
      <c r="V12" s="13">
        <v>4</v>
      </c>
      <c r="W12" s="13">
        <v>80</v>
      </c>
      <c r="X12" s="13">
        <v>63</v>
      </c>
      <c r="Y12" s="13">
        <v>135</v>
      </c>
      <c r="Z12" s="13">
        <v>3</v>
      </c>
      <c r="AA12" s="13">
        <v>1</v>
      </c>
      <c r="AB12" s="13">
        <v>112</v>
      </c>
      <c r="AC12" s="13">
        <v>60</v>
      </c>
      <c r="AD12" s="13">
        <v>127</v>
      </c>
      <c r="AE12" s="13">
        <v>1</v>
      </c>
      <c r="AF12" s="74">
        <v>1</v>
      </c>
      <c r="AG12" s="74">
        <v>114</v>
      </c>
      <c r="AH12" s="74">
        <v>61</v>
      </c>
      <c r="AI12" s="74">
        <v>130</v>
      </c>
      <c r="AJ12" s="74">
        <v>1</v>
      </c>
      <c r="AK12" s="13">
        <v>1</v>
      </c>
      <c r="AL12" s="13">
        <v>121</v>
      </c>
      <c r="AM12" s="13">
        <v>61</v>
      </c>
      <c r="AN12" s="13">
        <v>131</v>
      </c>
      <c r="AO12" s="13">
        <v>2</v>
      </c>
      <c r="AP12" s="13">
        <v>1</v>
      </c>
      <c r="AQ12" s="13">
        <v>100</v>
      </c>
      <c r="AR12" s="13">
        <v>64</v>
      </c>
      <c r="AS12" s="13">
        <v>136</v>
      </c>
      <c r="AT12" s="13">
        <v>1</v>
      </c>
      <c r="AU12" s="80">
        <v>1</v>
      </c>
      <c r="AV12" s="80">
        <v>73</v>
      </c>
      <c r="AW12" s="80" t="s">
        <v>283</v>
      </c>
      <c r="AX12" s="80">
        <v>73</v>
      </c>
      <c r="AY12" s="80">
        <v>1</v>
      </c>
      <c r="AZ12" s="13">
        <v>103</v>
      </c>
      <c r="BA12" s="13">
        <v>104</v>
      </c>
      <c r="BB12" s="13">
        <v>117</v>
      </c>
      <c r="BC12" s="16">
        <v>50</v>
      </c>
      <c r="BD12" s="16">
        <v>113</v>
      </c>
      <c r="BE12" s="16">
        <v>99</v>
      </c>
      <c r="BF12" s="16">
        <v>102</v>
      </c>
      <c r="BG12" s="13">
        <v>115</v>
      </c>
      <c r="BH12" s="13">
        <v>122</v>
      </c>
      <c r="BI12" s="16">
        <v>67</v>
      </c>
      <c r="BJ12" s="3"/>
      <c r="BK12" s="3"/>
      <c r="BL12" s="3" t="s">
        <v>323</v>
      </c>
      <c r="BM12" s="3" t="s">
        <v>111</v>
      </c>
      <c r="BN12" s="3"/>
      <c r="BO12" s="3"/>
      <c r="BP12" s="13">
        <v>3</v>
      </c>
      <c r="BQ12" s="13">
        <v>133</v>
      </c>
      <c r="BR12" s="13" t="s">
        <v>282</v>
      </c>
      <c r="BS12" s="13" t="s">
        <v>282</v>
      </c>
      <c r="BT12" s="13">
        <v>4</v>
      </c>
      <c r="BU12" s="13">
        <v>150</v>
      </c>
      <c r="BV12" s="13">
        <v>3</v>
      </c>
      <c r="BW12" s="13">
        <v>133</v>
      </c>
      <c r="BX12" s="13" t="s">
        <v>282</v>
      </c>
      <c r="BY12" s="13" t="s">
        <v>282</v>
      </c>
      <c r="BZ12" s="13">
        <v>4</v>
      </c>
      <c r="CA12" s="13">
        <v>154</v>
      </c>
      <c r="CB12" s="13">
        <v>3</v>
      </c>
      <c r="CC12" s="13">
        <v>133</v>
      </c>
      <c r="CD12" s="13" t="s">
        <v>282</v>
      </c>
      <c r="CE12" s="13" t="s">
        <v>282</v>
      </c>
      <c r="CF12" s="13">
        <v>4</v>
      </c>
      <c r="CG12" s="13">
        <v>176</v>
      </c>
      <c r="CH12" s="13">
        <v>3</v>
      </c>
      <c r="CI12" s="13">
        <v>103</v>
      </c>
      <c r="CJ12" s="13" t="s">
        <v>282</v>
      </c>
      <c r="CK12" s="13" t="s">
        <v>282</v>
      </c>
      <c r="CL12" s="13">
        <v>3</v>
      </c>
      <c r="CM12" s="13">
        <v>88</v>
      </c>
      <c r="CN12" s="13">
        <v>3</v>
      </c>
      <c r="CO12" s="13">
        <v>127</v>
      </c>
      <c r="CP12" s="13">
        <v>100</v>
      </c>
      <c r="CQ12" s="13">
        <v>140</v>
      </c>
      <c r="CR12" s="13">
        <v>4</v>
      </c>
      <c r="CS12" s="13">
        <v>185</v>
      </c>
      <c r="CT12" s="13">
        <v>1</v>
      </c>
      <c r="CU12" s="13">
        <v>136</v>
      </c>
      <c r="CV12" s="13">
        <v>100</v>
      </c>
      <c r="CW12" s="13">
        <v>140</v>
      </c>
      <c r="CX12" s="13">
        <v>1</v>
      </c>
      <c r="CZ12" s="13">
        <v>1</v>
      </c>
      <c r="DA12" s="13">
        <v>125</v>
      </c>
      <c r="DB12" s="13">
        <v>80</v>
      </c>
      <c r="DC12" s="13">
        <v>130</v>
      </c>
      <c r="DD12" s="13">
        <v>1</v>
      </c>
      <c r="DE12" s="13">
        <v>102</v>
      </c>
      <c r="DF12" s="13">
        <v>1</v>
      </c>
      <c r="DG12" s="13">
        <v>132</v>
      </c>
      <c r="DH12" s="13">
        <v>81</v>
      </c>
      <c r="DI12" s="13">
        <v>138</v>
      </c>
      <c r="DJ12" s="13">
        <v>1</v>
      </c>
      <c r="DK12" s="13">
        <v>117</v>
      </c>
    </row>
    <row r="13" spans="1:115">
      <c r="A13" s="3" t="s">
        <v>147</v>
      </c>
      <c r="B13" s="13">
        <v>6</v>
      </c>
      <c r="C13" s="13">
        <v>99</v>
      </c>
      <c r="D13" s="13">
        <v>84</v>
      </c>
      <c r="E13" s="13">
        <v>128</v>
      </c>
      <c r="F13" s="13">
        <v>6</v>
      </c>
      <c r="G13" s="13">
        <v>5</v>
      </c>
      <c r="H13" s="13">
        <v>100</v>
      </c>
      <c r="I13" s="13">
        <v>90</v>
      </c>
      <c r="J13" s="13">
        <v>120</v>
      </c>
      <c r="K13" s="13">
        <v>5</v>
      </c>
      <c r="L13" s="13">
        <v>6</v>
      </c>
      <c r="M13" s="13">
        <v>109</v>
      </c>
      <c r="N13" s="13">
        <v>93</v>
      </c>
      <c r="O13" s="13">
        <v>140</v>
      </c>
      <c r="P13" s="13">
        <v>7</v>
      </c>
      <c r="Q13" s="13">
        <v>6</v>
      </c>
      <c r="R13" s="13">
        <v>69</v>
      </c>
      <c r="S13" s="13">
        <v>38</v>
      </c>
      <c r="T13" s="13">
        <v>131</v>
      </c>
      <c r="U13" s="13">
        <v>4</v>
      </c>
      <c r="V13" s="13">
        <v>7</v>
      </c>
      <c r="W13" s="13">
        <v>69</v>
      </c>
      <c r="X13" s="13">
        <v>41</v>
      </c>
      <c r="Y13" s="13">
        <v>138</v>
      </c>
      <c r="Z13" s="13">
        <v>5</v>
      </c>
      <c r="AA13" s="13">
        <v>7</v>
      </c>
      <c r="AB13" s="13">
        <v>59</v>
      </c>
      <c r="AC13" s="13">
        <v>30</v>
      </c>
      <c r="AD13" s="13">
        <v>130</v>
      </c>
      <c r="AE13" s="13">
        <v>4</v>
      </c>
      <c r="AF13" s="74">
        <v>5</v>
      </c>
      <c r="AG13" s="74">
        <v>83</v>
      </c>
      <c r="AH13" s="74">
        <v>51</v>
      </c>
      <c r="AI13" s="74">
        <v>130</v>
      </c>
      <c r="AJ13" s="74">
        <v>4</v>
      </c>
      <c r="AK13" s="13">
        <v>5</v>
      </c>
      <c r="AL13" s="13">
        <v>79</v>
      </c>
      <c r="AM13" s="13">
        <v>43</v>
      </c>
      <c r="AN13" s="13">
        <v>134</v>
      </c>
      <c r="AO13" s="13">
        <v>4</v>
      </c>
      <c r="AP13" s="13">
        <v>7</v>
      </c>
      <c r="AQ13" s="13">
        <v>71</v>
      </c>
      <c r="AR13" s="13">
        <v>45</v>
      </c>
      <c r="AS13" s="13">
        <v>139</v>
      </c>
      <c r="AT13" s="13">
        <v>5</v>
      </c>
      <c r="AU13" s="80">
        <v>8</v>
      </c>
      <c r="AV13" s="80">
        <v>45</v>
      </c>
      <c r="AW13" s="80">
        <v>40</v>
      </c>
      <c r="AX13" s="80">
        <v>74</v>
      </c>
      <c r="AY13" s="80">
        <v>3</v>
      </c>
      <c r="AZ13" s="13">
        <v>103</v>
      </c>
      <c r="BA13" s="13">
        <v>104</v>
      </c>
      <c r="BB13" s="13">
        <v>117</v>
      </c>
      <c r="BC13" s="16">
        <v>50</v>
      </c>
      <c r="BD13" s="16">
        <v>113</v>
      </c>
      <c r="BE13" s="16">
        <v>99</v>
      </c>
      <c r="BF13" s="16">
        <v>102</v>
      </c>
      <c r="BG13" s="13">
        <v>115</v>
      </c>
      <c r="BH13" s="13">
        <v>122</v>
      </c>
      <c r="BI13" s="16">
        <v>67</v>
      </c>
      <c r="BJ13" s="3"/>
      <c r="BK13" s="3"/>
      <c r="BL13" s="3" t="s">
        <v>324</v>
      </c>
      <c r="BM13" s="3" t="s">
        <v>109</v>
      </c>
      <c r="BN13" s="3"/>
      <c r="BO13" s="3"/>
      <c r="BP13" s="13">
        <v>9</v>
      </c>
      <c r="BQ13" s="13">
        <v>130</v>
      </c>
      <c r="BR13" s="13" t="s">
        <v>282</v>
      </c>
      <c r="BS13" s="13" t="s">
        <v>282</v>
      </c>
      <c r="BT13" s="13">
        <v>12</v>
      </c>
      <c r="BU13" s="13">
        <v>150</v>
      </c>
      <c r="BV13" s="13">
        <v>8</v>
      </c>
      <c r="BW13" s="13">
        <v>125</v>
      </c>
      <c r="BX13" s="13" t="s">
        <v>282</v>
      </c>
      <c r="BY13" s="13" t="s">
        <v>282</v>
      </c>
      <c r="BZ13" s="13">
        <v>10</v>
      </c>
      <c r="CA13" s="13">
        <v>154</v>
      </c>
      <c r="CB13" s="13">
        <v>7</v>
      </c>
      <c r="CC13" s="13">
        <v>120</v>
      </c>
      <c r="CD13" s="13" t="s">
        <v>282</v>
      </c>
      <c r="CE13" s="13" t="s">
        <v>282</v>
      </c>
      <c r="CF13" s="13">
        <v>8</v>
      </c>
      <c r="CG13" s="13">
        <v>176</v>
      </c>
      <c r="CH13" s="13">
        <v>10</v>
      </c>
      <c r="CI13" s="13">
        <v>129</v>
      </c>
      <c r="CJ13" s="13" t="s">
        <v>282</v>
      </c>
      <c r="CK13" s="13" t="s">
        <v>282</v>
      </c>
      <c r="CL13" s="13">
        <v>13</v>
      </c>
      <c r="CM13" s="13">
        <v>88</v>
      </c>
      <c r="CN13" s="13">
        <v>9</v>
      </c>
      <c r="CO13" s="13">
        <v>120</v>
      </c>
      <c r="CP13" s="13">
        <v>107</v>
      </c>
      <c r="CQ13" s="13">
        <v>150</v>
      </c>
      <c r="CR13" s="13">
        <v>11</v>
      </c>
      <c r="CS13" s="13">
        <v>185</v>
      </c>
      <c r="CT13" s="13">
        <v>7</v>
      </c>
      <c r="CU13" s="13">
        <v>138</v>
      </c>
      <c r="CV13" s="13">
        <v>133</v>
      </c>
      <c r="CW13" s="13">
        <v>150</v>
      </c>
      <c r="CX13" s="13">
        <v>9</v>
      </c>
      <c r="CZ13" s="13">
        <v>6</v>
      </c>
      <c r="DA13" s="13">
        <v>103</v>
      </c>
      <c r="DB13" s="13">
        <v>86</v>
      </c>
      <c r="DC13" s="13">
        <v>130</v>
      </c>
      <c r="DD13" s="13">
        <v>6</v>
      </c>
      <c r="DE13" s="13">
        <v>102</v>
      </c>
      <c r="DF13" s="13">
        <v>6</v>
      </c>
      <c r="DG13" s="13">
        <v>83</v>
      </c>
      <c r="DH13" s="13">
        <v>54</v>
      </c>
      <c r="DI13" s="13">
        <v>142</v>
      </c>
      <c r="DJ13" s="13">
        <v>5</v>
      </c>
      <c r="DK13" s="13">
        <v>117</v>
      </c>
    </row>
    <row r="14" spans="1:115">
      <c r="A14" s="3" t="s">
        <v>148</v>
      </c>
      <c r="B14" s="13">
        <v>3</v>
      </c>
      <c r="C14" s="13">
        <v>129</v>
      </c>
      <c r="D14" s="13">
        <v>94</v>
      </c>
      <c r="E14" s="13">
        <v>130</v>
      </c>
      <c r="F14" s="13">
        <v>4</v>
      </c>
      <c r="G14" s="13">
        <v>3</v>
      </c>
      <c r="H14" s="13">
        <v>133</v>
      </c>
      <c r="I14" s="13">
        <v>98</v>
      </c>
      <c r="J14" s="13">
        <v>133</v>
      </c>
      <c r="K14" s="13">
        <v>4</v>
      </c>
      <c r="L14" s="13">
        <v>3</v>
      </c>
      <c r="M14" s="13">
        <v>142</v>
      </c>
      <c r="N14" s="13">
        <v>113</v>
      </c>
      <c r="O14" s="13">
        <v>143</v>
      </c>
      <c r="P14" s="13">
        <v>4</v>
      </c>
      <c r="Q14" s="13">
        <v>3</v>
      </c>
      <c r="R14" s="13">
        <v>129</v>
      </c>
      <c r="S14" s="13">
        <v>71</v>
      </c>
      <c r="T14" s="13">
        <v>133</v>
      </c>
      <c r="U14" s="13">
        <v>4</v>
      </c>
      <c r="V14" s="13">
        <v>4</v>
      </c>
      <c r="W14" s="13">
        <v>124</v>
      </c>
      <c r="X14" s="13">
        <v>84</v>
      </c>
      <c r="Y14" s="13">
        <v>141</v>
      </c>
      <c r="Z14" s="13">
        <v>5</v>
      </c>
      <c r="AA14" s="13">
        <v>8</v>
      </c>
      <c r="AB14" s="13">
        <v>117</v>
      </c>
      <c r="AC14" s="13">
        <v>105</v>
      </c>
      <c r="AD14" s="13">
        <v>136</v>
      </c>
      <c r="AE14" s="13">
        <v>9</v>
      </c>
      <c r="AF14" s="74">
        <v>7</v>
      </c>
      <c r="AG14" s="74">
        <v>205</v>
      </c>
      <c r="AH14" s="74">
        <v>206</v>
      </c>
      <c r="AI14" s="74">
        <v>140</v>
      </c>
      <c r="AJ14" s="74">
        <v>14</v>
      </c>
      <c r="AK14" s="13">
        <v>8</v>
      </c>
      <c r="AL14" s="13">
        <v>215</v>
      </c>
      <c r="AM14" s="13">
        <v>217</v>
      </c>
      <c r="AN14" s="13">
        <v>140</v>
      </c>
      <c r="AO14" s="13">
        <v>18</v>
      </c>
      <c r="AP14" s="13">
        <v>9</v>
      </c>
      <c r="AQ14" s="13">
        <v>217</v>
      </c>
      <c r="AR14" s="13">
        <v>218</v>
      </c>
      <c r="AS14" s="13">
        <v>145</v>
      </c>
      <c r="AT14" s="13">
        <v>20</v>
      </c>
      <c r="AU14" s="80">
        <v>10</v>
      </c>
      <c r="AV14" s="80">
        <v>165</v>
      </c>
      <c r="AW14" s="80">
        <v>165</v>
      </c>
      <c r="AX14" s="80">
        <v>78</v>
      </c>
      <c r="AY14" s="80">
        <v>17</v>
      </c>
      <c r="AZ14" s="13">
        <v>103</v>
      </c>
      <c r="BA14" s="13">
        <v>104</v>
      </c>
      <c r="BB14" s="13">
        <v>117</v>
      </c>
      <c r="BC14" s="16">
        <v>50</v>
      </c>
      <c r="BD14" s="16">
        <v>113</v>
      </c>
      <c r="BE14" s="16">
        <v>99</v>
      </c>
      <c r="BF14" s="16">
        <v>102</v>
      </c>
      <c r="BG14" s="13">
        <v>115</v>
      </c>
      <c r="BH14" s="13">
        <v>122</v>
      </c>
      <c r="BI14" s="16">
        <v>67</v>
      </c>
      <c r="BJ14" s="3"/>
      <c r="BK14" s="3"/>
      <c r="BL14" s="3" t="s">
        <v>325</v>
      </c>
      <c r="BM14" s="3" t="s">
        <v>107</v>
      </c>
      <c r="BN14" s="3"/>
      <c r="BO14" s="3"/>
      <c r="BP14" s="13">
        <v>5</v>
      </c>
      <c r="BQ14" s="13">
        <v>150</v>
      </c>
      <c r="BR14" s="13" t="s">
        <v>282</v>
      </c>
      <c r="BS14" s="13" t="s">
        <v>282</v>
      </c>
      <c r="BT14" s="13">
        <v>8</v>
      </c>
      <c r="BU14" s="13">
        <v>150</v>
      </c>
      <c r="BV14" s="13">
        <v>4</v>
      </c>
      <c r="BW14" s="13">
        <v>144</v>
      </c>
      <c r="BX14" s="13" t="s">
        <v>282</v>
      </c>
      <c r="BY14" s="13" t="s">
        <v>282</v>
      </c>
      <c r="BZ14" s="13">
        <v>6</v>
      </c>
      <c r="CA14" s="13">
        <v>154</v>
      </c>
      <c r="CB14" s="13">
        <v>4</v>
      </c>
      <c r="CC14" s="13">
        <v>158</v>
      </c>
      <c r="CD14" s="13" t="s">
        <v>282</v>
      </c>
      <c r="CE14" s="13" t="s">
        <v>282</v>
      </c>
      <c r="CF14" s="13">
        <v>6</v>
      </c>
      <c r="CG14" s="13">
        <v>176</v>
      </c>
      <c r="CH14" s="13">
        <v>4</v>
      </c>
      <c r="CI14" s="13">
        <v>128</v>
      </c>
      <c r="CJ14" s="13" t="s">
        <v>282</v>
      </c>
      <c r="CK14" s="13" t="s">
        <v>282</v>
      </c>
      <c r="CL14" s="13">
        <v>5</v>
      </c>
      <c r="CM14" s="13">
        <v>88</v>
      </c>
      <c r="CN14" s="13">
        <v>4</v>
      </c>
      <c r="CO14" s="13">
        <v>153</v>
      </c>
      <c r="CP14" s="13">
        <v>150</v>
      </c>
      <c r="CQ14" s="13">
        <v>153</v>
      </c>
      <c r="CR14" s="13">
        <v>6</v>
      </c>
      <c r="CS14" s="13">
        <v>185</v>
      </c>
      <c r="CT14" s="13">
        <v>4</v>
      </c>
      <c r="CU14" s="13">
        <v>147</v>
      </c>
      <c r="CV14" s="13">
        <v>135</v>
      </c>
      <c r="CW14" s="13">
        <v>150</v>
      </c>
      <c r="CX14" s="13">
        <v>6</v>
      </c>
      <c r="CZ14" s="13">
        <v>4</v>
      </c>
      <c r="DA14" s="13">
        <v>128</v>
      </c>
      <c r="DB14" s="13">
        <v>96</v>
      </c>
      <c r="DC14" s="13">
        <v>138</v>
      </c>
      <c r="DD14" s="13">
        <v>5</v>
      </c>
      <c r="DE14" s="13">
        <v>102</v>
      </c>
      <c r="DF14" s="13">
        <v>4</v>
      </c>
      <c r="DG14" s="13">
        <v>135</v>
      </c>
      <c r="DH14" s="13">
        <v>104</v>
      </c>
      <c r="DI14" s="13">
        <v>145</v>
      </c>
      <c r="DJ14" s="13">
        <v>5</v>
      </c>
      <c r="DK14" s="13">
        <v>117</v>
      </c>
    </row>
    <row r="15" spans="1:115">
      <c r="A15" s="3" t="s">
        <v>149</v>
      </c>
      <c r="B15" s="13">
        <v>80</v>
      </c>
      <c r="C15" s="13">
        <v>40</v>
      </c>
      <c r="D15" s="13">
        <v>33</v>
      </c>
      <c r="E15" s="13">
        <v>124</v>
      </c>
      <c r="F15" s="13">
        <v>31</v>
      </c>
      <c r="G15" s="13">
        <v>64</v>
      </c>
      <c r="H15" s="13">
        <v>41</v>
      </c>
      <c r="I15" s="13">
        <v>35</v>
      </c>
      <c r="J15" s="13">
        <v>120</v>
      </c>
      <c r="K15" s="13">
        <v>26</v>
      </c>
      <c r="L15" s="13">
        <v>61</v>
      </c>
      <c r="M15" s="13">
        <v>36</v>
      </c>
      <c r="N15" s="13">
        <v>25</v>
      </c>
      <c r="O15" s="13">
        <v>134</v>
      </c>
      <c r="P15" s="13">
        <v>22</v>
      </c>
      <c r="Q15" s="13">
        <v>42</v>
      </c>
      <c r="R15" s="13">
        <v>38</v>
      </c>
      <c r="S15" s="13">
        <v>23</v>
      </c>
      <c r="T15" s="13">
        <v>126</v>
      </c>
      <c r="U15" s="13">
        <v>16</v>
      </c>
      <c r="V15" s="13">
        <v>45</v>
      </c>
      <c r="W15" s="13">
        <v>57</v>
      </c>
      <c r="X15" s="13">
        <v>45</v>
      </c>
      <c r="Y15" s="13">
        <v>133</v>
      </c>
      <c r="Z15" s="13">
        <v>26</v>
      </c>
      <c r="AA15" s="13">
        <v>33</v>
      </c>
      <c r="AB15" s="13">
        <v>42</v>
      </c>
      <c r="AC15" s="13">
        <v>23</v>
      </c>
      <c r="AD15" s="13">
        <v>125</v>
      </c>
      <c r="AE15" s="13">
        <v>14</v>
      </c>
      <c r="AF15" s="74">
        <v>31</v>
      </c>
      <c r="AG15" s="74">
        <v>46</v>
      </c>
      <c r="AH15" s="74">
        <v>34</v>
      </c>
      <c r="AI15" s="74">
        <v>129</v>
      </c>
      <c r="AJ15" s="74">
        <v>14</v>
      </c>
      <c r="AK15" s="13">
        <v>28</v>
      </c>
      <c r="AL15" s="13">
        <v>39</v>
      </c>
      <c r="AM15" s="13">
        <v>27</v>
      </c>
      <c r="AN15" s="13">
        <v>130</v>
      </c>
      <c r="AO15" s="13">
        <v>11</v>
      </c>
      <c r="AP15" s="13">
        <v>26</v>
      </c>
      <c r="AQ15" s="13">
        <v>50</v>
      </c>
      <c r="AR15" s="13">
        <v>28</v>
      </c>
      <c r="AS15" s="13">
        <v>135</v>
      </c>
      <c r="AT15" s="13">
        <v>13</v>
      </c>
      <c r="AU15" s="80">
        <v>17</v>
      </c>
      <c r="AV15" s="80">
        <v>41</v>
      </c>
      <c r="AW15" s="80">
        <v>27</v>
      </c>
      <c r="AX15" s="80">
        <v>73</v>
      </c>
      <c r="AY15" s="80">
        <v>7</v>
      </c>
      <c r="AZ15" s="13">
        <v>103</v>
      </c>
      <c r="BA15" s="13">
        <v>104</v>
      </c>
      <c r="BB15" s="13">
        <v>117</v>
      </c>
      <c r="BC15" s="16">
        <v>50</v>
      </c>
      <c r="BD15" s="16">
        <v>113</v>
      </c>
      <c r="BE15" s="16">
        <v>99</v>
      </c>
      <c r="BF15" s="16">
        <v>102</v>
      </c>
      <c r="BG15" s="13">
        <v>115</v>
      </c>
      <c r="BH15" s="13">
        <v>122</v>
      </c>
      <c r="BI15" s="16">
        <v>67</v>
      </c>
      <c r="BJ15" s="3"/>
      <c r="BK15" s="3"/>
      <c r="BL15" s="3" t="s">
        <v>326</v>
      </c>
      <c r="BM15" s="3" t="s">
        <v>105</v>
      </c>
      <c r="BN15" s="3"/>
      <c r="BO15" s="3"/>
      <c r="BP15" s="13">
        <v>110</v>
      </c>
      <c r="BQ15" s="13">
        <v>103</v>
      </c>
      <c r="BR15" s="13" t="s">
        <v>282</v>
      </c>
      <c r="BS15" s="13" t="s">
        <v>282</v>
      </c>
      <c r="BT15" s="13">
        <v>113</v>
      </c>
      <c r="BU15" s="13">
        <v>150</v>
      </c>
      <c r="BV15" s="13">
        <v>114</v>
      </c>
      <c r="BW15" s="13">
        <v>100</v>
      </c>
      <c r="BX15" s="13" t="s">
        <v>282</v>
      </c>
      <c r="BY15" s="13" t="s">
        <v>282</v>
      </c>
      <c r="BZ15" s="13">
        <v>114</v>
      </c>
      <c r="CA15" s="13">
        <v>154</v>
      </c>
      <c r="CB15" s="13">
        <v>129</v>
      </c>
      <c r="CC15" s="13">
        <v>98</v>
      </c>
      <c r="CD15" s="13" t="s">
        <v>282</v>
      </c>
      <c r="CE15" s="13" t="s">
        <v>282</v>
      </c>
      <c r="CF15" s="13">
        <v>126</v>
      </c>
      <c r="CG15" s="13">
        <v>176</v>
      </c>
      <c r="CH15" s="13">
        <v>133</v>
      </c>
      <c r="CI15" s="13">
        <v>77</v>
      </c>
      <c r="CJ15" s="13" t="s">
        <v>282</v>
      </c>
      <c r="CK15" s="13" t="s">
        <v>282</v>
      </c>
      <c r="CL15" s="13">
        <v>103</v>
      </c>
      <c r="CM15" s="13">
        <v>88</v>
      </c>
      <c r="CN15" s="13">
        <v>124</v>
      </c>
      <c r="CO15" s="13">
        <v>54</v>
      </c>
      <c r="CP15" s="13">
        <v>46</v>
      </c>
      <c r="CQ15" s="13">
        <v>140</v>
      </c>
      <c r="CR15" s="13">
        <v>67</v>
      </c>
      <c r="CS15" s="13">
        <v>185</v>
      </c>
      <c r="CT15" s="13">
        <v>83</v>
      </c>
      <c r="CU15" s="13">
        <v>83</v>
      </c>
      <c r="CV15" s="13">
        <v>78</v>
      </c>
      <c r="CW15" s="13">
        <v>140</v>
      </c>
      <c r="CX15" s="13">
        <v>68</v>
      </c>
      <c r="CZ15" s="13">
        <v>79</v>
      </c>
      <c r="DA15" s="13">
        <v>78</v>
      </c>
      <c r="DB15" s="13">
        <v>73</v>
      </c>
      <c r="DC15" s="13">
        <v>130</v>
      </c>
      <c r="DD15" s="13">
        <v>62</v>
      </c>
      <c r="DE15" s="13">
        <v>102</v>
      </c>
      <c r="DF15" s="13">
        <v>73</v>
      </c>
      <c r="DG15" s="13">
        <v>43</v>
      </c>
      <c r="DH15" s="13">
        <v>34</v>
      </c>
      <c r="DI15" s="13">
        <v>138</v>
      </c>
      <c r="DJ15" s="13">
        <v>31</v>
      </c>
      <c r="DK15" s="13">
        <v>117</v>
      </c>
    </row>
    <row r="16" spans="1:115">
      <c r="A16" s="3" t="s">
        <v>150</v>
      </c>
      <c r="B16" s="13">
        <v>35</v>
      </c>
      <c r="C16" s="13">
        <v>63</v>
      </c>
      <c r="D16" s="13">
        <v>57</v>
      </c>
      <c r="E16" s="13">
        <v>130</v>
      </c>
      <c r="F16" s="13">
        <v>22</v>
      </c>
      <c r="G16" s="13">
        <v>29</v>
      </c>
      <c r="H16" s="13">
        <v>62</v>
      </c>
      <c r="I16" s="13">
        <v>58</v>
      </c>
      <c r="J16" s="13">
        <v>130</v>
      </c>
      <c r="K16" s="13">
        <v>18</v>
      </c>
      <c r="L16" s="13">
        <v>26</v>
      </c>
      <c r="M16" s="13">
        <v>31</v>
      </c>
      <c r="N16" s="13">
        <v>22</v>
      </c>
      <c r="O16" s="13">
        <v>135</v>
      </c>
      <c r="P16" s="13">
        <v>8</v>
      </c>
      <c r="Q16" s="13">
        <v>23</v>
      </c>
      <c r="R16" s="13">
        <v>27</v>
      </c>
      <c r="S16" s="13">
        <v>17</v>
      </c>
      <c r="T16" s="13">
        <v>127</v>
      </c>
      <c r="U16" s="13">
        <v>6</v>
      </c>
      <c r="V16" s="13">
        <v>29</v>
      </c>
      <c r="W16" s="13">
        <v>15</v>
      </c>
      <c r="X16" s="13">
        <v>6</v>
      </c>
      <c r="Y16" s="13">
        <v>137</v>
      </c>
      <c r="Z16" s="13">
        <v>4</v>
      </c>
      <c r="AA16" s="13">
        <v>28</v>
      </c>
      <c r="AB16" s="13">
        <v>42</v>
      </c>
      <c r="AC16" s="13">
        <v>32</v>
      </c>
      <c r="AD16" s="13">
        <v>127</v>
      </c>
      <c r="AE16" s="13">
        <v>12</v>
      </c>
      <c r="AF16" s="74">
        <v>21</v>
      </c>
      <c r="AG16" s="74">
        <v>29</v>
      </c>
      <c r="AH16" s="74">
        <v>19</v>
      </c>
      <c r="AI16" s="74">
        <v>130</v>
      </c>
      <c r="AJ16" s="74">
        <v>6</v>
      </c>
      <c r="AK16" s="13">
        <v>17</v>
      </c>
      <c r="AL16" s="13">
        <v>71</v>
      </c>
      <c r="AM16" s="13">
        <v>61</v>
      </c>
      <c r="AN16" s="13">
        <v>132</v>
      </c>
      <c r="AO16" s="13">
        <v>12</v>
      </c>
      <c r="AP16" s="13">
        <v>17</v>
      </c>
      <c r="AQ16" s="13">
        <v>76</v>
      </c>
      <c r="AR16" s="13">
        <v>64</v>
      </c>
      <c r="AS16" s="13">
        <v>137</v>
      </c>
      <c r="AT16" s="13">
        <v>13</v>
      </c>
      <c r="AU16" s="80">
        <v>15</v>
      </c>
      <c r="AV16" s="80">
        <v>27</v>
      </c>
      <c r="AW16" s="80">
        <v>26</v>
      </c>
      <c r="AX16" s="80">
        <v>74</v>
      </c>
      <c r="AY16" s="80">
        <v>4</v>
      </c>
      <c r="AZ16" s="13">
        <v>103</v>
      </c>
      <c r="BA16" s="13">
        <v>104</v>
      </c>
      <c r="BB16" s="13">
        <v>117</v>
      </c>
      <c r="BC16" s="16">
        <v>50</v>
      </c>
      <c r="BD16" s="16">
        <v>113</v>
      </c>
      <c r="BE16" s="16">
        <v>99</v>
      </c>
      <c r="BF16" s="16">
        <v>102</v>
      </c>
      <c r="BG16" s="13">
        <v>115</v>
      </c>
      <c r="BH16" s="13">
        <v>122</v>
      </c>
      <c r="BI16" s="16">
        <v>67</v>
      </c>
      <c r="BJ16" s="3"/>
      <c r="BK16" s="3"/>
      <c r="BL16" s="3" t="s">
        <v>327</v>
      </c>
      <c r="BM16" s="3" t="s">
        <v>103</v>
      </c>
      <c r="BN16" s="3"/>
      <c r="BO16" s="3"/>
      <c r="BP16" s="13">
        <v>54</v>
      </c>
      <c r="BQ16" s="13">
        <v>113</v>
      </c>
      <c r="BR16" s="13" t="s">
        <v>282</v>
      </c>
      <c r="BS16" s="13" t="s">
        <v>282</v>
      </c>
      <c r="BT16" s="13">
        <v>61</v>
      </c>
      <c r="BU16" s="13">
        <v>150</v>
      </c>
      <c r="BV16" s="13">
        <v>51</v>
      </c>
      <c r="BW16" s="13">
        <v>102</v>
      </c>
      <c r="BX16" s="13" t="s">
        <v>282</v>
      </c>
      <c r="BY16" s="13" t="s">
        <v>282</v>
      </c>
      <c r="BZ16" s="13">
        <v>52</v>
      </c>
      <c r="CA16" s="13">
        <v>154</v>
      </c>
      <c r="CB16" s="13">
        <v>66</v>
      </c>
      <c r="CC16" s="13">
        <v>77</v>
      </c>
      <c r="CD16" s="13" t="s">
        <v>282</v>
      </c>
      <c r="CE16" s="13" t="s">
        <v>282</v>
      </c>
      <c r="CF16" s="13">
        <v>51</v>
      </c>
      <c r="CG16" s="13">
        <v>176</v>
      </c>
      <c r="CH16" s="13">
        <v>61</v>
      </c>
      <c r="CI16" s="13">
        <v>15</v>
      </c>
      <c r="CJ16" s="13" t="s">
        <v>282</v>
      </c>
      <c r="CK16" s="13" t="s">
        <v>282</v>
      </c>
      <c r="CL16" s="13">
        <v>9</v>
      </c>
      <c r="CM16" s="13">
        <v>88</v>
      </c>
      <c r="CN16" s="13">
        <v>37</v>
      </c>
      <c r="CO16" s="13">
        <v>92</v>
      </c>
      <c r="CP16" s="13">
        <v>86</v>
      </c>
      <c r="CQ16" s="13">
        <v>150</v>
      </c>
      <c r="CR16" s="13">
        <v>34</v>
      </c>
      <c r="CS16" s="13">
        <v>185</v>
      </c>
      <c r="CT16" s="13">
        <v>30</v>
      </c>
      <c r="CU16" s="13">
        <v>105</v>
      </c>
      <c r="CV16" s="13">
        <v>101</v>
      </c>
      <c r="CW16" s="13">
        <v>140</v>
      </c>
      <c r="CX16" s="13">
        <v>32</v>
      </c>
      <c r="CZ16" s="13">
        <v>32</v>
      </c>
      <c r="DA16" s="13">
        <v>68</v>
      </c>
      <c r="DB16" s="13">
        <v>61</v>
      </c>
      <c r="DC16" s="13">
        <v>130</v>
      </c>
      <c r="DD16" s="13">
        <v>22</v>
      </c>
      <c r="DE16" s="13">
        <v>102</v>
      </c>
      <c r="DF16" s="13">
        <v>36</v>
      </c>
      <c r="DG16" s="13">
        <v>70</v>
      </c>
      <c r="DH16" s="13">
        <v>64</v>
      </c>
      <c r="DI16" s="13">
        <v>138</v>
      </c>
      <c r="DJ16" s="13">
        <v>25</v>
      </c>
      <c r="DK16" s="13">
        <v>117</v>
      </c>
    </row>
    <row r="17" spans="1:115">
      <c r="A17" s="3" t="s">
        <v>151</v>
      </c>
      <c r="B17" s="13">
        <v>1</v>
      </c>
      <c r="C17" s="13">
        <v>107</v>
      </c>
      <c r="D17" s="13">
        <v>54</v>
      </c>
      <c r="E17" s="13">
        <v>114</v>
      </c>
      <c r="F17" s="13">
        <v>1</v>
      </c>
      <c r="G17" s="13">
        <v>1</v>
      </c>
      <c r="H17" s="13">
        <v>100</v>
      </c>
      <c r="I17" s="13">
        <v>90</v>
      </c>
      <c r="J17" s="13">
        <v>115</v>
      </c>
      <c r="K17" s="13">
        <v>1</v>
      </c>
      <c r="L17" s="13">
        <v>1</v>
      </c>
      <c r="M17" s="13">
        <v>118</v>
      </c>
      <c r="N17" s="13">
        <v>67</v>
      </c>
      <c r="O17" s="13">
        <v>123</v>
      </c>
      <c r="P17" s="13">
        <v>1</v>
      </c>
      <c r="Q17" s="13">
        <v>1</v>
      </c>
      <c r="R17" s="13">
        <v>108</v>
      </c>
      <c r="S17" s="13">
        <v>28</v>
      </c>
      <c r="T17" s="13">
        <v>116</v>
      </c>
      <c r="U17" s="13">
        <v>1</v>
      </c>
      <c r="V17" s="13">
        <v>1</v>
      </c>
      <c r="W17" s="13">
        <v>117</v>
      </c>
      <c r="X17" s="13">
        <v>59</v>
      </c>
      <c r="Y17" s="13">
        <v>123</v>
      </c>
      <c r="Z17" s="13">
        <v>1</v>
      </c>
      <c r="AA17" s="13">
        <v>1</v>
      </c>
      <c r="AB17" s="13">
        <v>94</v>
      </c>
      <c r="AC17" s="13">
        <v>44</v>
      </c>
      <c r="AD17" s="13">
        <v>114</v>
      </c>
      <c r="AE17" s="13">
        <v>1</v>
      </c>
      <c r="AF17" s="74">
        <v>1</v>
      </c>
      <c r="AG17" s="74">
        <v>99</v>
      </c>
      <c r="AH17" s="74">
        <v>44</v>
      </c>
      <c r="AI17" s="74">
        <v>120</v>
      </c>
      <c r="AJ17" s="74">
        <v>1</v>
      </c>
      <c r="AK17" s="13">
        <v>1</v>
      </c>
      <c r="AL17" s="13">
        <v>109</v>
      </c>
      <c r="AM17" s="13">
        <v>49</v>
      </c>
      <c r="AN17" s="13">
        <v>121</v>
      </c>
      <c r="AO17" s="13">
        <v>1</v>
      </c>
      <c r="AP17" s="13">
        <v>1</v>
      </c>
      <c r="AQ17" s="13">
        <v>100</v>
      </c>
      <c r="AR17" s="13">
        <v>51</v>
      </c>
      <c r="AS17" s="13">
        <v>125</v>
      </c>
      <c r="AT17" s="13">
        <v>1</v>
      </c>
      <c r="AU17" s="80">
        <v>1</v>
      </c>
      <c r="AV17" s="80">
        <v>68</v>
      </c>
      <c r="AW17" s="80" t="s">
        <v>283</v>
      </c>
      <c r="AX17" s="80">
        <v>68</v>
      </c>
      <c r="AY17" s="80">
        <v>1</v>
      </c>
      <c r="AZ17" s="13">
        <v>103</v>
      </c>
      <c r="BA17" s="13">
        <v>104</v>
      </c>
      <c r="BB17" s="13">
        <v>117</v>
      </c>
      <c r="BC17" s="16">
        <v>50</v>
      </c>
      <c r="BD17" s="16">
        <v>113</v>
      </c>
      <c r="BE17" s="16">
        <v>99</v>
      </c>
      <c r="BF17" s="16">
        <v>102</v>
      </c>
      <c r="BG17" s="13">
        <v>115</v>
      </c>
      <c r="BH17" s="13">
        <v>122</v>
      </c>
      <c r="BI17" s="16">
        <v>67</v>
      </c>
      <c r="BJ17" s="3"/>
      <c r="BK17" s="3"/>
      <c r="BL17" s="3" t="s">
        <v>328</v>
      </c>
      <c r="BM17" s="3" t="s">
        <v>101</v>
      </c>
      <c r="BN17" s="3"/>
      <c r="BO17" s="3"/>
      <c r="BP17" s="13">
        <v>4</v>
      </c>
      <c r="BQ17" s="13">
        <v>125</v>
      </c>
      <c r="BR17" s="13" t="s">
        <v>282</v>
      </c>
      <c r="BS17" s="13" t="s">
        <v>282</v>
      </c>
      <c r="BT17" s="13">
        <v>5</v>
      </c>
      <c r="BU17" s="13">
        <v>150</v>
      </c>
      <c r="BV17" s="13">
        <v>3</v>
      </c>
      <c r="BW17" s="13">
        <v>133</v>
      </c>
      <c r="BX17" s="13" t="s">
        <v>282</v>
      </c>
      <c r="BY17" s="13" t="s">
        <v>282</v>
      </c>
      <c r="BZ17" s="13">
        <v>4</v>
      </c>
      <c r="CA17" s="13">
        <v>154</v>
      </c>
      <c r="CB17" s="13">
        <v>3</v>
      </c>
      <c r="CC17" s="13">
        <v>133</v>
      </c>
      <c r="CD17" s="13" t="s">
        <v>282</v>
      </c>
      <c r="CE17" s="13" t="s">
        <v>282</v>
      </c>
      <c r="CF17" s="13">
        <v>4</v>
      </c>
      <c r="CG17" s="13">
        <v>176</v>
      </c>
      <c r="CH17" s="13">
        <v>3</v>
      </c>
      <c r="CI17" s="13">
        <v>127</v>
      </c>
      <c r="CJ17" s="13" t="s">
        <v>282</v>
      </c>
      <c r="CK17" s="13" t="s">
        <v>282</v>
      </c>
      <c r="CL17" s="13">
        <v>4</v>
      </c>
      <c r="CM17" s="13">
        <v>88</v>
      </c>
      <c r="CN17" s="13">
        <v>3</v>
      </c>
      <c r="CO17" s="13">
        <v>117</v>
      </c>
      <c r="CP17" s="13">
        <v>70</v>
      </c>
      <c r="CQ17" s="13">
        <v>140</v>
      </c>
      <c r="CR17" s="13">
        <v>4</v>
      </c>
      <c r="CS17" s="13">
        <v>185</v>
      </c>
      <c r="CT17" s="13">
        <v>1</v>
      </c>
      <c r="CU17" s="13">
        <v>112</v>
      </c>
      <c r="CV17" s="13">
        <v>70</v>
      </c>
      <c r="CW17" s="13">
        <v>130</v>
      </c>
      <c r="CX17" s="13">
        <v>1</v>
      </c>
      <c r="CZ17" s="13">
        <v>1</v>
      </c>
      <c r="DA17" s="13">
        <v>105</v>
      </c>
      <c r="DB17" s="13">
        <v>70</v>
      </c>
      <c r="DC17" s="13">
        <v>120</v>
      </c>
      <c r="DD17" s="13">
        <v>1</v>
      </c>
      <c r="DE17" s="13">
        <v>102</v>
      </c>
      <c r="DF17" s="13">
        <v>1</v>
      </c>
      <c r="DG17" s="13">
        <v>103</v>
      </c>
      <c r="DH17" s="13">
        <v>57</v>
      </c>
      <c r="DI17" s="13">
        <v>126</v>
      </c>
      <c r="DJ17" s="13">
        <v>1</v>
      </c>
      <c r="DK17" s="13">
        <v>117</v>
      </c>
    </row>
    <row r="18" spans="1:115">
      <c r="A18" s="3" t="s">
        <v>152</v>
      </c>
      <c r="B18" s="13">
        <v>2</v>
      </c>
      <c r="C18" s="13">
        <v>136</v>
      </c>
      <c r="D18" s="13">
        <v>139</v>
      </c>
      <c r="E18" s="13">
        <v>136</v>
      </c>
      <c r="F18" s="13">
        <v>3</v>
      </c>
      <c r="G18" s="13">
        <v>2</v>
      </c>
      <c r="H18" s="13">
        <v>150</v>
      </c>
      <c r="I18" s="13">
        <v>135</v>
      </c>
      <c r="J18" s="13">
        <v>150</v>
      </c>
      <c r="K18" s="13">
        <v>3</v>
      </c>
      <c r="L18" s="13">
        <v>2</v>
      </c>
      <c r="M18" s="13">
        <v>137</v>
      </c>
      <c r="N18" s="13">
        <v>65</v>
      </c>
      <c r="O18" s="13">
        <v>151</v>
      </c>
      <c r="P18" s="13">
        <v>3</v>
      </c>
      <c r="Q18" s="13">
        <v>2</v>
      </c>
      <c r="R18" s="13">
        <v>137</v>
      </c>
      <c r="S18" s="13">
        <v>53</v>
      </c>
      <c r="T18" s="13">
        <v>141</v>
      </c>
      <c r="U18" s="13">
        <v>3</v>
      </c>
      <c r="V18" s="13">
        <v>3</v>
      </c>
      <c r="W18" s="13">
        <v>144</v>
      </c>
      <c r="X18" s="13">
        <v>126</v>
      </c>
      <c r="Y18" s="13">
        <v>153</v>
      </c>
      <c r="Z18" s="13">
        <v>4</v>
      </c>
      <c r="AA18" s="13">
        <v>3</v>
      </c>
      <c r="AB18" s="13">
        <v>132</v>
      </c>
      <c r="AC18" s="13">
        <v>108</v>
      </c>
      <c r="AD18" s="13">
        <v>147</v>
      </c>
      <c r="AE18" s="13">
        <v>4</v>
      </c>
      <c r="AF18" s="74">
        <v>3</v>
      </c>
      <c r="AG18" s="74">
        <v>111</v>
      </c>
      <c r="AH18" s="74">
        <v>44</v>
      </c>
      <c r="AI18" s="74">
        <v>150</v>
      </c>
      <c r="AJ18" s="74">
        <v>3</v>
      </c>
      <c r="AK18" s="13">
        <v>2</v>
      </c>
      <c r="AL18" s="13">
        <v>143</v>
      </c>
      <c r="AM18" s="13">
        <v>75</v>
      </c>
      <c r="AN18" s="13">
        <v>150</v>
      </c>
      <c r="AO18" s="13">
        <v>3</v>
      </c>
      <c r="AP18" s="13">
        <v>2</v>
      </c>
      <c r="AQ18" s="13">
        <v>150</v>
      </c>
      <c r="AR18" s="13">
        <v>79</v>
      </c>
      <c r="AS18" s="13">
        <v>157</v>
      </c>
      <c r="AT18" s="13">
        <v>3</v>
      </c>
      <c r="AU18" s="80">
        <v>2</v>
      </c>
      <c r="AV18" s="80">
        <v>85</v>
      </c>
      <c r="AW18" s="80" t="s">
        <v>283</v>
      </c>
      <c r="AX18" s="80">
        <v>85</v>
      </c>
      <c r="AY18" s="80">
        <v>2</v>
      </c>
      <c r="AZ18" s="13">
        <v>103</v>
      </c>
      <c r="BA18" s="13">
        <v>104</v>
      </c>
      <c r="BB18" s="13">
        <v>117</v>
      </c>
      <c r="BC18" s="16">
        <v>50</v>
      </c>
      <c r="BD18" s="16">
        <v>113</v>
      </c>
      <c r="BE18" s="16">
        <v>99</v>
      </c>
      <c r="BF18" s="16">
        <v>102</v>
      </c>
      <c r="BG18" s="13">
        <v>115</v>
      </c>
      <c r="BH18" s="13">
        <v>122</v>
      </c>
      <c r="BI18" s="16">
        <v>67</v>
      </c>
      <c r="BJ18" s="3"/>
      <c r="BK18" s="3"/>
      <c r="BL18" s="3" t="s">
        <v>329</v>
      </c>
      <c r="BM18" s="3" t="s">
        <v>99</v>
      </c>
      <c r="BN18" s="3"/>
      <c r="BO18" s="3"/>
      <c r="BP18" s="13">
        <v>5</v>
      </c>
      <c r="BQ18" s="13">
        <v>150</v>
      </c>
      <c r="BR18" s="13" t="s">
        <v>282</v>
      </c>
      <c r="BS18" s="13" t="s">
        <v>282</v>
      </c>
      <c r="BT18" s="13">
        <v>8</v>
      </c>
      <c r="BU18" s="13">
        <v>150</v>
      </c>
      <c r="BV18" s="13">
        <v>4</v>
      </c>
      <c r="BW18" s="13">
        <v>144</v>
      </c>
      <c r="BX18" s="13" t="s">
        <v>282</v>
      </c>
      <c r="BY18" s="13" t="s">
        <v>282</v>
      </c>
      <c r="BZ18" s="13">
        <v>6</v>
      </c>
      <c r="CA18" s="13">
        <v>154</v>
      </c>
      <c r="CB18" s="13">
        <v>4</v>
      </c>
      <c r="CC18" s="13">
        <v>163</v>
      </c>
      <c r="CD18" s="13" t="s">
        <v>282</v>
      </c>
      <c r="CE18" s="13" t="s">
        <v>282</v>
      </c>
      <c r="CF18" s="13">
        <v>7</v>
      </c>
      <c r="CG18" s="13">
        <v>176</v>
      </c>
      <c r="CH18" s="13">
        <v>4</v>
      </c>
      <c r="CI18" s="13">
        <v>125</v>
      </c>
      <c r="CJ18" s="13" t="s">
        <v>282</v>
      </c>
      <c r="CK18" s="13" t="s">
        <v>282</v>
      </c>
      <c r="CL18" s="13">
        <v>5</v>
      </c>
      <c r="CM18" s="13">
        <v>88</v>
      </c>
      <c r="CN18" s="13">
        <v>3</v>
      </c>
      <c r="CO18" s="13">
        <v>160</v>
      </c>
      <c r="CP18" s="13">
        <v>150</v>
      </c>
      <c r="CQ18" s="13">
        <v>165</v>
      </c>
      <c r="CR18" s="13">
        <v>5</v>
      </c>
      <c r="CS18" s="13">
        <v>185</v>
      </c>
      <c r="CT18" s="13">
        <v>3</v>
      </c>
      <c r="CU18" s="13">
        <v>154</v>
      </c>
      <c r="CV18" s="13">
        <v>146</v>
      </c>
      <c r="CW18" s="13">
        <v>157</v>
      </c>
      <c r="CX18" s="13">
        <v>4</v>
      </c>
      <c r="CZ18" s="13">
        <v>3</v>
      </c>
      <c r="DA18" s="13">
        <v>130</v>
      </c>
      <c r="DB18" s="13">
        <v>103</v>
      </c>
      <c r="DC18" s="13">
        <v>144</v>
      </c>
      <c r="DD18" s="13">
        <v>4</v>
      </c>
      <c r="DE18" s="13">
        <v>102</v>
      </c>
      <c r="DF18" s="13">
        <v>3</v>
      </c>
      <c r="DG18" s="13">
        <v>137</v>
      </c>
      <c r="DH18" s="13">
        <v>110</v>
      </c>
      <c r="DI18" s="13">
        <v>151</v>
      </c>
      <c r="DJ18" s="13">
        <v>4</v>
      </c>
      <c r="DK18" s="13">
        <v>117</v>
      </c>
    </row>
    <row r="19" spans="1:115">
      <c r="A19" s="3" t="s">
        <v>153</v>
      </c>
      <c r="B19" s="13">
        <v>26</v>
      </c>
      <c r="C19" s="13">
        <v>65</v>
      </c>
      <c r="D19" s="13">
        <v>57</v>
      </c>
      <c r="E19" s="13">
        <v>130</v>
      </c>
      <c r="F19" s="13">
        <v>17</v>
      </c>
      <c r="G19" s="13">
        <v>18</v>
      </c>
      <c r="H19" s="13">
        <v>67</v>
      </c>
      <c r="I19" s="13">
        <v>60</v>
      </c>
      <c r="J19" s="13">
        <v>130</v>
      </c>
      <c r="K19" s="13">
        <v>12</v>
      </c>
      <c r="L19" s="13">
        <v>23</v>
      </c>
      <c r="M19" s="13">
        <v>65</v>
      </c>
      <c r="N19" s="13">
        <v>54</v>
      </c>
      <c r="O19" s="13">
        <v>136</v>
      </c>
      <c r="P19" s="13">
        <v>15</v>
      </c>
      <c r="Q19" s="13">
        <v>26</v>
      </c>
      <c r="R19" s="13">
        <v>28</v>
      </c>
      <c r="S19" s="13">
        <v>15</v>
      </c>
      <c r="T19" s="13">
        <v>128</v>
      </c>
      <c r="U19" s="13">
        <v>7</v>
      </c>
      <c r="V19" s="13">
        <v>25</v>
      </c>
      <c r="W19" s="13">
        <v>35</v>
      </c>
      <c r="X19" s="13">
        <v>21</v>
      </c>
      <c r="Y19" s="13">
        <v>137</v>
      </c>
      <c r="Z19" s="13">
        <v>9</v>
      </c>
      <c r="AA19" s="13">
        <v>27</v>
      </c>
      <c r="AB19" s="13">
        <v>26</v>
      </c>
      <c r="AC19" s="13">
        <v>13</v>
      </c>
      <c r="AD19" s="13">
        <v>130</v>
      </c>
      <c r="AE19" s="13">
        <v>7</v>
      </c>
      <c r="AF19" s="74">
        <v>23</v>
      </c>
      <c r="AG19" s="74">
        <v>26</v>
      </c>
      <c r="AH19" s="74">
        <v>16</v>
      </c>
      <c r="AI19" s="74">
        <v>130</v>
      </c>
      <c r="AJ19" s="74">
        <v>6</v>
      </c>
      <c r="AK19" s="13">
        <v>26</v>
      </c>
      <c r="AL19" s="13">
        <v>27</v>
      </c>
      <c r="AM19" s="13">
        <v>17</v>
      </c>
      <c r="AN19" s="13">
        <v>133</v>
      </c>
      <c r="AO19" s="13">
        <v>7</v>
      </c>
      <c r="AP19" s="13">
        <v>26</v>
      </c>
      <c r="AQ19" s="13">
        <v>54</v>
      </c>
      <c r="AR19" s="13">
        <v>46</v>
      </c>
      <c r="AS19" s="13">
        <v>138</v>
      </c>
      <c r="AT19" s="13">
        <v>14</v>
      </c>
      <c r="AU19" s="80">
        <v>22</v>
      </c>
      <c r="AV19" s="80">
        <v>41</v>
      </c>
      <c r="AW19" s="80">
        <v>40</v>
      </c>
      <c r="AX19" s="80">
        <v>74</v>
      </c>
      <c r="AY19" s="80">
        <v>9</v>
      </c>
      <c r="AZ19" s="13">
        <v>103</v>
      </c>
      <c r="BA19" s="13">
        <v>104</v>
      </c>
      <c r="BB19" s="13">
        <v>117</v>
      </c>
      <c r="BC19" s="16">
        <v>50</v>
      </c>
      <c r="BD19" s="16">
        <v>113</v>
      </c>
      <c r="BE19" s="16">
        <v>99</v>
      </c>
      <c r="BF19" s="16">
        <v>102</v>
      </c>
      <c r="BG19" s="13">
        <v>115</v>
      </c>
      <c r="BH19" s="13">
        <v>122</v>
      </c>
      <c r="BI19" s="16">
        <v>67</v>
      </c>
      <c r="BJ19" s="3"/>
      <c r="BK19" s="3"/>
      <c r="BL19" s="3" t="s">
        <v>330</v>
      </c>
      <c r="BM19" s="3" t="s">
        <v>97</v>
      </c>
      <c r="BN19" s="3"/>
      <c r="BO19" s="3"/>
      <c r="BP19" s="13">
        <v>20</v>
      </c>
      <c r="BQ19" s="13">
        <v>110</v>
      </c>
      <c r="BR19" s="13" t="s">
        <v>282</v>
      </c>
      <c r="BS19" s="13" t="s">
        <v>282</v>
      </c>
      <c r="BT19" s="13">
        <v>22</v>
      </c>
      <c r="BU19" s="13">
        <v>150</v>
      </c>
      <c r="BV19" s="13">
        <v>28</v>
      </c>
      <c r="BW19" s="13">
        <v>61</v>
      </c>
      <c r="BX19" s="13" t="s">
        <v>282</v>
      </c>
      <c r="BY19" s="13" t="s">
        <v>282</v>
      </c>
      <c r="BZ19" s="13">
        <v>17</v>
      </c>
      <c r="CA19" s="13">
        <v>154</v>
      </c>
      <c r="CB19" s="13">
        <v>25</v>
      </c>
      <c r="CC19" s="13">
        <v>84</v>
      </c>
      <c r="CD19" s="13" t="s">
        <v>282</v>
      </c>
      <c r="CE19" s="13" t="s">
        <v>282</v>
      </c>
      <c r="CF19" s="13">
        <v>21</v>
      </c>
      <c r="CG19" s="13">
        <v>176</v>
      </c>
      <c r="CH19" s="13">
        <v>33</v>
      </c>
      <c r="CI19" s="13">
        <v>38</v>
      </c>
      <c r="CJ19" s="13" t="s">
        <v>282</v>
      </c>
      <c r="CK19" s="13" t="s">
        <v>282</v>
      </c>
      <c r="CL19" s="13">
        <v>13</v>
      </c>
      <c r="CM19" s="13">
        <v>88</v>
      </c>
      <c r="CN19" s="13">
        <v>29</v>
      </c>
      <c r="CO19" s="13">
        <v>70</v>
      </c>
      <c r="CP19" s="13">
        <v>63</v>
      </c>
      <c r="CQ19" s="13">
        <v>140</v>
      </c>
      <c r="CR19" s="13">
        <v>20</v>
      </c>
      <c r="CS19" s="13">
        <v>185</v>
      </c>
      <c r="CT19" s="13">
        <v>25</v>
      </c>
      <c r="CU19" s="13">
        <v>80</v>
      </c>
      <c r="CV19" s="13">
        <v>72</v>
      </c>
      <c r="CW19" s="13">
        <v>140</v>
      </c>
      <c r="CX19" s="13">
        <v>20</v>
      </c>
      <c r="CZ19" s="13">
        <v>27</v>
      </c>
      <c r="DA19" s="13">
        <v>96</v>
      </c>
      <c r="DB19" s="13">
        <v>92</v>
      </c>
      <c r="DC19" s="13">
        <v>130</v>
      </c>
      <c r="DD19" s="13">
        <v>26</v>
      </c>
      <c r="DE19" s="13">
        <v>102</v>
      </c>
      <c r="DF19" s="13">
        <v>28</v>
      </c>
      <c r="DG19" s="13">
        <v>63</v>
      </c>
      <c r="DH19" s="13">
        <v>54</v>
      </c>
      <c r="DI19" s="13">
        <v>138</v>
      </c>
      <c r="DJ19" s="13">
        <v>18</v>
      </c>
      <c r="DK19" s="13">
        <v>117</v>
      </c>
    </row>
    <row r="20" spans="1:115">
      <c r="A20" s="3" t="s">
        <v>154</v>
      </c>
      <c r="B20" s="13">
        <v>7</v>
      </c>
      <c r="C20" s="13">
        <v>93</v>
      </c>
      <c r="D20" s="13">
        <v>79</v>
      </c>
      <c r="E20" s="13">
        <v>127</v>
      </c>
      <c r="F20" s="13">
        <v>7</v>
      </c>
      <c r="G20" s="13">
        <v>6</v>
      </c>
      <c r="H20" s="13">
        <v>100</v>
      </c>
      <c r="I20" s="13">
        <v>79</v>
      </c>
      <c r="J20" s="13">
        <v>130</v>
      </c>
      <c r="K20" s="13">
        <v>6</v>
      </c>
      <c r="L20" s="13">
        <v>13</v>
      </c>
      <c r="M20" s="13">
        <v>48</v>
      </c>
      <c r="N20" s="13">
        <v>31</v>
      </c>
      <c r="O20" s="13">
        <v>139</v>
      </c>
      <c r="P20" s="13">
        <v>6</v>
      </c>
      <c r="Q20" s="13">
        <v>21</v>
      </c>
      <c r="R20" s="13">
        <v>74</v>
      </c>
      <c r="S20" s="13">
        <v>68</v>
      </c>
      <c r="T20" s="13">
        <v>131</v>
      </c>
      <c r="U20" s="13">
        <v>16</v>
      </c>
      <c r="V20" s="13">
        <v>17</v>
      </c>
      <c r="W20" s="13">
        <v>93</v>
      </c>
      <c r="X20" s="13">
        <v>83</v>
      </c>
      <c r="Y20" s="13">
        <v>138</v>
      </c>
      <c r="Z20" s="13">
        <v>16</v>
      </c>
      <c r="AA20" s="13">
        <v>30</v>
      </c>
      <c r="AB20" s="13">
        <v>74</v>
      </c>
      <c r="AC20" s="13">
        <v>67</v>
      </c>
      <c r="AD20" s="13">
        <v>133</v>
      </c>
      <c r="AE20" s="13">
        <v>22</v>
      </c>
      <c r="AF20" s="74">
        <v>26</v>
      </c>
      <c r="AG20" s="74">
        <v>85</v>
      </c>
      <c r="AH20" s="74">
        <v>82</v>
      </c>
      <c r="AI20" s="74">
        <v>130</v>
      </c>
      <c r="AJ20" s="74">
        <v>22</v>
      </c>
      <c r="AK20" s="13">
        <v>31</v>
      </c>
      <c r="AL20" s="13">
        <v>45</v>
      </c>
      <c r="AM20" s="13">
        <v>39</v>
      </c>
      <c r="AN20" s="13">
        <v>135</v>
      </c>
      <c r="AO20" s="13">
        <v>14</v>
      </c>
      <c r="AP20" s="13">
        <v>30</v>
      </c>
      <c r="AQ20" s="13">
        <v>60</v>
      </c>
      <c r="AR20" s="13">
        <v>55</v>
      </c>
      <c r="AS20" s="13">
        <v>140</v>
      </c>
      <c r="AT20" s="13">
        <v>18</v>
      </c>
      <c r="AU20" s="80">
        <v>32</v>
      </c>
      <c r="AV20" s="80">
        <v>28</v>
      </c>
      <c r="AW20" s="80">
        <v>26</v>
      </c>
      <c r="AX20" s="80">
        <v>74</v>
      </c>
      <c r="AY20" s="80">
        <v>9</v>
      </c>
      <c r="AZ20" s="13">
        <v>103</v>
      </c>
      <c r="BA20" s="13">
        <v>104</v>
      </c>
      <c r="BB20" s="13">
        <v>117</v>
      </c>
      <c r="BC20" s="16">
        <v>50</v>
      </c>
      <c r="BD20" s="16">
        <v>113</v>
      </c>
      <c r="BE20" s="16">
        <v>99</v>
      </c>
      <c r="BF20" s="16">
        <v>102</v>
      </c>
      <c r="BG20" s="13">
        <v>115</v>
      </c>
      <c r="BH20" s="13">
        <v>122</v>
      </c>
      <c r="BI20" s="16">
        <v>67</v>
      </c>
      <c r="BJ20" s="3"/>
      <c r="BK20" s="3"/>
      <c r="BL20" s="3" t="s">
        <v>331</v>
      </c>
      <c r="BM20" s="3" t="s">
        <v>95</v>
      </c>
      <c r="BN20" s="3"/>
      <c r="BO20" s="3"/>
      <c r="BP20" s="13">
        <v>18</v>
      </c>
      <c r="BQ20" s="13">
        <v>118</v>
      </c>
      <c r="BR20" s="13" t="s">
        <v>282</v>
      </c>
      <c r="BS20" s="13" t="s">
        <v>282</v>
      </c>
      <c r="BT20" s="13">
        <v>21</v>
      </c>
      <c r="BU20" s="13">
        <v>150</v>
      </c>
      <c r="BV20" s="13">
        <v>17</v>
      </c>
      <c r="BW20" s="13">
        <v>151</v>
      </c>
      <c r="BX20" s="13" t="s">
        <v>282</v>
      </c>
      <c r="BY20" s="13" t="s">
        <v>282</v>
      </c>
      <c r="BZ20" s="13">
        <v>26</v>
      </c>
      <c r="CA20" s="13">
        <v>154</v>
      </c>
      <c r="CB20" s="13">
        <v>16</v>
      </c>
      <c r="CC20" s="13">
        <v>98</v>
      </c>
      <c r="CD20" s="13" t="s">
        <v>282</v>
      </c>
      <c r="CE20" s="13" t="s">
        <v>282</v>
      </c>
      <c r="CF20" s="13">
        <v>16</v>
      </c>
      <c r="CG20" s="13">
        <v>176</v>
      </c>
      <c r="CH20" s="13">
        <v>16</v>
      </c>
      <c r="CI20" s="13">
        <v>41</v>
      </c>
      <c r="CJ20" s="13" t="s">
        <v>282</v>
      </c>
      <c r="CK20" s="13" t="s">
        <v>282</v>
      </c>
      <c r="CL20" s="13">
        <v>7</v>
      </c>
      <c r="CM20" s="13">
        <v>88</v>
      </c>
      <c r="CN20" s="13">
        <v>14</v>
      </c>
      <c r="CO20" s="13">
        <v>181</v>
      </c>
      <c r="CP20" s="13">
        <v>191</v>
      </c>
      <c r="CQ20" s="13">
        <v>155</v>
      </c>
      <c r="CR20" s="13">
        <v>25</v>
      </c>
      <c r="CS20" s="13">
        <v>185</v>
      </c>
      <c r="CT20" s="13">
        <v>13</v>
      </c>
      <c r="CU20" s="13">
        <v>130</v>
      </c>
      <c r="CV20" s="13">
        <v>127</v>
      </c>
      <c r="CW20" s="13">
        <v>147</v>
      </c>
      <c r="CX20" s="13">
        <v>17</v>
      </c>
      <c r="CZ20" s="13">
        <v>15</v>
      </c>
      <c r="DA20" s="13">
        <v>72</v>
      </c>
      <c r="DB20" s="13">
        <v>62</v>
      </c>
      <c r="DC20" s="13">
        <v>135</v>
      </c>
      <c r="DD20" s="13">
        <v>11</v>
      </c>
      <c r="DE20" s="13">
        <v>102</v>
      </c>
      <c r="DF20" s="13">
        <v>13</v>
      </c>
      <c r="DG20" s="13">
        <v>127</v>
      </c>
      <c r="DH20" s="13">
        <v>124</v>
      </c>
      <c r="DI20" s="13">
        <v>141</v>
      </c>
      <c r="DJ20" s="13">
        <v>17</v>
      </c>
      <c r="DK20" s="13">
        <v>117</v>
      </c>
    </row>
    <row r="21" spans="1:115">
      <c r="A21" s="3" t="s">
        <v>155</v>
      </c>
      <c r="B21" s="13">
        <v>12</v>
      </c>
      <c r="C21" s="13">
        <v>85</v>
      </c>
      <c r="D21" s="13">
        <v>77</v>
      </c>
      <c r="E21" s="13">
        <v>125</v>
      </c>
      <c r="F21" s="13">
        <v>11</v>
      </c>
      <c r="G21" s="13">
        <v>16</v>
      </c>
      <c r="H21" s="13">
        <v>88</v>
      </c>
      <c r="I21" s="13">
        <v>86</v>
      </c>
      <c r="J21" s="13">
        <v>120</v>
      </c>
      <c r="K21" s="13">
        <v>14</v>
      </c>
      <c r="L21" s="13">
        <v>14</v>
      </c>
      <c r="M21" s="13">
        <v>73</v>
      </c>
      <c r="N21" s="13">
        <v>62</v>
      </c>
      <c r="O21" s="13">
        <v>136</v>
      </c>
      <c r="P21" s="13">
        <v>10</v>
      </c>
      <c r="Q21" s="13">
        <v>22</v>
      </c>
      <c r="R21" s="13">
        <v>57</v>
      </c>
      <c r="S21" s="13">
        <v>50</v>
      </c>
      <c r="T21" s="13">
        <v>127</v>
      </c>
      <c r="U21" s="13">
        <v>13</v>
      </c>
      <c r="V21" s="13">
        <v>8</v>
      </c>
      <c r="W21" s="13">
        <v>91</v>
      </c>
      <c r="X21" s="13">
        <v>77</v>
      </c>
      <c r="Y21" s="13">
        <v>134</v>
      </c>
      <c r="Z21" s="13">
        <v>7</v>
      </c>
      <c r="AA21" s="13">
        <v>6</v>
      </c>
      <c r="AB21" s="13">
        <v>84</v>
      </c>
      <c r="AC21" s="13">
        <v>64</v>
      </c>
      <c r="AD21" s="13">
        <v>129</v>
      </c>
      <c r="AE21" s="13">
        <v>5</v>
      </c>
      <c r="AF21" s="74">
        <v>8</v>
      </c>
      <c r="AG21" s="74">
        <v>116</v>
      </c>
      <c r="AH21" s="74">
        <v>111</v>
      </c>
      <c r="AI21" s="74">
        <v>130</v>
      </c>
      <c r="AJ21" s="74">
        <v>9</v>
      </c>
      <c r="AK21" s="13">
        <v>5</v>
      </c>
      <c r="AL21" s="13">
        <v>94</v>
      </c>
      <c r="AM21" s="13">
        <v>68</v>
      </c>
      <c r="AN21" s="13">
        <v>132</v>
      </c>
      <c r="AO21" s="13">
        <v>5</v>
      </c>
      <c r="AP21" s="13">
        <v>9</v>
      </c>
      <c r="AQ21" s="13">
        <v>139</v>
      </c>
      <c r="AR21" s="13">
        <v>139</v>
      </c>
      <c r="AS21" s="13">
        <v>137</v>
      </c>
      <c r="AT21" s="13">
        <v>13</v>
      </c>
      <c r="AU21" s="80">
        <v>13</v>
      </c>
      <c r="AV21" s="80">
        <v>75</v>
      </c>
      <c r="AW21" s="80">
        <v>76</v>
      </c>
      <c r="AX21" s="80">
        <v>74</v>
      </c>
      <c r="AY21" s="80">
        <v>9</v>
      </c>
      <c r="AZ21" s="13">
        <v>103</v>
      </c>
      <c r="BA21" s="13">
        <v>104</v>
      </c>
      <c r="BB21" s="13">
        <v>117</v>
      </c>
      <c r="BC21" s="16">
        <v>50</v>
      </c>
      <c r="BD21" s="16">
        <v>113</v>
      </c>
      <c r="BE21" s="16">
        <v>99</v>
      </c>
      <c r="BF21" s="16">
        <v>102</v>
      </c>
      <c r="BG21" s="13">
        <v>115</v>
      </c>
      <c r="BH21" s="13">
        <v>122</v>
      </c>
      <c r="BI21" s="16">
        <v>67</v>
      </c>
      <c r="BJ21" s="3"/>
      <c r="BK21" s="3"/>
      <c r="BL21" s="3" t="s">
        <v>332</v>
      </c>
      <c r="BM21" s="3" t="s">
        <v>93</v>
      </c>
      <c r="BN21" s="3"/>
      <c r="BO21" s="3"/>
      <c r="BP21" s="13">
        <v>15</v>
      </c>
      <c r="BQ21" s="13">
        <v>115</v>
      </c>
      <c r="BR21" s="13" t="s">
        <v>282</v>
      </c>
      <c r="BS21" s="13" t="s">
        <v>282</v>
      </c>
      <c r="BT21" s="13">
        <v>17</v>
      </c>
      <c r="BU21" s="13">
        <v>150</v>
      </c>
      <c r="BV21" s="13">
        <v>15</v>
      </c>
      <c r="BW21" s="13">
        <v>87</v>
      </c>
      <c r="BX21" s="13" t="s">
        <v>282</v>
      </c>
      <c r="BY21" s="13" t="s">
        <v>282</v>
      </c>
      <c r="BZ21" s="13">
        <v>13</v>
      </c>
      <c r="CA21" s="13">
        <v>154</v>
      </c>
      <c r="CB21" s="13">
        <v>14</v>
      </c>
      <c r="CC21" s="13">
        <v>145</v>
      </c>
      <c r="CD21" s="13" t="s">
        <v>282</v>
      </c>
      <c r="CE21" s="13" t="s">
        <v>282</v>
      </c>
      <c r="CF21" s="13">
        <v>20</v>
      </c>
      <c r="CG21" s="13">
        <v>176</v>
      </c>
      <c r="CH21" s="13">
        <v>21</v>
      </c>
      <c r="CI21" s="13">
        <v>12</v>
      </c>
      <c r="CJ21" s="13" t="s">
        <v>282</v>
      </c>
      <c r="CK21" s="13" t="s">
        <v>282</v>
      </c>
      <c r="CL21" s="13">
        <v>3</v>
      </c>
      <c r="CM21" s="13">
        <v>88</v>
      </c>
      <c r="CN21" s="13">
        <v>19</v>
      </c>
      <c r="CO21" s="13">
        <v>101</v>
      </c>
      <c r="CP21" s="13">
        <v>95</v>
      </c>
      <c r="CQ21" s="13">
        <v>150</v>
      </c>
      <c r="CR21" s="13">
        <v>19</v>
      </c>
      <c r="CS21" s="13">
        <v>185</v>
      </c>
      <c r="CT21" s="13">
        <v>13</v>
      </c>
      <c r="CU21" s="13">
        <v>97</v>
      </c>
      <c r="CV21" s="13">
        <v>88</v>
      </c>
      <c r="CW21" s="13">
        <v>143</v>
      </c>
      <c r="CX21" s="13">
        <v>13</v>
      </c>
      <c r="CZ21" s="13">
        <v>20</v>
      </c>
      <c r="DA21" s="13">
        <v>75</v>
      </c>
      <c r="DB21" s="13">
        <v>69</v>
      </c>
      <c r="DC21" s="13">
        <v>132</v>
      </c>
      <c r="DD21" s="13">
        <v>15</v>
      </c>
      <c r="DE21" s="13">
        <v>102</v>
      </c>
      <c r="DF21" s="13">
        <v>17</v>
      </c>
      <c r="DG21" s="13">
        <v>57</v>
      </c>
      <c r="DH21" s="13">
        <v>46</v>
      </c>
      <c r="DI21" s="13">
        <v>139</v>
      </c>
      <c r="DJ21" s="13">
        <v>10</v>
      </c>
      <c r="DK21" s="13">
        <v>117</v>
      </c>
    </row>
    <row r="22" spans="1:115">
      <c r="A22" s="3" t="s">
        <v>156</v>
      </c>
      <c r="B22" s="13">
        <v>31</v>
      </c>
      <c r="C22" s="13">
        <v>122</v>
      </c>
      <c r="D22" s="13">
        <v>124</v>
      </c>
      <c r="E22" s="13">
        <v>100</v>
      </c>
      <c r="F22" s="13">
        <v>38</v>
      </c>
      <c r="G22" s="13">
        <v>30</v>
      </c>
      <c r="H22" s="13">
        <v>123</v>
      </c>
      <c r="I22" s="13">
        <v>122</v>
      </c>
      <c r="J22" s="13">
        <v>133</v>
      </c>
      <c r="K22" s="13">
        <v>37</v>
      </c>
      <c r="L22" s="13">
        <v>32</v>
      </c>
      <c r="M22" s="13">
        <v>103</v>
      </c>
      <c r="N22" s="13">
        <v>104</v>
      </c>
      <c r="O22" s="13">
        <v>96</v>
      </c>
      <c r="P22" s="13">
        <v>33</v>
      </c>
      <c r="Q22" s="13">
        <v>32</v>
      </c>
      <c r="R22" s="13">
        <v>101</v>
      </c>
      <c r="S22" s="13">
        <v>103</v>
      </c>
      <c r="T22" s="13">
        <v>86</v>
      </c>
      <c r="U22" s="13">
        <v>32</v>
      </c>
      <c r="V22" s="13">
        <v>30</v>
      </c>
      <c r="W22" s="13">
        <v>114</v>
      </c>
      <c r="X22" s="13">
        <v>116</v>
      </c>
      <c r="Y22" s="13">
        <v>103</v>
      </c>
      <c r="Z22" s="13">
        <v>34</v>
      </c>
      <c r="AA22" s="13">
        <v>23</v>
      </c>
      <c r="AB22" s="13">
        <v>86</v>
      </c>
      <c r="AC22" s="13">
        <v>84</v>
      </c>
      <c r="AD22" s="13">
        <v>96</v>
      </c>
      <c r="AE22" s="13">
        <v>20</v>
      </c>
      <c r="AF22" s="74">
        <v>21</v>
      </c>
      <c r="AG22" s="74">
        <v>97</v>
      </c>
      <c r="AH22" s="74">
        <v>97</v>
      </c>
      <c r="AI22" s="74">
        <v>100</v>
      </c>
      <c r="AJ22" s="74">
        <v>20</v>
      </c>
      <c r="AK22" s="13">
        <v>24</v>
      </c>
      <c r="AL22" s="13">
        <v>121</v>
      </c>
      <c r="AM22" s="13">
        <v>122</v>
      </c>
      <c r="AN22" s="13">
        <v>98</v>
      </c>
      <c r="AO22" s="13">
        <v>29</v>
      </c>
      <c r="AP22" s="13">
        <v>28</v>
      </c>
      <c r="AQ22" s="13">
        <v>94</v>
      </c>
      <c r="AR22" s="13">
        <v>94</v>
      </c>
      <c r="AS22" s="13">
        <v>104</v>
      </c>
      <c r="AT22" s="13">
        <v>26</v>
      </c>
      <c r="AU22" s="80">
        <v>26</v>
      </c>
      <c r="AV22" s="80">
        <v>65</v>
      </c>
      <c r="AW22" s="80">
        <v>68</v>
      </c>
      <c r="AX22" s="80">
        <v>56</v>
      </c>
      <c r="AY22" s="80">
        <v>17</v>
      </c>
      <c r="AZ22" s="13">
        <v>103</v>
      </c>
      <c r="BA22" s="13">
        <v>104</v>
      </c>
      <c r="BB22" s="13">
        <v>117</v>
      </c>
      <c r="BC22" s="16">
        <v>50</v>
      </c>
      <c r="BD22" s="16">
        <v>113</v>
      </c>
      <c r="BE22" s="16">
        <v>99</v>
      </c>
      <c r="BF22" s="16">
        <v>102</v>
      </c>
      <c r="BG22" s="13">
        <v>115</v>
      </c>
      <c r="BH22" s="13">
        <v>122</v>
      </c>
      <c r="BI22" s="16">
        <v>67</v>
      </c>
      <c r="BJ22" s="3"/>
      <c r="BK22" s="3"/>
      <c r="BL22" s="3" t="s">
        <v>333</v>
      </c>
      <c r="BM22" s="3" t="s">
        <v>91</v>
      </c>
      <c r="BN22" s="3"/>
      <c r="BO22" s="3"/>
      <c r="BP22" s="13">
        <v>36</v>
      </c>
      <c r="BQ22" s="13">
        <v>174</v>
      </c>
      <c r="BR22" s="13" t="s">
        <v>282</v>
      </c>
      <c r="BS22" s="13" t="s">
        <v>282</v>
      </c>
      <c r="BT22" s="13">
        <v>63</v>
      </c>
      <c r="BU22" s="13">
        <v>150</v>
      </c>
      <c r="BV22" s="13">
        <v>31</v>
      </c>
      <c r="BW22" s="13">
        <v>154</v>
      </c>
      <c r="BX22" s="13" t="s">
        <v>282</v>
      </c>
      <c r="BY22" s="13" t="s">
        <v>282</v>
      </c>
      <c r="BZ22" s="13">
        <v>48</v>
      </c>
      <c r="CA22" s="13">
        <v>154</v>
      </c>
      <c r="CB22" s="13">
        <v>31</v>
      </c>
      <c r="CC22" s="13">
        <v>168</v>
      </c>
      <c r="CD22" s="13" t="s">
        <v>282</v>
      </c>
      <c r="CE22" s="13" t="s">
        <v>282</v>
      </c>
      <c r="CF22" s="13">
        <v>52</v>
      </c>
      <c r="CG22" s="13">
        <v>176</v>
      </c>
      <c r="CH22" s="13">
        <v>30</v>
      </c>
      <c r="CI22" s="13">
        <v>138</v>
      </c>
      <c r="CJ22" s="13" t="s">
        <v>282</v>
      </c>
      <c r="CK22" s="13" t="s">
        <v>282</v>
      </c>
      <c r="CL22" s="13">
        <v>41</v>
      </c>
      <c r="CM22" s="13">
        <v>88</v>
      </c>
      <c r="CN22" s="13">
        <v>28</v>
      </c>
      <c r="CO22" s="13">
        <v>132</v>
      </c>
      <c r="CP22" s="13">
        <v>133</v>
      </c>
      <c r="CQ22" s="13">
        <v>124</v>
      </c>
      <c r="CR22" s="13">
        <v>36</v>
      </c>
      <c r="CS22" s="13">
        <v>185</v>
      </c>
      <c r="CT22" s="13">
        <v>29</v>
      </c>
      <c r="CU22" s="13">
        <v>142</v>
      </c>
      <c r="CV22" s="13">
        <v>143</v>
      </c>
      <c r="CW22" s="13">
        <v>136</v>
      </c>
      <c r="CX22" s="13">
        <v>41</v>
      </c>
      <c r="CZ22" s="13">
        <v>28</v>
      </c>
      <c r="DA22" s="13">
        <v>97</v>
      </c>
      <c r="DB22" s="13">
        <v>98</v>
      </c>
      <c r="DC22" s="13">
        <v>92</v>
      </c>
      <c r="DD22" s="13">
        <v>27</v>
      </c>
      <c r="DE22" s="13">
        <v>102</v>
      </c>
      <c r="DF22" s="13">
        <v>30</v>
      </c>
      <c r="DG22" s="13">
        <v>123</v>
      </c>
      <c r="DH22" s="13">
        <v>126</v>
      </c>
      <c r="DI22" s="13">
        <v>100</v>
      </c>
      <c r="DJ22" s="13">
        <v>37</v>
      </c>
      <c r="DK22" s="13">
        <v>117</v>
      </c>
    </row>
    <row r="23" spans="1:115">
      <c r="A23" s="3" t="s">
        <v>157</v>
      </c>
      <c r="B23" s="13">
        <v>11</v>
      </c>
      <c r="C23" s="13">
        <v>103</v>
      </c>
      <c r="D23" s="13">
        <v>90</v>
      </c>
      <c r="E23" s="13">
        <v>136</v>
      </c>
      <c r="F23" s="13">
        <v>11</v>
      </c>
      <c r="G23" s="13">
        <v>20</v>
      </c>
      <c r="H23" s="13">
        <v>105</v>
      </c>
      <c r="I23" s="13">
        <v>100</v>
      </c>
      <c r="J23" s="13">
        <v>136</v>
      </c>
      <c r="K23" s="13">
        <v>21</v>
      </c>
      <c r="L23" s="13">
        <v>23</v>
      </c>
      <c r="M23" s="13">
        <v>152</v>
      </c>
      <c r="N23" s="13">
        <v>153</v>
      </c>
      <c r="O23" s="13">
        <v>148</v>
      </c>
      <c r="P23" s="13">
        <v>35</v>
      </c>
      <c r="Q23" s="13">
        <v>28</v>
      </c>
      <c r="R23" s="13">
        <v>99</v>
      </c>
      <c r="S23" s="13">
        <v>94</v>
      </c>
      <c r="T23" s="13">
        <v>137</v>
      </c>
      <c r="U23" s="13">
        <v>28</v>
      </c>
      <c r="V23" s="13">
        <v>23</v>
      </c>
      <c r="W23" s="13">
        <v>156</v>
      </c>
      <c r="X23" s="13">
        <v>158</v>
      </c>
      <c r="Y23" s="13">
        <v>146</v>
      </c>
      <c r="Z23" s="13">
        <v>36</v>
      </c>
      <c r="AA23" s="13">
        <v>19</v>
      </c>
      <c r="AB23" s="13">
        <v>145</v>
      </c>
      <c r="AC23" s="13">
        <v>146</v>
      </c>
      <c r="AD23" s="13">
        <v>140</v>
      </c>
      <c r="AE23" s="13">
        <v>28</v>
      </c>
      <c r="AF23" s="74">
        <v>30</v>
      </c>
      <c r="AG23" s="74">
        <v>205</v>
      </c>
      <c r="AH23" s="74">
        <v>209</v>
      </c>
      <c r="AI23" s="74">
        <v>140</v>
      </c>
      <c r="AJ23" s="74">
        <v>62</v>
      </c>
      <c r="AK23" s="13">
        <v>34</v>
      </c>
      <c r="AL23" s="13">
        <v>168</v>
      </c>
      <c r="AM23" s="13">
        <v>170</v>
      </c>
      <c r="AN23" s="13">
        <v>143</v>
      </c>
      <c r="AO23" s="13">
        <v>57</v>
      </c>
      <c r="AP23" s="13">
        <v>34</v>
      </c>
      <c r="AQ23" s="13">
        <v>156</v>
      </c>
      <c r="AR23" s="13">
        <v>157</v>
      </c>
      <c r="AS23" s="13">
        <v>148</v>
      </c>
      <c r="AT23" s="13">
        <v>53</v>
      </c>
      <c r="AU23" s="80">
        <v>35</v>
      </c>
      <c r="AV23" s="80">
        <v>86</v>
      </c>
      <c r="AW23" s="80">
        <v>86</v>
      </c>
      <c r="AX23" s="80">
        <v>80</v>
      </c>
      <c r="AY23" s="80">
        <v>30</v>
      </c>
      <c r="AZ23" s="13">
        <v>103</v>
      </c>
      <c r="BA23" s="13">
        <v>104</v>
      </c>
      <c r="BB23" s="13">
        <v>117</v>
      </c>
      <c r="BC23" s="16">
        <v>50</v>
      </c>
      <c r="BD23" s="16">
        <v>113</v>
      </c>
      <c r="BE23" s="16">
        <v>99</v>
      </c>
      <c r="BF23" s="16">
        <v>102</v>
      </c>
      <c r="BG23" s="13">
        <v>115</v>
      </c>
      <c r="BH23" s="13">
        <v>122</v>
      </c>
      <c r="BI23" s="16">
        <v>67</v>
      </c>
      <c r="BJ23" s="3"/>
      <c r="BK23" s="3"/>
      <c r="BL23" s="3" t="s">
        <v>334</v>
      </c>
      <c r="BM23" s="3" t="s">
        <v>88</v>
      </c>
      <c r="BN23" s="3"/>
      <c r="BO23" s="3"/>
      <c r="BP23" s="13">
        <v>12</v>
      </c>
      <c r="BQ23" s="13">
        <v>145</v>
      </c>
      <c r="BR23" s="13" t="s">
        <v>282</v>
      </c>
      <c r="BS23" s="13" t="s">
        <v>282</v>
      </c>
      <c r="BT23" s="13">
        <v>17</v>
      </c>
      <c r="BU23" s="13">
        <v>150</v>
      </c>
      <c r="BV23" s="13">
        <v>10</v>
      </c>
      <c r="BW23" s="13">
        <v>162</v>
      </c>
      <c r="BX23" s="13" t="s">
        <v>282</v>
      </c>
      <c r="BY23" s="13" t="s">
        <v>282</v>
      </c>
      <c r="BZ23" s="13">
        <v>16</v>
      </c>
      <c r="CA23" s="13">
        <v>154</v>
      </c>
      <c r="CB23" s="13">
        <v>9</v>
      </c>
      <c r="CC23" s="13">
        <v>182</v>
      </c>
      <c r="CD23" s="13" t="s">
        <v>282</v>
      </c>
      <c r="CE23" s="13" t="s">
        <v>282</v>
      </c>
      <c r="CF23" s="13">
        <v>16</v>
      </c>
      <c r="CG23" s="13">
        <v>176</v>
      </c>
      <c r="CH23" s="13">
        <v>9</v>
      </c>
      <c r="CI23" s="13">
        <v>94</v>
      </c>
      <c r="CJ23" s="13" t="s">
        <v>282</v>
      </c>
      <c r="CK23" s="13" t="s">
        <v>282</v>
      </c>
      <c r="CL23" s="13">
        <v>8</v>
      </c>
      <c r="CM23" s="13">
        <v>88</v>
      </c>
      <c r="CN23" s="13">
        <v>9</v>
      </c>
      <c r="CO23" s="13">
        <v>193</v>
      </c>
      <c r="CP23" s="13">
        <v>218</v>
      </c>
      <c r="CQ23" s="13">
        <v>163</v>
      </c>
      <c r="CR23" s="13">
        <v>17</v>
      </c>
      <c r="CS23" s="13">
        <v>185</v>
      </c>
      <c r="CT23" s="13">
        <v>10</v>
      </c>
      <c r="CU23" s="13">
        <v>131</v>
      </c>
      <c r="CV23" s="13">
        <v>120</v>
      </c>
      <c r="CW23" s="13">
        <v>155</v>
      </c>
      <c r="CX23" s="13">
        <v>13</v>
      </c>
      <c r="CZ23" s="13">
        <v>9</v>
      </c>
      <c r="DA23" s="13">
        <v>88</v>
      </c>
      <c r="DB23" s="13">
        <v>60</v>
      </c>
      <c r="DC23" s="13">
        <v>143</v>
      </c>
      <c r="DD23" s="13">
        <v>8</v>
      </c>
      <c r="DE23" s="13">
        <v>102</v>
      </c>
      <c r="DF23" s="13">
        <v>11</v>
      </c>
      <c r="DG23" s="13">
        <v>155</v>
      </c>
      <c r="DH23" s="13">
        <v>156</v>
      </c>
      <c r="DI23" s="13">
        <v>151</v>
      </c>
      <c r="DJ23" s="13">
        <v>17</v>
      </c>
      <c r="DK23" s="13">
        <v>117</v>
      </c>
    </row>
    <row r="24" spans="1:115">
      <c r="A24" s="3" t="s">
        <v>158</v>
      </c>
      <c r="B24" s="13">
        <v>17</v>
      </c>
      <c r="C24" s="13">
        <v>83</v>
      </c>
      <c r="D24" s="13">
        <v>78</v>
      </c>
      <c r="E24" s="13">
        <v>100</v>
      </c>
      <c r="F24" s="13">
        <v>14</v>
      </c>
      <c r="G24" s="13">
        <v>14</v>
      </c>
      <c r="H24" s="13">
        <v>86</v>
      </c>
      <c r="I24" s="13">
        <v>80</v>
      </c>
      <c r="J24" s="13">
        <v>100</v>
      </c>
      <c r="K24" s="13">
        <v>12</v>
      </c>
      <c r="L24" s="13">
        <v>13</v>
      </c>
      <c r="M24" s="13">
        <v>81</v>
      </c>
      <c r="N24" s="13">
        <v>67</v>
      </c>
      <c r="O24" s="13">
        <v>113</v>
      </c>
      <c r="P24" s="13">
        <v>11</v>
      </c>
      <c r="Q24" s="13">
        <v>14</v>
      </c>
      <c r="R24" s="13">
        <v>53</v>
      </c>
      <c r="S24" s="13">
        <v>33</v>
      </c>
      <c r="T24" s="13">
        <v>103</v>
      </c>
      <c r="U24" s="13">
        <v>7</v>
      </c>
      <c r="V24" s="13">
        <v>14</v>
      </c>
      <c r="W24" s="13">
        <v>55</v>
      </c>
      <c r="X24" s="13">
        <v>35</v>
      </c>
      <c r="Y24" s="13">
        <v>106</v>
      </c>
      <c r="Z24" s="13">
        <v>8</v>
      </c>
      <c r="AA24" s="13">
        <v>14</v>
      </c>
      <c r="AB24" s="13">
        <v>56</v>
      </c>
      <c r="AC24" s="13">
        <v>38</v>
      </c>
      <c r="AD24" s="13">
        <v>103</v>
      </c>
      <c r="AE24" s="13">
        <v>8</v>
      </c>
      <c r="AF24" s="74">
        <v>14</v>
      </c>
      <c r="AG24" s="74">
        <v>63</v>
      </c>
      <c r="AH24" s="74">
        <v>45</v>
      </c>
      <c r="AI24" s="74">
        <v>106</v>
      </c>
      <c r="AJ24" s="74">
        <v>9</v>
      </c>
      <c r="AK24" s="13">
        <v>13</v>
      </c>
      <c r="AL24" s="13">
        <v>62</v>
      </c>
      <c r="AM24" s="13">
        <v>49</v>
      </c>
      <c r="AN24" s="13">
        <v>106</v>
      </c>
      <c r="AO24" s="13">
        <v>8</v>
      </c>
      <c r="AP24" s="13">
        <v>13</v>
      </c>
      <c r="AQ24" s="13">
        <v>69</v>
      </c>
      <c r="AR24" s="13">
        <v>51</v>
      </c>
      <c r="AS24" s="13">
        <v>110</v>
      </c>
      <c r="AT24" s="13">
        <v>9</v>
      </c>
      <c r="AU24" s="80">
        <v>9</v>
      </c>
      <c r="AV24" s="80">
        <v>46</v>
      </c>
      <c r="AW24" s="80">
        <v>40</v>
      </c>
      <c r="AX24" s="80">
        <v>59</v>
      </c>
      <c r="AY24" s="80">
        <v>4</v>
      </c>
      <c r="AZ24" s="13">
        <v>103</v>
      </c>
      <c r="BA24" s="13">
        <v>104</v>
      </c>
      <c r="BB24" s="13">
        <v>117</v>
      </c>
      <c r="BC24" s="16">
        <v>50</v>
      </c>
      <c r="BD24" s="16">
        <v>113</v>
      </c>
      <c r="BE24" s="16">
        <v>99</v>
      </c>
      <c r="BF24" s="16">
        <v>102</v>
      </c>
      <c r="BG24" s="13">
        <v>115</v>
      </c>
      <c r="BH24" s="13">
        <v>122</v>
      </c>
      <c r="BI24" s="16">
        <v>67</v>
      </c>
      <c r="BJ24" s="3"/>
      <c r="BK24" s="3"/>
      <c r="BL24" s="3" t="s">
        <v>335</v>
      </c>
      <c r="BM24" s="3" t="s">
        <v>85</v>
      </c>
      <c r="BN24" s="3"/>
      <c r="BO24" s="3"/>
      <c r="BP24" s="13">
        <v>32</v>
      </c>
      <c r="BQ24" s="13">
        <v>59</v>
      </c>
      <c r="BR24" s="13" t="s">
        <v>282</v>
      </c>
      <c r="BS24" s="13" t="s">
        <v>282</v>
      </c>
      <c r="BT24" s="13">
        <v>19</v>
      </c>
      <c r="BU24" s="13">
        <v>150</v>
      </c>
      <c r="BV24" s="13">
        <v>35</v>
      </c>
      <c r="BW24" s="13">
        <v>57</v>
      </c>
      <c r="BX24" s="13" t="s">
        <v>282</v>
      </c>
      <c r="BY24" s="13" t="s">
        <v>282</v>
      </c>
      <c r="BZ24" s="13">
        <v>20</v>
      </c>
      <c r="CA24" s="13">
        <v>154</v>
      </c>
      <c r="CB24" s="13">
        <v>29</v>
      </c>
      <c r="CC24" s="13">
        <v>79</v>
      </c>
      <c r="CD24" s="13" t="s">
        <v>282</v>
      </c>
      <c r="CE24" s="13" t="s">
        <v>282</v>
      </c>
      <c r="CF24" s="13">
        <v>23</v>
      </c>
      <c r="CG24" s="13">
        <v>176</v>
      </c>
      <c r="CH24" s="13">
        <v>27</v>
      </c>
      <c r="CI24" s="13">
        <v>49</v>
      </c>
      <c r="CJ24" s="13" t="s">
        <v>282</v>
      </c>
      <c r="CK24" s="13" t="s">
        <v>282</v>
      </c>
      <c r="CL24" s="13">
        <v>13</v>
      </c>
      <c r="CM24" s="13">
        <v>88</v>
      </c>
      <c r="CN24" s="13">
        <v>45</v>
      </c>
      <c r="CO24" s="13">
        <v>31</v>
      </c>
      <c r="CP24" s="13">
        <v>21</v>
      </c>
      <c r="CQ24" s="13">
        <v>130</v>
      </c>
      <c r="CR24" s="13">
        <v>14</v>
      </c>
      <c r="CS24" s="13">
        <v>185</v>
      </c>
      <c r="CT24" s="13">
        <v>38</v>
      </c>
      <c r="CU24" s="13">
        <v>45</v>
      </c>
      <c r="CV24" s="13">
        <v>34</v>
      </c>
      <c r="CW24" s="13">
        <v>135</v>
      </c>
      <c r="CX24" s="13">
        <v>17</v>
      </c>
      <c r="CZ24" s="13">
        <v>26</v>
      </c>
      <c r="DA24" s="13">
        <v>72</v>
      </c>
      <c r="DB24" s="13">
        <v>68</v>
      </c>
      <c r="DC24" s="13">
        <v>93</v>
      </c>
      <c r="DD24" s="13">
        <v>19</v>
      </c>
      <c r="DE24" s="13">
        <v>102</v>
      </c>
      <c r="DF24" s="13">
        <v>18</v>
      </c>
      <c r="DG24" s="13">
        <v>83</v>
      </c>
      <c r="DH24" s="13">
        <v>78</v>
      </c>
      <c r="DI24" s="13">
        <v>102</v>
      </c>
      <c r="DJ24" s="13">
        <v>15</v>
      </c>
      <c r="DK24" s="13">
        <v>117</v>
      </c>
    </row>
    <row r="25" spans="1:115">
      <c r="A25" s="3" t="s">
        <v>159</v>
      </c>
      <c r="B25" s="13">
        <v>10</v>
      </c>
      <c r="C25" s="13">
        <v>110</v>
      </c>
      <c r="D25" s="13">
        <v>105</v>
      </c>
      <c r="E25" s="13">
        <v>110</v>
      </c>
      <c r="F25" s="13">
        <v>11</v>
      </c>
      <c r="G25" s="13">
        <v>8</v>
      </c>
      <c r="H25" s="13">
        <v>113</v>
      </c>
      <c r="I25" s="13">
        <v>105</v>
      </c>
      <c r="J25" s="13">
        <v>113</v>
      </c>
      <c r="K25" s="13">
        <v>9</v>
      </c>
      <c r="L25" s="13">
        <v>8</v>
      </c>
      <c r="M25" s="13">
        <v>115</v>
      </c>
      <c r="N25" s="13">
        <v>107</v>
      </c>
      <c r="O25" s="13">
        <v>115</v>
      </c>
      <c r="P25" s="13">
        <v>9</v>
      </c>
      <c r="Q25" s="13">
        <v>9</v>
      </c>
      <c r="R25" s="13">
        <v>103</v>
      </c>
      <c r="S25" s="13">
        <v>45</v>
      </c>
      <c r="T25" s="13">
        <v>108</v>
      </c>
      <c r="U25" s="13">
        <v>9</v>
      </c>
      <c r="V25" s="13">
        <v>9</v>
      </c>
      <c r="W25" s="13">
        <v>114</v>
      </c>
      <c r="X25" s="13">
        <v>105</v>
      </c>
      <c r="Y25" s="13">
        <v>115</v>
      </c>
      <c r="Z25" s="13">
        <v>10</v>
      </c>
      <c r="AA25" s="13">
        <v>8</v>
      </c>
      <c r="AB25" s="13">
        <v>104</v>
      </c>
      <c r="AC25" s="13">
        <v>77</v>
      </c>
      <c r="AD25" s="13">
        <v>108</v>
      </c>
      <c r="AE25" s="13">
        <v>8</v>
      </c>
      <c r="AF25" s="74">
        <v>6</v>
      </c>
      <c r="AG25" s="74">
        <v>101</v>
      </c>
      <c r="AH25" s="74">
        <v>78</v>
      </c>
      <c r="AI25" s="74">
        <v>110</v>
      </c>
      <c r="AJ25" s="74">
        <v>6</v>
      </c>
      <c r="AK25" s="13">
        <v>4</v>
      </c>
      <c r="AL25" s="13">
        <v>106</v>
      </c>
      <c r="AM25" s="13">
        <v>87</v>
      </c>
      <c r="AN25" s="13">
        <v>112</v>
      </c>
      <c r="AO25" s="13">
        <v>4</v>
      </c>
      <c r="AP25" s="13">
        <v>2</v>
      </c>
      <c r="AQ25" s="13">
        <v>100</v>
      </c>
      <c r="AR25" s="13">
        <v>91</v>
      </c>
      <c r="AS25" s="13">
        <v>117</v>
      </c>
      <c r="AT25" s="13">
        <v>2</v>
      </c>
      <c r="AU25" s="80">
        <v>2</v>
      </c>
      <c r="AV25" s="80">
        <v>63</v>
      </c>
      <c r="AW25" s="80">
        <v>65</v>
      </c>
      <c r="AX25" s="80">
        <v>63</v>
      </c>
      <c r="AY25" s="80">
        <v>1</v>
      </c>
      <c r="AZ25" s="13">
        <v>103</v>
      </c>
      <c r="BA25" s="13">
        <v>104</v>
      </c>
      <c r="BB25" s="13">
        <v>117</v>
      </c>
      <c r="BC25" s="16">
        <v>50</v>
      </c>
      <c r="BD25" s="16">
        <v>113</v>
      </c>
      <c r="BE25" s="16">
        <v>99</v>
      </c>
      <c r="BF25" s="16">
        <v>102</v>
      </c>
      <c r="BG25" s="13">
        <v>115</v>
      </c>
      <c r="BH25" s="13">
        <v>122</v>
      </c>
      <c r="BI25" s="16">
        <v>67</v>
      </c>
      <c r="BJ25" s="3"/>
      <c r="BK25" s="3"/>
      <c r="BL25" s="3" t="s">
        <v>336</v>
      </c>
      <c r="BM25" s="3" t="s">
        <v>82</v>
      </c>
      <c r="BN25" s="3"/>
      <c r="BO25" s="3"/>
      <c r="BP25" s="13">
        <v>20</v>
      </c>
      <c r="BQ25" s="13">
        <v>143</v>
      </c>
      <c r="BR25" s="13" t="s">
        <v>282</v>
      </c>
      <c r="BS25" s="13" t="s">
        <v>282</v>
      </c>
      <c r="BT25" s="13">
        <v>29</v>
      </c>
      <c r="BU25" s="13">
        <v>150</v>
      </c>
      <c r="BV25" s="13">
        <v>19</v>
      </c>
      <c r="BW25" s="13">
        <v>143</v>
      </c>
      <c r="BX25" s="13" t="s">
        <v>282</v>
      </c>
      <c r="BY25" s="13" t="s">
        <v>282</v>
      </c>
      <c r="BZ25" s="13">
        <v>27</v>
      </c>
      <c r="CA25" s="13">
        <v>154</v>
      </c>
      <c r="CB25" s="13">
        <v>18</v>
      </c>
      <c r="CC25" s="13">
        <v>141</v>
      </c>
      <c r="CD25" s="13" t="s">
        <v>282</v>
      </c>
      <c r="CE25" s="13" t="s">
        <v>282</v>
      </c>
      <c r="CF25" s="13">
        <v>26</v>
      </c>
      <c r="CG25" s="13">
        <v>176</v>
      </c>
      <c r="CH25" s="13">
        <v>18</v>
      </c>
      <c r="CI25" s="13">
        <v>105</v>
      </c>
      <c r="CJ25" s="13" t="s">
        <v>282</v>
      </c>
      <c r="CK25" s="13" t="s">
        <v>282</v>
      </c>
      <c r="CL25" s="13">
        <v>19</v>
      </c>
      <c r="CM25" s="13">
        <v>88</v>
      </c>
      <c r="CN25" s="13">
        <v>16</v>
      </c>
      <c r="CO25" s="13">
        <v>102</v>
      </c>
      <c r="CP25" s="13">
        <v>74</v>
      </c>
      <c r="CQ25" s="13">
        <v>122</v>
      </c>
      <c r="CR25" s="13">
        <v>17</v>
      </c>
      <c r="CS25" s="13">
        <v>185</v>
      </c>
      <c r="CT25" s="13">
        <v>11</v>
      </c>
      <c r="CU25" s="13">
        <v>132</v>
      </c>
      <c r="CV25" s="13">
        <v>130</v>
      </c>
      <c r="CW25" s="13">
        <v>133</v>
      </c>
      <c r="CX25" s="13">
        <v>15</v>
      </c>
      <c r="CZ25" s="13">
        <v>11</v>
      </c>
      <c r="DA25" s="13">
        <v>101</v>
      </c>
      <c r="DB25" s="13">
        <v>112</v>
      </c>
      <c r="DC25" s="13">
        <v>99</v>
      </c>
      <c r="DD25" s="13">
        <v>11</v>
      </c>
      <c r="DE25" s="13">
        <v>102</v>
      </c>
      <c r="DF25" s="13">
        <v>11</v>
      </c>
      <c r="DG25" s="13">
        <v>109</v>
      </c>
      <c r="DH25" s="13">
        <v>104</v>
      </c>
      <c r="DI25" s="13">
        <v>110</v>
      </c>
      <c r="DJ25" s="13">
        <v>12</v>
      </c>
      <c r="DK25" s="13">
        <v>117</v>
      </c>
    </row>
    <row r="26" spans="1:115">
      <c r="A26" s="3" t="s">
        <v>160</v>
      </c>
      <c r="B26" s="13">
        <v>1000</v>
      </c>
      <c r="C26" s="13">
        <v>107</v>
      </c>
      <c r="D26" s="13">
        <v>107</v>
      </c>
      <c r="E26" s="13">
        <v>171</v>
      </c>
      <c r="F26" s="13">
        <v>1080</v>
      </c>
      <c r="G26" s="13">
        <v>995</v>
      </c>
      <c r="H26" s="13">
        <v>106</v>
      </c>
      <c r="I26" s="13">
        <v>106</v>
      </c>
      <c r="J26" s="13">
        <v>167</v>
      </c>
      <c r="K26" s="13">
        <v>1060</v>
      </c>
      <c r="L26" s="13">
        <v>972</v>
      </c>
      <c r="M26" s="13">
        <v>145</v>
      </c>
      <c r="N26" s="13">
        <v>145</v>
      </c>
      <c r="O26" s="13">
        <v>174</v>
      </c>
      <c r="P26" s="13">
        <v>1410</v>
      </c>
      <c r="Q26" s="13">
        <v>979</v>
      </c>
      <c r="R26" s="13">
        <v>42</v>
      </c>
      <c r="S26" s="13">
        <v>42</v>
      </c>
      <c r="T26" s="13">
        <v>170</v>
      </c>
      <c r="U26" s="13">
        <v>414</v>
      </c>
      <c r="V26" s="13">
        <v>983</v>
      </c>
      <c r="W26" s="13">
        <v>139</v>
      </c>
      <c r="X26" s="13">
        <v>139</v>
      </c>
      <c r="Y26" s="13">
        <v>179</v>
      </c>
      <c r="Z26" s="13">
        <v>1370</v>
      </c>
      <c r="AA26" s="13">
        <v>983</v>
      </c>
      <c r="AB26" s="13">
        <v>129</v>
      </c>
      <c r="AC26" s="13">
        <v>129</v>
      </c>
      <c r="AD26" s="13">
        <v>175</v>
      </c>
      <c r="AE26" s="13">
        <v>1270</v>
      </c>
      <c r="AF26" s="74">
        <v>1070</v>
      </c>
      <c r="AG26" s="74">
        <v>117</v>
      </c>
      <c r="AH26" s="74">
        <v>117</v>
      </c>
      <c r="AI26" s="74">
        <v>180</v>
      </c>
      <c r="AJ26" s="74">
        <v>1250</v>
      </c>
      <c r="AK26" s="13">
        <v>1090</v>
      </c>
      <c r="AL26" s="13">
        <v>159</v>
      </c>
      <c r="AM26" s="13">
        <v>159</v>
      </c>
      <c r="AN26" s="13">
        <v>177</v>
      </c>
      <c r="AO26" s="13">
        <v>1730</v>
      </c>
      <c r="AP26" s="13">
        <v>1090</v>
      </c>
      <c r="AQ26" s="13">
        <v>145</v>
      </c>
      <c r="AR26" s="13">
        <v>145</v>
      </c>
      <c r="AS26" s="13">
        <v>184</v>
      </c>
      <c r="AT26" s="13">
        <v>1580</v>
      </c>
      <c r="AU26" s="80">
        <v>1120</v>
      </c>
      <c r="AV26" s="80">
        <v>85</v>
      </c>
      <c r="AW26" s="80">
        <v>85</v>
      </c>
      <c r="AX26" s="80">
        <v>99</v>
      </c>
      <c r="AY26" s="80">
        <v>948</v>
      </c>
      <c r="AZ26" s="13">
        <v>103</v>
      </c>
      <c r="BA26" s="13">
        <v>104</v>
      </c>
      <c r="BB26" s="13">
        <v>117</v>
      </c>
      <c r="BC26" s="16">
        <v>50</v>
      </c>
      <c r="BD26" s="16">
        <v>113</v>
      </c>
      <c r="BE26" s="16">
        <v>99</v>
      </c>
      <c r="BF26" s="16">
        <v>102</v>
      </c>
      <c r="BG26" s="13">
        <v>115</v>
      </c>
      <c r="BH26" s="13">
        <v>122</v>
      </c>
      <c r="BI26" s="16">
        <v>67</v>
      </c>
      <c r="BJ26" s="3"/>
      <c r="BK26" s="3"/>
      <c r="BL26" s="3" t="s">
        <v>337</v>
      </c>
      <c r="BM26" s="3" t="s">
        <v>79</v>
      </c>
      <c r="BN26" s="3"/>
      <c r="BO26" s="3"/>
      <c r="BP26" s="13">
        <v>885</v>
      </c>
      <c r="BQ26" s="13">
        <v>193</v>
      </c>
      <c r="BR26" s="13" t="s">
        <v>282</v>
      </c>
      <c r="BS26" s="13" t="s">
        <v>282</v>
      </c>
      <c r="BT26" s="13">
        <v>1710</v>
      </c>
      <c r="BU26" s="13">
        <v>150</v>
      </c>
      <c r="BV26" s="13">
        <v>970</v>
      </c>
      <c r="BW26" s="13">
        <v>197</v>
      </c>
      <c r="BX26" s="13" t="s">
        <v>282</v>
      </c>
      <c r="BY26" s="13" t="s">
        <v>282</v>
      </c>
      <c r="BZ26" s="13">
        <v>1910</v>
      </c>
      <c r="CA26" s="13">
        <v>154</v>
      </c>
      <c r="CB26" s="13">
        <v>955</v>
      </c>
      <c r="CC26" s="13">
        <v>220</v>
      </c>
      <c r="CD26" s="13" t="s">
        <v>282</v>
      </c>
      <c r="CE26" s="13" t="s">
        <v>282</v>
      </c>
      <c r="CF26" s="13">
        <v>2100</v>
      </c>
      <c r="CG26" s="13">
        <v>176</v>
      </c>
      <c r="CH26" s="13">
        <v>999</v>
      </c>
      <c r="CI26" s="13">
        <v>115</v>
      </c>
      <c r="CJ26" s="13" t="s">
        <v>282</v>
      </c>
      <c r="CK26" s="13" t="s">
        <v>282</v>
      </c>
      <c r="CL26" s="13">
        <v>1150</v>
      </c>
      <c r="CM26" s="13">
        <v>88</v>
      </c>
      <c r="CN26" s="13">
        <v>942</v>
      </c>
      <c r="CO26" s="13">
        <v>244</v>
      </c>
      <c r="CP26" s="13">
        <v>244</v>
      </c>
      <c r="CQ26" s="13">
        <v>200</v>
      </c>
      <c r="CR26" s="13">
        <v>2300</v>
      </c>
      <c r="CS26" s="13">
        <v>185</v>
      </c>
      <c r="CT26" s="13">
        <v>943</v>
      </c>
      <c r="CU26" s="13">
        <v>198</v>
      </c>
      <c r="CV26" s="13">
        <v>199</v>
      </c>
      <c r="CW26" s="13">
        <v>190</v>
      </c>
      <c r="CX26" s="13">
        <v>1870</v>
      </c>
      <c r="CZ26" s="13">
        <v>964</v>
      </c>
      <c r="DA26" s="13">
        <v>107</v>
      </c>
      <c r="DB26" s="13">
        <v>107</v>
      </c>
      <c r="DC26" s="13">
        <v>175</v>
      </c>
      <c r="DD26" s="13">
        <v>1030</v>
      </c>
      <c r="DE26" s="13">
        <v>102</v>
      </c>
      <c r="DF26" s="13">
        <v>980</v>
      </c>
      <c r="DG26" s="13">
        <v>140</v>
      </c>
      <c r="DH26" s="13">
        <v>140</v>
      </c>
      <c r="DI26" s="13">
        <v>184</v>
      </c>
      <c r="DJ26" s="13">
        <v>1370</v>
      </c>
      <c r="DK26" s="13">
        <v>117</v>
      </c>
    </row>
    <row r="27" spans="1:115">
      <c r="A27" s="3" t="s">
        <v>161</v>
      </c>
      <c r="B27" s="13">
        <v>1</v>
      </c>
      <c r="C27" s="13">
        <v>118</v>
      </c>
      <c r="D27" s="13">
        <v>90</v>
      </c>
      <c r="E27" s="13">
        <v>121</v>
      </c>
      <c r="F27" s="13">
        <v>1</v>
      </c>
      <c r="G27" s="13">
        <v>1</v>
      </c>
      <c r="H27" s="13">
        <v>100</v>
      </c>
      <c r="I27" s="13">
        <v>100</v>
      </c>
      <c r="J27" s="13">
        <v>100</v>
      </c>
      <c r="K27" s="13">
        <v>1</v>
      </c>
      <c r="L27" s="13">
        <v>1</v>
      </c>
      <c r="M27" s="13">
        <v>130</v>
      </c>
      <c r="N27" s="13">
        <v>110</v>
      </c>
      <c r="O27" s="13">
        <v>132</v>
      </c>
      <c r="P27" s="13">
        <v>1</v>
      </c>
      <c r="Q27" s="13">
        <v>1</v>
      </c>
      <c r="R27" s="13">
        <v>113</v>
      </c>
      <c r="S27" s="13">
        <v>45</v>
      </c>
      <c r="T27" s="13">
        <v>120</v>
      </c>
      <c r="U27" s="13">
        <v>1</v>
      </c>
      <c r="V27" s="13">
        <v>1</v>
      </c>
      <c r="W27" s="13">
        <v>126</v>
      </c>
      <c r="X27" s="13">
        <v>96</v>
      </c>
      <c r="Y27" s="13">
        <v>129</v>
      </c>
      <c r="Z27" s="13">
        <v>1</v>
      </c>
      <c r="AA27" s="13">
        <v>1</v>
      </c>
      <c r="AB27" s="13">
        <v>120</v>
      </c>
      <c r="AC27" s="13">
        <v>95</v>
      </c>
      <c r="AD27" s="13">
        <v>123</v>
      </c>
      <c r="AE27" s="13">
        <v>1</v>
      </c>
      <c r="AF27" s="74">
        <v>1</v>
      </c>
      <c r="AG27" s="74">
        <v>127</v>
      </c>
      <c r="AH27" s="74">
        <v>97</v>
      </c>
      <c r="AI27" s="74">
        <v>130</v>
      </c>
      <c r="AJ27" s="74">
        <v>1</v>
      </c>
      <c r="AK27" s="13">
        <v>1</v>
      </c>
      <c r="AL27" s="13">
        <v>123</v>
      </c>
      <c r="AM27" s="13">
        <v>96</v>
      </c>
      <c r="AN27" s="13">
        <v>128</v>
      </c>
      <c r="AO27" s="13">
        <v>1</v>
      </c>
      <c r="AP27" s="13">
        <v>1</v>
      </c>
      <c r="AQ27" s="13">
        <v>130</v>
      </c>
      <c r="AR27" s="13">
        <v>101</v>
      </c>
      <c r="AS27" s="13">
        <v>132</v>
      </c>
      <c r="AT27" s="13">
        <v>1</v>
      </c>
      <c r="AU27" s="80">
        <v>1</v>
      </c>
      <c r="AV27" s="80">
        <v>71</v>
      </c>
      <c r="AW27" s="80" t="s">
        <v>283</v>
      </c>
      <c r="AX27" s="80">
        <v>71</v>
      </c>
      <c r="AY27" s="80">
        <v>1</v>
      </c>
      <c r="AZ27" s="13">
        <v>103</v>
      </c>
      <c r="BA27" s="13">
        <v>104</v>
      </c>
      <c r="BB27" s="13">
        <v>117</v>
      </c>
      <c r="BC27" s="16">
        <v>50</v>
      </c>
      <c r="BD27" s="16">
        <v>113</v>
      </c>
      <c r="BE27" s="16">
        <v>99</v>
      </c>
      <c r="BF27" s="16">
        <v>102</v>
      </c>
      <c r="BG27" s="13">
        <v>115</v>
      </c>
      <c r="BH27" s="13">
        <v>122</v>
      </c>
      <c r="BI27" s="16">
        <v>67</v>
      </c>
      <c r="BJ27" s="3"/>
      <c r="BK27" s="3"/>
      <c r="BL27" s="3" t="s">
        <v>338</v>
      </c>
      <c r="BM27" s="3" t="s">
        <v>76</v>
      </c>
      <c r="BN27" s="3"/>
      <c r="BO27" s="3"/>
      <c r="BP27" s="13">
        <v>2</v>
      </c>
      <c r="BQ27" s="13">
        <v>140</v>
      </c>
      <c r="BR27" s="13" t="s">
        <v>282</v>
      </c>
      <c r="BS27" s="13" t="s">
        <v>282</v>
      </c>
      <c r="BT27" s="13">
        <v>3</v>
      </c>
      <c r="BU27" s="13">
        <v>150</v>
      </c>
      <c r="BV27" s="13">
        <v>1</v>
      </c>
      <c r="BW27" s="13">
        <v>140</v>
      </c>
      <c r="BX27" s="13" t="s">
        <v>282</v>
      </c>
      <c r="BY27" s="13" t="s">
        <v>282</v>
      </c>
      <c r="BZ27" s="13">
        <v>1</v>
      </c>
      <c r="CA27" s="13">
        <v>154</v>
      </c>
      <c r="CB27" s="13">
        <v>1</v>
      </c>
      <c r="CC27" s="13">
        <v>160</v>
      </c>
      <c r="CD27" s="13" t="s">
        <v>282</v>
      </c>
      <c r="CE27" s="13" t="s">
        <v>282</v>
      </c>
      <c r="CF27" s="13">
        <v>2</v>
      </c>
      <c r="CG27" s="13">
        <v>176</v>
      </c>
      <c r="CH27" s="13">
        <v>1</v>
      </c>
      <c r="CI27" s="13">
        <v>130</v>
      </c>
      <c r="CJ27" s="13" t="s">
        <v>282</v>
      </c>
      <c r="CK27" s="13" t="s">
        <v>282</v>
      </c>
      <c r="CL27" s="13">
        <v>1</v>
      </c>
      <c r="CM27" s="13">
        <v>88</v>
      </c>
      <c r="CN27" s="13">
        <v>1</v>
      </c>
      <c r="CO27" s="13">
        <v>136</v>
      </c>
      <c r="CP27" s="13">
        <v>130</v>
      </c>
      <c r="CQ27" s="13">
        <v>140</v>
      </c>
      <c r="CR27" s="13">
        <v>2</v>
      </c>
      <c r="CS27" s="13">
        <v>185</v>
      </c>
      <c r="CT27" s="13">
        <v>1</v>
      </c>
      <c r="CU27" s="13">
        <v>138</v>
      </c>
      <c r="CV27" s="13">
        <v>130</v>
      </c>
      <c r="CW27" s="13">
        <v>139</v>
      </c>
      <c r="CX27" s="13">
        <v>2</v>
      </c>
      <c r="CZ27" s="13">
        <v>1</v>
      </c>
      <c r="DA27" s="13">
        <v>125</v>
      </c>
      <c r="DB27" s="13">
        <v>91</v>
      </c>
      <c r="DC27" s="13">
        <v>128</v>
      </c>
      <c r="DD27" s="13">
        <v>1</v>
      </c>
      <c r="DE27" s="13">
        <v>102</v>
      </c>
      <c r="DF27" s="13">
        <v>1</v>
      </c>
      <c r="DG27" s="13">
        <v>132</v>
      </c>
      <c r="DH27" s="13">
        <v>97</v>
      </c>
      <c r="DI27" s="13">
        <v>135</v>
      </c>
      <c r="DJ27" s="13">
        <v>1</v>
      </c>
      <c r="DK27" s="13">
        <v>117</v>
      </c>
    </row>
    <row r="28" spans="1:115">
      <c r="A28" s="3" t="s">
        <v>162</v>
      </c>
      <c r="B28" s="13">
        <v>1</v>
      </c>
      <c r="C28" s="13">
        <v>118</v>
      </c>
      <c r="D28" s="13">
        <v>87</v>
      </c>
      <c r="E28" s="13">
        <v>121</v>
      </c>
      <c r="F28" s="13">
        <v>1</v>
      </c>
      <c r="G28" s="13">
        <v>1</v>
      </c>
      <c r="H28" s="13">
        <v>100</v>
      </c>
      <c r="I28" s="13">
        <v>100</v>
      </c>
      <c r="J28" s="13">
        <v>100</v>
      </c>
      <c r="K28" s="13">
        <v>1</v>
      </c>
      <c r="L28" s="13">
        <v>1</v>
      </c>
      <c r="M28" s="13">
        <v>130</v>
      </c>
      <c r="N28" s="13">
        <v>107</v>
      </c>
      <c r="O28" s="13">
        <v>132</v>
      </c>
      <c r="P28" s="13">
        <v>1</v>
      </c>
      <c r="Q28" s="13">
        <v>1</v>
      </c>
      <c r="R28" s="13">
        <v>113</v>
      </c>
      <c r="S28" s="13">
        <v>43</v>
      </c>
      <c r="T28" s="13">
        <v>120</v>
      </c>
      <c r="U28" s="13">
        <v>1</v>
      </c>
      <c r="V28" s="13">
        <v>1</v>
      </c>
      <c r="W28" s="13">
        <v>126</v>
      </c>
      <c r="X28" s="13">
        <v>94</v>
      </c>
      <c r="Y28" s="13">
        <v>129</v>
      </c>
      <c r="Z28" s="13">
        <v>1</v>
      </c>
      <c r="AA28" s="13">
        <v>1</v>
      </c>
      <c r="AB28" s="13">
        <v>120</v>
      </c>
      <c r="AC28" s="13">
        <v>93</v>
      </c>
      <c r="AD28" s="13">
        <v>123</v>
      </c>
      <c r="AE28" s="13">
        <v>1</v>
      </c>
      <c r="AF28" s="74">
        <v>1</v>
      </c>
      <c r="AG28" s="74">
        <v>127</v>
      </c>
      <c r="AH28" s="74">
        <v>95</v>
      </c>
      <c r="AI28" s="74">
        <v>130</v>
      </c>
      <c r="AJ28" s="74">
        <v>1</v>
      </c>
      <c r="AK28" s="13">
        <v>1</v>
      </c>
      <c r="AL28" s="13">
        <v>122</v>
      </c>
      <c r="AM28" s="13">
        <v>94</v>
      </c>
      <c r="AN28" s="13">
        <v>128</v>
      </c>
      <c r="AO28" s="13">
        <v>1</v>
      </c>
      <c r="AP28" s="13">
        <v>1</v>
      </c>
      <c r="AQ28" s="13">
        <v>130</v>
      </c>
      <c r="AR28" s="13">
        <v>99</v>
      </c>
      <c r="AS28" s="13">
        <v>132</v>
      </c>
      <c r="AT28" s="13">
        <v>1</v>
      </c>
      <c r="AU28" s="80">
        <v>1</v>
      </c>
      <c r="AV28" s="80">
        <v>71</v>
      </c>
      <c r="AW28" s="80" t="s">
        <v>283</v>
      </c>
      <c r="AX28" s="80">
        <v>71</v>
      </c>
      <c r="AY28" s="80">
        <v>1</v>
      </c>
      <c r="AZ28" s="13">
        <v>103</v>
      </c>
      <c r="BA28" s="13">
        <v>104</v>
      </c>
      <c r="BB28" s="13">
        <v>117</v>
      </c>
      <c r="BC28" s="16">
        <v>50</v>
      </c>
      <c r="BD28" s="16">
        <v>113</v>
      </c>
      <c r="BE28" s="16">
        <v>99</v>
      </c>
      <c r="BF28" s="16">
        <v>102</v>
      </c>
      <c r="BG28" s="13">
        <v>115</v>
      </c>
      <c r="BH28" s="13">
        <v>122</v>
      </c>
      <c r="BI28" s="16">
        <v>67</v>
      </c>
      <c r="BJ28" s="3"/>
      <c r="BK28" s="3"/>
      <c r="BL28" s="3" t="s">
        <v>339</v>
      </c>
      <c r="BM28" s="3" t="s">
        <v>73</v>
      </c>
      <c r="BN28" s="3"/>
      <c r="BO28" s="3"/>
      <c r="BP28" s="13">
        <v>2</v>
      </c>
      <c r="BQ28" s="13">
        <v>140</v>
      </c>
      <c r="BR28" s="13" t="s">
        <v>282</v>
      </c>
      <c r="BS28" s="13" t="s">
        <v>282</v>
      </c>
      <c r="BT28" s="13">
        <v>3</v>
      </c>
      <c r="BU28" s="13">
        <v>150</v>
      </c>
      <c r="BV28" s="13">
        <v>2</v>
      </c>
      <c r="BW28" s="13">
        <v>140</v>
      </c>
      <c r="BX28" s="13" t="s">
        <v>282</v>
      </c>
      <c r="BY28" s="13" t="s">
        <v>282</v>
      </c>
      <c r="BZ28" s="13">
        <v>3</v>
      </c>
      <c r="CA28" s="13">
        <v>154</v>
      </c>
      <c r="CB28" s="13">
        <v>1</v>
      </c>
      <c r="CC28" s="13">
        <v>160</v>
      </c>
      <c r="CD28" s="13" t="s">
        <v>282</v>
      </c>
      <c r="CE28" s="13" t="s">
        <v>282</v>
      </c>
      <c r="CF28" s="13">
        <v>2</v>
      </c>
      <c r="CG28" s="13">
        <v>176</v>
      </c>
      <c r="CH28" s="13">
        <v>1</v>
      </c>
      <c r="CI28" s="13">
        <v>130</v>
      </c>
      <c r="CJ28" s="13" t="s">
        <v>282</v>
      </c>
      <c r="CK28" s="13" t="s">
        <v>282</v>
      </c>
      <c r="CL28" s="13">
        <v>1</v>
      </c>
      <c r="CM28" s="13">
        <v>88</v>
      </c>
      <c r="CN28" s="13">
        <v>1</v>
      </c>
      <c r="CO28" s="13">
        <v>136</v>
      </c>
      <c r="CP28" s="13">
        <v>130</v>
      </c>
      <c r="CQ28" s="13">
        <v>140</v>
      </c>
      <c r="CR28" s="13">
        <v>2</v>
      </c>
      <c r="CS28" s="13">
        <v>185</v>
      </c>
      <c r="CT28" s="13">
        <v>1</v>
      </c>
      <c r="CU28" s="13">
        <v>138</v>
      </c>
      <c r="CV28" s="13">
        <v>125</v>
      </c>
      <c r="CW28" s="13">
        <v>139</v>
      </c>
      <c r="CX28" s="13">
        <v>2</v>
      </c>
      <c r="CZ28" s="13">
        <v>1</v>
      </c>
      <c r="DA28" s="13">
        <v>124</v>
      </c>
      <c r="DB28" s="13">
        <v>88</v>
      </c>
      <c r="DC28" s="13">
        <v>128</v>
      </c>
      <c r="DD28" s="13">
        <v>1</v>
      </c>
      <c r="DE28" s="13">
        <v>102</v>
      </c>
      <c r="DF28" s="13">
        <v>1</v>
      </c>
      <c r="DG28" s="13">
        <v>131</v>
      </c>
      <c r="DH28" s="13">
        <v>95</v>
      </c>
      <c r="DI28" s="13">
        <v>135</v>
      </c>
      <c r="DJ28" s="13">
        <v>1</v>
      </c>
      <c r="DK28" s="13">
        <v>117</v>
      </c>
    </row>
    <row r="29" spans="1:115">
      <c r="A29" s="3" t="s">
        <v>163</v>
      </c>
      <c r="B29" s="13">
        <v>340</v>
      </c>
      <c r="C29" s="13">
        <v>88</v>
      </c>
      <c r="D29" s="13">
        <v>88</v>
      </c>
      <c r="E29" s="13">
        <v>152</v>
      </c>
      <c r="F29" s="13">
        <v>300</v>
      </c>
      <c r="G29" s="13">
        <v>316</v>
      </c>
      <c r="H29" s="13">
        <v>87</v>
      </c>
      <c r="I29" s="13">
        <v>87</v>
      </c>
      <c r="J29" s="13">
        <v>100</v>
      </c>
      <c r="K29" s="13">
        <v>275</v>
      </c>
      <c r="L29" s="13">
        <v>255</v>
      </c>
      <c r="M29" s="13">
        <v>87</v>
      </c>
      <c r="N29" s="13">
        <v>86</v>
      </c>
      <c r="O29" s="13">
        <v>160</v>
      </c>
      <c r="P29" s="13">
        <v>221</v>
      </c>
      <c r="Q29" s="13">
        <v>252</v>
      </c>
      <c r="R29" s="13">
        <v>40</v>
      </c>
      <c r="S29" s="13">
        <v>39</v>
      </c>
      <c r="T29" s="13">
        <v>150</v>
      </c>
      <c r="U29" s="13">
        <v>101</v>
      </c>
      <c r="V29" s="13">
        <v>214</v>
      </c>
      <c r="W29" s="13">
        <v>83</v>
      </c>
      <c r="X29" s="13">
        <v>82</v>
      </c>
      <c r="Y29" s="13">
        <v>160</v>
      </c>
      <c r="Z29" s="13">
        <v>177</v>
      </c>
      <c r="AA29" s="13">
        <v>205</v>
      </c>
      <c r="AB29" s="13">
        <v>99</v>
      </c>
      <c r="AC29" s="13">
        <v>98</v>
      </c>
      <c r="AD29" s="13">
        <v>154</v>
      </c>
      <c r="AE29" s="13">
        <v>202</v>
      </c>
      <c r="AF29" s="74">
        <v>149</v>
      </c>
      <c r="AG29" s="74">
        <v>118</v>
      </c>
      <c r="AH29" s="74">
        <v>117</v>
      </c>
      <c r="AI29" s="74">
        <v>160</v>
      </c>
      <c r="AJ29" s="74">
        <v>176</v>
      </c>
      <c r="AK29" s="13">
        <v>204</v>
      </c>
      <c r="AL29" s="13">
        <v>123</v>
      </c>
      <c r="AM29" s="13">
        <v>123</v>
      </c>
      <c r="AN29" s="13">
        <v>159</v>
      </c>
      <c r="AO29" s="13">
        <v>251</v>
      </c>
      <c r="AP29" s="13">
        <v>194</v>
      </c>
      <c r="AQ29" s="13">
        <v>148</v>
      </c>
      <c r="AR29" s="13">
        <v>148</v>
      </c>
      <c r="AS29" s="13">
        <v>164</v>
      </c>
      <c r="AT29" s="13">
        <v>287</v>
      </c>
      <c r="AU29" s="80">
        <v>171</v>
      </c>
      <c r="AV29" s="80">
        <v>60</v>
      </c>
      <c r="AW29" s="80">
        <v>59</v>
      </c>
      <c r="AX29" s="80">
        <v>89</v>
      </c>
      <c r="AY29" s="80">
        <v>102</v>
      </c>
      <c r="AZ29" s="13">
        <v>103</v>
      </c>
      <c r="BA29" s="13">
        <v>104</v>
      </c>
      <c r="BB29" s="13">
        <v>117</v>
      </c>
      <c r="BC29" s="16">
        <v>50</v>
      </c>
      <c r="BD29" s="16">
        <v>113</v>
      </c>
      <c r="BE29" s="16">
        <v>99</v>
      </c>
      <c r="BF29" s="16">
        <v>102</v>
      </c>
      <c r="BG29" s="13">
        <v>115</v>
      </c>
      <c r="BH29" s="13">
        <v>122</v>
      </c>
      <c r="BI29" s="16">
        <v>67</v>
      </c>
      <c r="BJ29" s="3"/>
      <c r="BK29" s="3"/>
      <c r="BL29" s="3" t="s">
        <v>340</v>
      </c>
      <c r="BM29" s="3" t="s">
        <v>70</v>
      </c>
      <c r="BN29" s="3"/>
      <c r="BO29" s="3"/>
      <c r="BP29" s="13">
        <v>260</v>
      </c>
      <c r="BQ29" s="13">
        <v>135</v>
      </c>
      <c r="BR29" s="13" t="s">
        <v>282</v>
      </c>
      <c r="BS29" s="13" t="s">
        <v>282</v>
      </c>
      <c r="BT29" s="13">
        <v>351</v>
      </c>
      <c r="BU29" s="13">
        <v>150</v>
      </c>
      <c r="BV29" s="13">
        <v>271</v>
      </c>
      <c r="BW29" s="13">
        <v>133</v>
      </c>
      <c r="BX29" s="13" t="s">
        <v>282</v>
      </c>
      <c r="BY29" s="13" t="s">
        <v>282</v>
      </c>
      <c r="BZ29" s="13">
        <v>360</v>
      </c>
      <c r="CA29" s="13">
        <v>154</v>
      </c>
      <c r="CB29" s="13">
        <v>303</v>
      </c>
      <c r="CC29" s="13">
        <v>184</v>
      </c>
      <c r="CD29" s="13" t="s">
        <v>282</v>
      </c>
      <c r="CE29" s="13" t="s">
        <v>282</v>
      </c>
      <c r="CF29" s="13">
        <v>558</v>
      </c>
      <c r="CG29" s="13">
        <v>176</v>
      </c>
      <c r="CH29" s="13">
        <v>278</v>
      </c>
      <c r="CI29" s="13">
        <v>73</v>
      </c>
      <c r="CJ29" s="13" t="s">
        <v>282</v>
      </c>
      <c r="CK29" s="13" t="s">
        <v>282</v>
      </c>
      <c r="CL29" s="13">
        <v>202</v>
      </c>
      <c r="CM29" s="13">
        <v>88</v>
      </c>
      <c r="CN29" s="13">
        <v>272</v>
      </c>
      <c r="CO29" s="13">
        <v>197</v>
      </c>
      <c r="CP29" s="13">
        <v>197</v>
      </c>
      <c r="CQ29" s="13">
        <v>177</v>
      </c>
      <c r="CR29" s="13">
        <v>536</v>
      </c>
      <c r="CS29" s="13">
        <v>185</v>
      </c>
      <c r="CT29" s="13">
        <v>344</v>
      </c>
      <c r="CU29" s="13">
        <v>154</v>
      </c>
      <c r="CV29" s="13">
        <v>154</v>
      </c>
      <c r="CW29" s="13">
        <v>168</v>
      </c>
      <c r="CX29" s="13">
        <v>529</v>
      </c>
      <c r="CZ29" s="13">
        <v>331</v>
      </c>
      <c r="DA29" s="13">
        <v>84</v>
      </c>
      <c r="DB29" s="13">
        <v>83</v>
      </c>
      <c r="DC29" s="13">
        <v>155</v>
      </c>
      <c r="DD29" s="13">
        <v>278</v>
      </c>
      <c r="DE29" s="13">
        <v>102</v>
      </c>
      <c r="DF29" s="13">
        <v>344</v>
      </c>
      <c r="DG29" s="13">
        <v>99</v>
      </c>
      <c r="DH29" s="13">
        <v>99</v>
      </c>
      <c r="DI29" s="13">
        <v>163</v>
      </c>
      <c r="DJ29" s="13">
        <v>341</v>
      </c>
      <c r="DK29" s="13">
        <v>117</v>
      </c>
    </row>
    <row r="30" spans="1:115">
      <c r="A30" s="3" t="s">
        <v>164</v>
      </c>
      <c r="B30" s="13">
        <v>149</v>
      </c>
      <c r="C30" s="13">
        <v>102</v>
      </c>
      <c r="D30" s="13">
        <v>101</v>
      </c>
      <c r="E30" s="13">
        <v>140</v>
      </c>
      <c r="F30" s="13">
        <v>151</v>
      </c>
      <c r="G30" s="13">
        <v>168</v>
      </c>
      <c r="H30" s="13">
        <v>102</v>
      </c>
      <c r="I30" s="13">
        <v>102</v>
      </c>
      <c r="J30" s="13">
        <v>120</v>
      </c>
      <c r="K30" s="13">
        <v>171</v>
      </c>
      <c r="L30" s="13">
        <v>172</v>
      </c>
      <c r="M30" s="13">
        <v>112</v>
      </c>
      <c r="N30" s="13">
        <v>111</v>
      </c>
      <c r="O30" s="13">
        <v>149</v>
      </c>
      <c r="P30" s="13">
        <v>192</v>
      </c>
      <c r="Q30" s="13">
        <v>172</v>
      </c>
      <c r="R30" s="13">
        <v>44</v>
      </c>
      <c r="S30" s="13">
        <v>43</v>
      </c>
      <c r="T30" s="13">
        <v>140</v>
      </c>
      <c r="U30" s="13">
        <v>76</v>
      </c>
      <c r="V30" s="13">
        <v>205</v>
      </c>
      <c r="W30" s="13">
        <v>93</v>
      </c>
      <c r="X30" s="13">
        <v>92</v>
      </c>
      <c r="Y30" s="13">
        <v>149</v>
      </c>
      <c r="Z30" s="13">
        <v>190</v>
      </c>
      <c r="AA30" s="13">
        <v>178</v>
      </c>
      <c r="AB30" s="13">
        <v>84</v>
      </c>
      <c r="AC30" s="13">
        <v>83</v>
      </c>
      <c r="AD30" s="13">
        <v>143</v>
      </c>
      <c r="AE30" s="13">
        <v>149</v>
      </c>
      <c r="AF30" s="74">
        <v>202</v>
      </c>
      <c r="AG30" s="74">
        <v>89</v>
      </c>
      <c r="AH30" s="74">
        <v>89</v>
      </c>
      <c r="AI30" s="74">
        <v>150</v>
      </c>
      <c r="AJ30" s="74">
        <v>180</v>
      </c>
      <c r="AK30" s="13">
        <v>187</v>
      </c>
      <c r="AL30" s="13">
        <v>80</v>
      </c>
      <c r="AM30" s="13">
        <v>79</v>
      </c>
      <c r="AN30" s="13">
        <v>148</v>
      </c>
      <c r="AO30" s="13">
        <v>149</v>
      </c>
      <c r="AP30" s="13">
        <v>221</v>
      </c>
      <c r="AQ30" s="13">
        <v>140</v>
      </c>
      <c r="AR30" s="13">
        <v>140</v>
      </c>
      <c r="AS30" s="13">
        <v>153</v>
      </c>
      <c r="AT30" s="13">
        <v>310</v>
      </c>
      <c r="AU30" s="80">
        <v>198</v>
      </c>
      <c r="AV30" s="80">
        <v>60</v>
      </c>
      <c r="AW30" s="80">
        <v>60</v>
      </c>
      <c r="AX30" s="80">
        <v>83</v>
      </c>
      <c r="AY30" s="80">
        <v>119</v>
      </c>
      <c r="AZ30" s="13">
        <v>103</v>
      </c>
      <c r="BA30" s="13">
        <v>104</v>
      </c>
      <c r="BB30" s="13">
        <v>117</v>
      </c>
      <c r="BC30" s="16">
        <v>50</v>
      </c>
      <c r="BD30" s="16">
        <v>113</v>
      </c>
      <c r="BE30" s="16">
        <v>99</v>
      </c>
      <c r="BF30" s="16">
        <v>102</v>
      </c>
      <c r="BG30" s="13">
        <v>115</v>
      </c>
      <c r="BH30" s="13">
        <v>122</v>
      </c>
      <c r="BI30" s="16">
        <v>67</v>
      </c>
      <c r="BJ30" s="3"/>
      <c r="BK30" s="3"/>
      <c r="BL30" s="3" t="s">
        <v>341</v>
      </c>
      <c r="BM30" s="3" t="s">
        <v>67</v>
      </c>
      <c r="BN30" s="3"/>
      <c r="BO30" s="3"/>
      <c r="BP30" s="13">
        <v>40</v>
      </c>
      <c r="BQ30" s="13">
        <v>153</v>
      </c>
      <c r="BR30" s="13" t="s">
        <v>282</v>
      </c>
      <c r="BS30" s="13" t="s">
        <v>282</v>
      </c>
      <c r="BT30" s="13">
        <v>61</v>
      </c>
      <c r="BU30" s="13">
        <v>150</v>
      </c>
      <c r="BV30" s="13">
        <v>62</v>
      </c>
      <c r="BW30" s="13">
        <v>168</v>
      </c>
      <c r="BX30" s="13" t="s">
        <v>282</v>
      </c>
      <c r="BY30" s="13" t="s">
        <v>282</v>
      </c>
      <c r="BZ30" s="13">
        <v>104</v>
      </c>
      <c r="CA30" s="13">
        <v>154</v>
      </c>
      <c r="CB30" s="13">
        <v>62</v>
      </c>
      <c r="CC30" s="13">
        <v>134</v>
      </c>
      <c r="CD30" s="13" t="s">
        <v>282</v>
      </c>
      <c r="CE30" s="13" t="s">
        <v>282</v>
      </c>
      <c r="CF30" s="13">
        <v>83</v>
      </c>
      <c r="CG30" s="13">
        <v>176</v>
      </c>
      <c r="CH30" s="13">
        <v>79</v>
      </c>
      <c r="CI30" s="13">
        <v>52</v>
      </c>
      <c r="CJ30" s="13" t="s">
        <v>282</v>
      </c>
      <c r="CK30" s="13" t="s">
        <v>282</v>
      </c>
      <c r="CL30" s="13">
        <v>41</v>
      </c>
      <c r="CM30" s="13">
        <v>88</v>
      </c>
      <c r="CN30" s="13">
        <v>96</v>
      </c>
      <c r="CO30" s="13">
        <v>207</v>
      </c>
      <c r="CP30" s="13">
        <v>208</v>
      </c>
      <c r="CQ30" s="13">
        <v>165</v>
      </c>
      <c r="CR30" s="13">
        <v>198</v>
      </c>
      <c r="CS30" s="13">
        <v>185</v>
      </c>
      <c r="CT30" s="13">
        <v>135</v>
      </c>
      <c r="CU30" s="13">
        <v>125</v>
      </c>
      <c r="CV30" s="13">
        <v>124</v>
      </c>
      <c r="CW30" s="13">
        <v>157</v>
      </c>
      <c r="CX30" s="13">
        <v>168</v>
      </c>
      <c r="CZ30" s="13">
        <v>142</v>
      </c>
      <c r="DA30" s="13">
        <v>83</v>
      </c>
      <c r="DB30" s="13">
        <v>82</v>
      </c>
      <c r="DC30" s="13">
        <v>144</v>
      </c>
      <c r="DD30" s="13">
        <v>118</v>
      </c>
      <c r="DE30" s="13">
        <v>102</v>
      </c>
      <c r="DF30" s="13">
        <v>145</v>
      </c>
      <c r="DG30" s="13">
        <v>100</v>
      </c>
      <c r="DH30" s="13">
        <v>99</v>
      </c>
      <c r="DI30" s="13">
        <v>151</v>
      </c>
      <c r="DJ30" s="13">
        <v>145</v>
      </c>
      <c r="DK30" s="13">
        <v>117</v>
      </c>
    </row>
    <row r="31" spans="1:115">
      <c r="A31" s="3" t="s">
        <v>165</v>
      </c>
      <c r="B31" s="13">
        <v>8</v>
      </c>
      <c r="C31" s="13">
        <v>91</v>
      </c>
      <c r="D31" s="13">
        <v>86</v>
      </c>
      <c r="E31" s="13">
        <v>129</v>
      </c>
      <c r="F31" s="13">
        <v>7</v>
      </c>
      <c r="G31" s="13">
        <v>11</v>
      </c>
      <c r="H31" s="13">
        <v>91</v>
      </c>
      <c r="I31" s="13">
        <v>90</v>
      </c>
      <c r="J31" s="13">
        <v>130</v>
      </c>
      <c r="K31" s="13">
        <v>10</v>
      </c>
      <c r="L31" s="13">
        <v>11</v>
      </c>
      <c r="M31" s="13">
        <v>100</v>
      </c>
      <c r="N31" s="13">
        <v>96</v>
      </c>
      <c r="O31" s="13">
        <v>137</v>
      </c>
      <c r="P31" s="13">
        <v>11</v>
      </c>
      <c r="Q31" s="13">
        <v>11</v>
      </c>
      <c r="R31" s="13">
        <v>49</v>
      </c>
      <c r="S31" s="13">
        <v>41</v>
      </c>
      <c r="T31" s="13">
        <v>129</v>
      </c>
      <c r="U31" s="13">
        <v>5</v>
      </c>
      <c r="V31" s="13">
        <v>10</v>
      </c>
      <c r="W31" s="13">
        <v>90</v>
      </c>
      <c r="X31" s="13">
        <v>85</v>
      </c>
      <c r="Y31" s="13">
        <v>137</v>
      </c>
      <c r="Z31" s="13">
        <v>9</v>
      </c>
      <c r="AA31" s="13">
        <v>6</v>
      </c>
      <c r="AB31" s="13">
        <v>97</v>
      </c>
      <c r="AC31" s="13">
        <v>90</v>
      </c>
      <c r="AD31" s="13">
        <v>132</v>
      </c>
      <c r="AE31" s="13">
        <v>6</v>
      </c>
      <c r="AF31" s="74">
        <v>10</v>
      </c>
      <c r="AG31" s="74">
        <v>117</v>
      </c>
      <c r="AH31" s="74">
        <v>114</v>
      </c>
      <c r="AI31" s="74">
        <v>140</v>
      </c>
      <c r="AJ31" s="74">
        <v>12</v>
      </c>
      <c r="AK31" s="13">
        <v>13</v>
      </c>
      <c r="AL31" s="13">
        <v>81</v>
      </c>
      <c r="AM31" s="13">
        <v>76</v>
      </c>
      <c r="AN31" s="13">
        <v>136</v>
      </c>
      <c r="AO31" s="13">
        <v>11</v>
      </c>
      <c r="AP31" s="13">
        <v>12</v>
      </c>
      <c r="AQ31" s="13">
        <v>104</v>
      </c>
      <c r="AR31" s="13">
        <v>104</v>
      </c>
      <c r="AS31" s="13">
        <v>141</v>
      </c>
      <c r="AT31" s="13">
        <v>12</v>
      </c>
      <c r="AU31" s="80">
        <v>12</v>
      </c>
      <c r="AV31" s="80">
        <v>100</v>
      </c>
      <c r="AW31" s="80">
        <v>101</v>
      </c>
      <c r="AX31" s="80">
        <v>76</v>
      </c>
      <c r="AY31" s="80">
        <v>12</v>
      </c>
      <c r="AZ31" s="13">
        <v>103</v>
      </c>
      <c r="BA31" s="13">
        <v>104</v>
      </c>
      <c r="BB31" s="13">
        <v>117</v>
      </c>
      <c r="BC31" s="16">
        <v>50</v>
      </c>
      <c r="BD31" s="16">
        <v>113</v>
      </c>
      <c r="BE31" s="16">
        <v>99</v>
      </c>
      <c r="BF31" s="16">
        <v>102</v>
      </c>
      <c r="BG31" s="13">
        <v>115</v>
      </c>
      <c r="BH31" s="13">
        <v>122</v>
      </c>
      <c r="BI31" s="16">
        <v>67</v>
      </c>
      <c r="BJ31" s="3"/>
      <c r="BK31" s="3"/>
      <c r="BL31" s="3" t="s">
        <v>342</v>
      </c>
      <c r="BM31" s="3" t="s">
        <v>64</v>
      </c>
      <c r="BN31" s="3"/>
      <c r="BO31" s="3"/>
      <c r="BP31" s="13">
        <v>1</v>
      </c>
      <c r="BQ31" s="13">
        <v>150</v>
      </c>
      <c r="BR31" s="13" t="s">
        <v>282</v>
      </c>
      <c r="BS31" s="13" t="s">
        <v>282</v>
      </c>
      <c r="BT31" s="13">
        <v>2</v>
      </c>
      <c r="BU31" s="13">
        <v>150</v>
      </c>
      <c r="BV31" s="13">
        <v>4</v>
      </c>
      <c r="BW31" s="13">
        <v>126</v>
      </c>
      <c r="BX31" s="13" t="s">
        <v>282</v>
      </c>
      <c r="BY31" s="13" t="s">
        <v>282</v>
      </c>
      <c r="BZ31" s="13">
        <v>5</v>
      </c>
      <c r="CA31" s="13">
        <v>154</v>
      </c>
      <c r="CB31" s="13">
        <v>7</v>
      </c>
      <c r="CC31" s="13">
        <v>90</v>
      </c>
      <c r="CD31" s="13" t="s">
        <v>282</v>
      </c>
      <c r="CE31" s="13" t="s">
        <v>282</v>
      </c>
      <c r="CF31" s="13">
        <v>6</v>
      </c>
      <c r="CG31" s="13">
        <v>176</v>
      </c>
      <c r="CH31" s="13">
        <v>10</v>
      </c>
      <c r="CI31" s="13">
        <v>7</v>
      </c>
      <c r="CJ31" s="13" t="s">
        <v>282</v>
      </c>
      <c r="CK31" s="13" t="s">
        <v>282</v>
      </c>
      <c r="CL31" s="13">
        <v>1</v>
      </c>
      <c r="CM31" s="13">
        <v>88</v>
      </c>
      <c r="CN31" s="13">
        <v>9</v>
      </c>
      <c r="CO31" s="13">
        <v>99</v>
      </c>
      <c r="CP31" s="13">
        <v>98</v>
      </c>
      <c r="CQ31" s="13">
        <v>150</v>
      </c>
      <c r="CR31" s="13">
        <v>9</v>
      </c>
      <c r="CS31" s="13">
        <v>185</v>
      </c>
      <c r="CT31" s="13">
        <v>10</v>
      </c>
      <c r="CU31" s="13">
        <v>124</v>
      </c>
      <c r="CV31" s="13">
        <v>122</v>
      </c>
      <c r="CW31" s="13">
        <v>143</v>
      </c>
      <c r="CX31" s="13">
        <v>12</v>
      </c>
      <c r="CZ31" s="13">
        <v>10</v>
      </c>
      <c r="DA31" s="13">
        <v>90</v>
      </c>
      <c r="DB31" s="13">
        <v>85</v>
      </c>
      <c r="DC31" s="13">
        <v>132</v>
      </c>
      <c r="DD31" s="13">
        <v>9</v>
      </c>
      <c r="DE31" s="13">
        <v>102</v>
      </c>
      <c r="DF31" s="13">
        <v>8</v>
      </c>
      <c r="DG31" s="13">
        <v>43</v>
      </c>
      <c r="DH31" s="13">
        <v>32</v>
      </c>
      <c r="DI31" s="13">
        <v>139</v>
      </c>
      <c r="DJ31" s="13">
        <v>3</v>
      </c>
      <c r="DK31" s="13">
        <v>117</v>
      </c>
    </row>
    <row r="32" spans="1:115">
      <c r="A32" s="3" t="s">
        <v>166</v>
      </c>
      <c r="B32" s="13">
        <v>160</v>
      </c>
      <c r="C32" s="13">
        <v>126</v>
      </c>
      <c r="D32" s="13">
        <v>126</v>
      </c>
      <c r="E32" s="13">
        <v>137</v>
      </c>
      <c r="F32" s="13">
        <v>201</v>
      </c>
      <c r="G32" s="13">
        <v>170</v>
      </c>
      <c r="H32" s="13">
        <v>126</v>
      </c>
      <c r="I32" s="13">
        <v>126</v>
      </c>
      <c r="J32" s="13">
        <v>140</v>
      </c>
      <c r="K32" s="13">
        <v>214</v>
      </c>
      <c r="L32" s="13">
        <v>166</v>
      </c>
      <c r="M32" s="13">
        <v>113</v>
      </c>
      <c r="N32" s="13">
        <v>113</v>
      </c>
      <c r="O32" s="13">
        <v>150</v>
      </c>
      <c r="P32" s="13">
        <v>188</v>
      </c>
      <c r="Q32" s="13">
        <v>172</v>
      </c>
      <c r="R32" s="13">
        <v>48</v>
      </c>
      <c r="S32" s="13">
        <v>48</v>
      </c>
      <c r="T32" s="13">
        <v>136</v>
      </c>
      <c r="U32" s="13">
        <v>83</v>
      </c>
      <c r="V32" s="13">
        <v>162</v>
      </c>
      <c r="W32" s="13">
        <v>125</v>
      </c>
      <c r="X32" s="13">
        <v>125</v>
      </c>
      <c r="Y32" s="13">
        <v>147</v>
      </c>
      <c r="Z32" s="13">
        <v>203</v>
      </c>
      <c r="AA32" s="13">
        <v>150</v>
      </c>
      <c r="AB32" s="13">
        <v>85</v>
      </c>
      <c r="AC32" s="13">
        <v>85</v>
      </c>
      <c r="AD32" s="13">
        <v>141</v>
      </c>
      <c r="AE32" s="13">
        <v>128</v>
      </c>
      <c r="AF32" s="74">
        <v>123</v>
      </c>
      <c r="AG32" s="74">
        <v>124</v>
      </c>
      <c r="AH32" s="74">
        <v>124</v>
      </c>
      <c r="AI32" s="74">
        <v>145</v>
      </c>
      <c r="AJ32" s="74">
        <v>153</v>
      </c>
      <c r="AK32" s="13">
        <v>169</v>
      </c>
      <c r="AL32" s="13">
        <v>72</v>
      </c>
      <c r="AM32" s="13">
        <v>71</v>
      </c>
      <c r="AN32" s="13">
        <v>145</v>
      </c>
      <c r="AO32" s="13">
        <v>121</v>
      </c>
      <c r="AP32" s="13">
        <v>165</v>
      </c>
      <c r="AQ32" s="13">
        <v>110</v>
      </c>
      <c r="AR32" s="13">
        <v>109</v>
      </c>
      <c r="AS32" s="13">
        <v>151</v>
      </c>
      <c r="AT32" s="13">
        <v>181</v>
      </c>
      <c r="AU32" s="80">
        <v>126</v>
      </c>
      <c r="AV32" s="80">
        <v>47</v>
      </c>
      <c r="AW32" s="80">
        <v>46</v>
      </c>
      <c r="AX32" s="80">
        <v>82</v>
      </c>
      <c r="AY32" s="80">
        <v>59</v>
      </c>
      <c r="AZ32" s="13">
        <v>103</v>
      </c>
      <c r="BA32" s="13">
        <v>104</v>
      </c>
      <c r="BB32" s="13">
        <v>117</v>
      </c>
      <c r="BC32" s="16">
        <v>50</v>
      </c>
      <c r="BD32" s="16">
        <v>113</v>
      </c>
      <c r="BE32" s="16">
        <v>99</v>
      </c>
      <c r="BF32" s="16">
        <v>102</v>
      </c>
      <c r="BG32" s="13">
        <v>115</v>
      </c>
      <c r="BH32" s="13">
        <v>122</v>
      </c>
      <c r="BI32" s="16">
        <v>67</v>
      </c>
      <c r="BJ32" s="3"/>
      <c r="BK32" s="3"/>
      <c r="BL32" s="3" t="s">
        <v>343</v>
      </c>
      <c r="BM32" s="3" t="s">
        <v>61</v>
      </c>
      <c r="BN32" s="3"/>
      <c r="BO32" s="3"/>
      <c r="BP32" s="13">
        <v>86</v>
      </c>
      <c r="BQ32" s="13">
        <v>92</v>
      </c>
      <c r="BR32" s="13" t="s">
        <v>282</v>
      </c>
      <c r="BS32" s="13" t="s">
        <v>282</v>
      </c>
      <c r="BT32" s="13">
        <v>79</v>
      </c>
      <c r="BU32" s="13">
        <v>150</v>
      </c>
      <c r="BV32" s="13">
        <v>93</v>
      </c>
      <c r="BW32" s="13">
        <v>119</v>
      </c>
      <c r="BX32" s="13" t="s">
        <v>282</v>
      </c>
      <c r="BY32" s="13" t="s">
        <v>282</v>
      </c>
      <c r="BZ32" s="13">
        <v>111</v>
      </c>
      <c r="CA32" s="13">
        <v>154</v>
      </c>
      <c r="CB32" s="13">
        <v>91</v>
      </c>
      <c r="CC32" s="13">
        <v>173</v>
      </c>
      <c r="CD32" s="13" t="s">
        <v>282</v>
      </c>
      <c r="CE32" s="13" t="s">
        <v>282</v>
      </c>
      <c r="CF32" s="13">
        <v>157</v>
      </c>
      <c r="CG32" s="13">
        <v>176</v>
      </c>
      <c r="CH32" s="13">
        <v>72</v>
      </c>
      <c r="CI32" s="13">
        <v>61</v>
      </c>
      <c r="CJ32" s="13" t="s">
        <v>282</v>
      </c>
      <c r="CK32" s="13" t="s">
        <v>282</v>
      </c>
      <c r="CL32" s="13">
        <v>44</v>
      </c>
      <c r="CM32" s="13">
        <v>88</v>
      </c>
      <c r="CN32" s="13">
        <v>124</v>
      </c>
      <c r="CO32" s="13">
        <v>181</v>
      </c>
      <c r="CP32" s="13">
        <v>181</v>
      </c>
      <c r="CQ32" s="13">
        <v>160</v>
      </c>
      <c r="CR32" s="13">
        <v>224</v>
      </c>
      <c r="CS32" s="13">
        <v>185</v>
      </c>
      <c r="CT32" s="13">
        <v>152</v>
      </c>
      <c r="CU32" s="13">
        <v>162</v>
      </c>
      <c r="CV32" s="13">
        <v>162</v>
      </c>
      <c r="CW32" s="13">
        <v>152</v>
      </c>
      <c r="CX32" s="13">
        <v>247</v>
      </c>
      <c r="CZ32" s="13">
        <v>156</v>
      </c>
      <c r="DA32" s="13">
        <v>122</v>
      </c>
      <c r="DB32" s="13">
        <v>122</v>
      </c>
      <c r="DC32" s="13">
        <v>140</v>
      </c>
      <c r="DD32" s="13">
        <v>190</v>
      </c>
      <c r="DE32" s="13">
        <v>102</v>
      </c>
      <c r="DF32" s="13">
        <v>164</v>
      </c>
      <c r="DG32" s="13">
        <v>141</v>
      </c>
      <c r="DH32" s="13">
        <v>141</v>
      </c>
      <c r="DI32" s="13">
        <v>147</v>
      </c>
      <c r="DJ32" s="13">
        <v>231</v>
      </c>
      <c r="DK32" s="13">
        <v>117</v>
      </c>
    </row>
    <row r="33" spans="1:115">
      <c r="A33" s="3" t="s">
        <v>167</v>
      </c>
      <c r="B33" s="13">
        <v>109</v>
      </c>
      <c r="C33" s="13">
        <v>84</v>
      </c>
      <c r="D33" s="13">
        <v>83</v>
      </c>
      <c r="E33" s="13">
        <v>151</v>
      </c>
      <c r="F33" s="13">
        <v>92</v>
      </c>
      <c r="G33" s="13">
        <v>111</v>
      </c>
      <c r="H33" s="13">
        <v>84</v>
      </c>
      <c r="I33" s="13">
        <v>83</v>
      </c>
      <c r="J33" s="13">
        <v>150</v>
      </c>
      <c r="K33" s="13">
        <v>93</v>
      </c>
      <c r="L33" s="13">
        <v>85</v>
      </c>
      <c r="M33" s="13">
        <v>106</v>
      </c>
      <c r="N33" s="13">
        <v>105</v>
      </c>
      <c r="O33" s="13">
        <v>159</v>
      </c>
      <c r="P33" s="13">
        <v>90</v>
      </c>
      <c r="Q33" s="13">
        <v>94</v>
      </c>
      <c r="R33" s="13">
        <v>33</v>
      </c>
      <c r="S33" s="13">
        <v>30</v>
      </c>
      <c r="T33" s="13">
        <v>149</v>
      </c>
      <c r="U33" s="13">
        <v>31</v>
      </c>
      <c r="V33" s="13">
        <v>97</v>
      </c>
      <c r="W33" s="13">
        <v>117</v>
      </c>
      <c r="X33" s="13">
        <v>116</v>
      </c>
      <c r="Y33" s="13">
        <v>159</v>
      </c>
      <c r="Z33" s="13">
        <v>113</v>
      </c>
      <c r="AA33" s="13">
        <v>91</v>
      </c>
      <c r="AB33" s="13">
        <v>93</v>
      </c>
      <c r="AC33" s="13">
        <v>92</v>
      </c>
      <c r="AD33" s="13">
        <v>153</v>
      </c>
      <c r="AE33" s="13">
        <v>85</v>
      </c>
      <c r="AF33" s="74">
        <v>94</v>
      </c>
      <c r="AG33" s="74">
        <v>76</v>
      </c>
      <c r="AH33" s="74">
        <v>74</v>
      </c>
      <c r="AI33" s="74">
        <v>160</v>
      </c>
      <c r="AJ33" s="74">
        <v>71</v>
      </c>
      <c r="AK33" s="13">
        <v>97</v>
      </c>
      <c r="AL33" s="13">
        <v>144</v>
      </c>
      <c r="AM33" s="13">
        <v>144</v>
      </c>
      <c r="AN33" s="13">
        <v>158</v>
      </c>
      <c r="AO33" s="13">
        <v>140</v>
      </c>
      <c r="AP33" s="13">
        <v>101</v>
      </c>
      <c r="AQ33" s="13">
        <v>153</v>
      </c>
      <c r="AR33" s="13">
        <v>153</v>
      </c>
      <c r="AS33" s="13">
        <v>164</v>
      </c>
      <c r="AT33" s="13">
        <v>155</v>
      </c>
      <c r="AU33" s="80">
        <v>102</v>
      </c>
      <c r="AV33" s="80">
        <v>49</v>
      </c>
      <c r="AW33" s="80">
        <v>49</v>
      </c>
      <c r="AX33" s="80">
        <v>89</v>
      </c>
      <c r="AY33" s="80">
        <v>50</v>
      </c>
      <c r="AZ33" s="13">
        <v>103</v>
      </c>
      <c r="BA33" s="13">
        <v>104</v>
      </c>
      <c r="BB33" s="13">
        <v>117</v>
      </c>
      <c r="BC33" s="16">
        <v>50</v>
      </c>
      <c r="BD33" s="16">
        <v>113</v>
      </c>
      <c r="BE33" s="16">
        <v>99</v>
      </c>
      <c r="BF33" s="16">
        <v>102</v>
      </c>
      <c r="BG33" s="13">
        <v>115</v>
      </c>
      <c r="BH33" s="13">
        <v>122</v>
      </c>
      <c r="BI33" s="16">
        <v>67</v>
      </c>
      <c r="BJ33" s="3"/>
      <c r="BK33" s="3"/>
      <c r="BL33" s="3" t="s">
        <v>344</v>
      </c>
      <c r="BM33" s="3" t="s">
        <v>58</v>
      </c>
      <c r="BN33" s="3"/>
      <c r="BO33" s="3"/>
      <c r="BP33" s="13">
        <v>85</v>
      </c>
      <c r="BQ33" s="13">
        <v>141</v>
      </c>
      <c r="BR33" s="13" t="s">
        <v>282</v>
      </c>
      <c r="BS33" s="13" t="s">
        <v>282</v>
      </c>
      <c r="BT33" s="13">
        <v>120</v>
      </c>
      <c r="BU33" s="13">
        <v>150</v>
      </c>
      <c r="BV33" s="13">
        <v>64</v>
      </c>
      <c r="BW33" s="13">
        <v>137</v>
      </c>
      <c r="BX33" s="13" t="s">
        <v>282</v>
      </c>
      <c r="BY33" s="13" t="s">
        <v>282</v>
      </c>
      <c r="BZ33" s="13">
        <v>88</v>
      </c>
      <c r="CA33" s="13">
        <v>154</v>
      </c>
      <c r="CB33" s="13">
        <v>104</v>
      </c>
      <c r="CC33" s="13">
        <v>197</v>
      </c>
      <c r="CD33" s="13" t="s">
        <v>282</v>
      </c>
      <c r="CE33" s="13" t="s">
        <v>282</v>
      </c>
      <c r="CF33" s="13">
        <v>205</v>
      </c>
      <c r="CG33" s="13">
        <v>176</v>
      </c>
      <c r="CH33" s="13">
        <v>102</v>
      </c>
      <c r="CI33" s="13">
        <v>76</v>
      </c>
      <c r="CJ33" s="13" t="s">
        <v>282</v>
      </c>
      <c r="CK33" s="13" t="s">
        <v>282</v>
      </c>
      <c r="CL33" s="13">
        <v>78</v>
      </c>
      <c r="CM33" s="13">
        <v>88</v>
      </c>
      <c r="CN33" s="13">
        <v>115</v>
      </c>
      <c r="CO33" s="13">
        <v>201</v>
      </c>
      <c r="CP33" s="13">
        <v>202</v>
      </c>
      <c r="CQ33" s="13">
        <v>175</v>
      </c>
      <c r="CR33" s="13">
        <v>231</v>
      </c>
      <c r="CS33" s="13">
        <v>185</v>
      </c>
      <c r="CT33" s="13">
        <v>113</v>
      </c>
      <c r="CU33" s="13">
        <v>157</v>
      </c>
      <c r="CV33" s="13">
        <v>157</v>
      </c>
      <c r="CW33" s="13">
        <v>167</v>
      </c>
      <c r="CX33" s="13">
        <v>177</v>
      </c>
      <c r="CZ33" s="13">
        <v>110</v>
      </c>
      <c r="DA33" s="13">
        <v>88</v>
      </c>
      <c r="DB33" s="13">
        <v>87</v>
      </c>
      <c r="DC33" s="13">
        <v>154</v>
      </c>
      <c r="DD33" s="13">
        <v>97</v>
      </c>
      <c r="DE33" s="13">
        <v>102</v>
      </c>
      <c r="DF33" s="13">
        <v>112</v>
      </c>
      <c r="DG33" s="13">
        <v>120</v>
      </c>
      <c r="DH33" s="13">
        <v>119</v>
      </c>
      <c r="DI33" s="13">
        <v>162</v>
      </c>
      <c r="DJ33" s="13">
        <v>134</v>
      </c>
      <c r="DK33" s="13">
        <v>117</v>
      </c>
    </row>
    <row r="34" spans="1:115">
      <c r="A34" s="3" t="s">
        <v>168</v>
      </c>
      <c r="B34" s="13">
        <v>2</v>
      </c>
      <c r="C34" s="13">
        <v>149</v>
      </c>
      <c r="D34" s="13">
        <v>107</v>
      </c>
      <c r="E34" s="13">
        <v>151</v>
      </c>
      <c r="F34" s="13">
        <v>3</v>
      </c>
      <c r="G34" s="13">
        <v>2</v>
      </c>
      <c r="H34" s="13">
        <v>150</v>
      </c>
      <c r="I34" s="13">
        <v>110</v>
      </c>
      <c r="J34" s="13">
        <v>150</v>
      </c>
      <c r="K34" s="13">
        <v>3</v>
      </c>
      <c r="L34" s="13">
        <v>3</v>
      </c>
      <c r="M34" s="13">
        <v>148</v>
      </c>
      <c r="N34" s="13">
        <v>125</v>
      </c>
      <c r="O34" s="13">
        <v>160</v>
      </c>
      <c r="P34" s="13">
        <v>4</v>
      </c>
      <c r="Q34" s="13">
        <v>3</v>
      </c>
      <c r="R34" s="13">
        <v>117</v>
      </c>
      <c r="S34" s="13">
        <v>51</v>
      </c>
      <c r="T34" s="13">
        <v>150</v>
      </c>
      <c r="U34" s="13">
        <v>4</v>
      </c>
      <c r="V34" s="13">
        <v>2</v>
      </c>
      <c r="W34" s="13">
        <v>158</v>
      </c>
      <c r="X34" s="13">
        <v>110</v>
      </c>
      <c r="Y34" s="13">
        <v>160</v>
      </c>
      <c r="Z34" s="13">
        <v>3</v>
      </c>
      <c r="AA34" s="13">
        <v>2</v>
      </c>
      <c r="AB34" s="13">
        <v>152</v>
      </c>
      <c r="AC34" s="13">
        <v>104</v>
      </c>
      <c r="AD34" s="13">
        <v>154</v>
      </c>
      <c r="AE34" s="13">
        <v>3</v>
      </c>
      <c r="AF34" s="74">
        <v>3</v>
      </c>
      <c r="AG34" s="74">
        <v>146</v>
      </c>
      <c r="AH34" s="74">
        <v>106</v>
      </c>
      <c r="AI34" s="74">
        <v>160</v>
      </c>
      <c r="AJ34" s="74">
        <v>4</v>
      </c>
      <c r="AK34" s="13">
        <v>3</v>
      </c>
      <c r="AL34" s="13">
        <v>142</v>
      </c>
      <c r="AM34" s="13">
        <v>107</v>
      </c>
      <c r="AN34" s="13">
        <v>159</v>
      </c>
      <c r="AO34" s="13">
        <v>4</v>
      </c>
      <c r="AP34" s="13">
        <v>3</v>
      </c>
      <c r="AQ34" s="13">
        <v>133</v>
      </c>
      <c r="AR34" s="13">
        <v>125</v>
      </c>
      <c r="AS34" s="13">
        <v>164</v>
      </c>
      <c r="AT34" s="13">
        <v>4</v>
      </c>
      <c r="AU34" s="80">
        <v>2</v>
      </c>
      <c r="AV34" s="80">
        <v>89</v>
      </c>
      <c r="AW34" s="80" t="s">
        <v>283</v>
      </c>
      <c r="AX34" s="80">
        <v>89</v>
      </c>
      <c r="AY34" s="80">
        <v>2</v>
      </c>
      <c r="AZ34" s="13">
        <v>103</v>
      </c>
      <c r="BA34" s="13">
        <v>104</v>
      </c>
      <c r="BB34" s="13">
        <v>117</v>
      </c>
      <c r="BC34" s="16">
        <v>50</v>
      </c>
      <c r="BD34" s="16">
        <v>113</v>
      </c>
      <c r="BE34" s="16">
        <v>99</v>
      </c>
      <c r="BF34" s="16">
        <v>102</v>
      </c>
      <c r="BG34" s="13">
        <v>115</v>
      </c>
      <c r="BH34" s="13">
        <v>122</v>
      </c>
      <c r="BI34" s="16">
        <v>67</v>
      </c>
      <c r="BJ34" s="3"/>
      <c r="BK34" s="3"/>
      <c r="BL34" s="3" t="s">
        <v>345</v>
      </c>
      <c r="BM34" s="3" t="s">
        <v>55</v>
      </c>
      <c r="BN34" s="3"/>
      <c r="BO34" s="3"/>
      <c r="BP34" s="13">
        <v>4</v>
      </c>
      <c r="BQ34" s="13">
        <v>165</v>
      </c>
      <c r="BR34" s="13" t="s">
        <v>282</v>
      </c>
      <c r="BS34" s="13" t="s">
        <v>282</v>
      </c>
      <c r="BT34" s="13">
        <v>7</v>
      </c>
      <c r="BU34" s="13">
        <v>150</v>
      </c>
      <c r="BV34" s="13">
        <v>3</v>
      </c>
      <c r="BW34" s="13">
        <v>175</v>
      </c>
      <c r="BX34" s="13" t="s">
        <v>282</v>
      </c>
      <c r="BY34" s="13" t="s">
        <v>282</v>
      </c>
      <c r="BZ34" s="13">
        <v>5</v>
      </c>
      <c r="CA34" s="13">
        <v>154</v>
      </c>
      <c r="CB34" s="13">
        <v>3</v>
      </c>
      <c r="CC34" s="13">
        <v>177</v>
      </c>
      <c r="CD34" s="13" t="s">
        <v>282</v>
      </c>
      <c r="CE34" s="13" t="s">
        <v>282</v>
      </c>
      <c r="CF34" s="13">
        <v>5</v>
      </c>
      <c r="CG34" s="13">
        <v>176</v>
      </c>
      <c r="CH34" s="13">
        <v>3</v>
      </c>
      <c r="CI34" s="13">
        <v>123</v>
      </c>
      <c r="CJ34" s="13" t="s">
        <v>282</v>
      </c>
      <c r="CK34" s="13" t="s">
        <v>282</v>
      </c>
      <c r="CL34" s="13">
        <v>4</v>
      </c>
      <c r="CM34" s="13">
        <v>88</v>
      </c>
      <c r="CN34" s="13">
        <v>3</v>
      </c>
      <c r="CO34" s="13">
        <v>163</v>
      </c>
      <c r="CP34" s="13">
        <v>140</v>
      </c>
      <c r="CQ34" s="13">
        <v>175</v>
      </c>
      <c r="CR34" s="13">
        <v>5</v>
      </c>
      <c r="CS34" s="13">
        <v>185</v>
      </c>
      <c r="CT34" s="13">
        <v>2</v>
      </c>
      <c r="CU34" s="13">
        <v>166</v>
      </c>
      <c r="CV34" s="13">
        <v>155</v>
      </c>
      <c r="CW34" s="13">
        <v>167</v>
      </c>
      <c r="CX34" s="13">
        <v>4</v>
      </c>
      <c r="CZ34" s="13">
        <v>2</v>
      </c>
      <c r="DA34" s="13">
        <v>152</v>
      </c>
      <c r="DB34" s="13">
        <v>109</v>
      </c>
      <c r="DC34" s="13">
        <v>154</v>
      </c>
      <c r="DD34" s="13">
        <v>3</v>
      </c>
      <c r="DE34" s="13">
        <v>102</v>
      </c>
      <c r="DF34" s="13">
        <v>2</v>
      </c>
      <c r="DG34" s="13">
        <v>160</v>
      </c>
      <c r="DH34" s="13">
        <v>113</v>
      </c>
      <c r="DI34" s="13">
        <v>162</v>
      </c>
      <c r="DJ34" s="13">
        <v>3</v>
      </c>
      <c r="DK34" s="13">
        <v>117</v>
      </c>
    </row>
    <row r="35" spans="1:115">
      <c r="A35" s="3" t="s">
        <v>169</v>
      </c>
      <c r="B35" s="13">
        <v>210</v>
      </c>
      <c r="C35" s="13">
        <v>109</v>
      </c>
      <c r="D35" s="13">
        <v>108</v>
      </c>
      <c r="E35" s="13">
        <v>152</v>
      </c>
      <c r="F35" s="13">
        <v>229</v>
      </c>
      <c r="G35" s="13">
        <v>213</v>
      </c>
      <c r="H35" s="13">
        <v>109</v>
      </c>
      <c r="I35" s="13">
        <v>109</v>
      </c>
      <c r="J35" s="13">
        <v>150</v>
      </c>
      <c r="K35" s="13">
        <v>232</v>
      </c>
      <c r="L35" s="13">
        <v>245</v>
      </c>
      <c r="M35" s="13">
        <v>115</v>
      </c>
      <c r="N35" s="13">
        <v>115</v>
      </c>
      <c r="O35" s="13">
        <v>159</v>
      </c>
      <c r="P35" s="13">
        <v>282</v>
      </c>
      <c r="Q35" s="13">
        <v>194</v>
      </c>
      <c r="R35" s="13">
        <v>59</v>
      </c>
      <c r="S35" s="13">
        <v>58</v>
      </c>
      <c r="T35" s="13">
        <v>150</v>
      </c>
      <c r="U35" s="13">
        <v>114</v>
      </c>
      <c r="V35" s="13">
        <v>230</v>
      </c>
      <c r="W35" s="13">
        <v>112</v>
      </c>
      <c r="X35" s="13">
        <v>112</v>
      </c>
      <c r="Y35" s="13">
        <v>160</v>
      </c>
      <c r="Z35" s="13">
        <v>258</v>
      </c>
      <c r="AA35" s="13">
        <v>227</v>
      </c>
      <c r="AB35" s="13">
        <v>84</v>
      </c>
      <c r="AC35" s="13">
        <v>83</v>
      </c>
      <c r="AD35" s="13">
        <v>154</v>
      </c>
      <c r="AE35" s="13">
        <v>190</v>
      </c>
      <c r="AF35" s="74">
        <v>266</v>
      </c>
      <c r="AG35" s="74">
        <v>68</v>
      </c>
      <c r="AH35" s="74">
        <v>67</v>
      </c>
      <c r="AI35" s="74">
        <v>160</v>
      </c>
      <c r="AJ35" s="74">
        <v>181</v>
      </c>
      <c r="AK35" s="13">
        <v>233</v>
      </c>
      <c r="AL35" s="13">
        <v>87</v>
      </c>
      <c r="AM35" s="13">
        <v>86</v>
      </c>
      <c r="AN35" s="13">
        <v>159</v>
      </c>
      <c r="AO35" s="13">
        <v>202</v>
      </c>
      <c r="AP35" s="13">
        <v>241</v>
      </c>
      <c r="AQ35" s="13">
        <v>116</v>
      </c>
      <c r="AR35" s="13">
        <v>116</v>
      </c>
      <c r="AS35" s="13">
        <v>164</v>
      </c>
      <c r="AT35" s="13">
        <v>280</v>
      </c>
      <c r="AU35" s="80">
        <v>266</v>
      </c>
      <c r="AV35" s="80">
        <v>75</v>
      </c>
      <c r="AW35" s="80">
        <v>75</v>
      </c>
      <c r="AX35" s="80">
        <v>89</v>
      </c>
      <c r="AY35" s="80">
        <v>200</v>
      </c>
      <c r="AZ35" s="13">
        <v>103</v>
      </c>
      <c r="BA35" s="13">
        <v>104</v>
      </c>
      <c r="BB35" s="13">
        <v>117</v>
      </c>
      <c r="BC35" s="16">
        <v>50</v>
      </c>
      <c r="BD35" s="16">
        <v>113</v>
      </c>
      <c r="BE35" s="16">
        <v>99</v>
      </c>
      <c r="BF35" s="16">
        <v>102</v>
      </c>
      <c r="BG35" s="13">
        <v>115</v>
      </c>
      <c r="BH35" s="13">
        <v>122</v>
      </c>
      <c r="BI35" s="16">
        <v>67</v>
      </c>
      <c r="BJ35" s="3"/>
      <c r="BK35" s="3"/>
      <c r="BL35" s="3" t="s">
        <v>346</v>
      </c>
      <c r="BM35" s="3" t="s">
        <v>52</v>
      </c>
      <c r="BN35" s="3"/>
      <c r="BO35" s="3"/>
      <c r="BP35" s="13">
        <v>190</v>
      </c>
      <c r="BQ35" s="13">
        <v>137</v>
      </c>
      <c r="BR35" s="13" t="s">
        <v>282</v>
      </c>
      <c r="BS35" s="13" t="s">
        <v>282</v>
      </c>
      <c r="BT35" s="13">
        <v>260</v>
      </c>
      <c r="BU35" s="13">
        <v>150</v>
      </c>
      <c r="BV35" s="13">
        <v>209</v>
      </c>
      <c r="BW35" s="13">
        <v>150</v>
      </c>
      <c r="BX35" s="13" t="s">
        <v>282</v>
      </c>
      <c r="BY35" s="13" t="s">
        <v>282</v>
      </c>
      <c r="BZ35" s="13">
        <v>314</v>
      </c>
      <c r="CA35" s="13">
        <v>154</v>
      </c>
      <c r="CB35" s="13">
        <v>189</v>
      </c>
      <c r="CC35" s="13">
        <v>174</v>
      </c>
      <c r="CD35" s="13" t="s">
        <v>282</v>
      </c>
      <c r="CE35" s="13" t="s">
        <v>282</v>
      </c>
      <c r="CF35" s="13">
        <v>329</v>
      </c>
      <c r="CG35" s="13">
        <v>176</v>
      </c>
      <c r="CH35" s="13">
        <v>215</v>
      </c>
      <c r="CI35" s="13">
        <v>81</v>
      </c>
      <c r="CJ35" s="13" t="s">
        <v>282</v>
      </c>
      <c r="CK35" s="13" t="s">
        <v>282</v>
      </c>
      <c r="CL35" s="13">
        <v>175</v>
      </c>
      <c r="CM35" s="13">
        <v>88</v>
      </c>
      <c r="CN35" s="13">
        <v>199</v>
      </c>
      <c r="CO35" s="13">
        <v>189</v>
      </c>
      <c r="CP35" s="13">
        <v>189</v>
      </c>
      <c r="CQ35" s="13">
        <v>173</v>
      </c>
      <c r="CR35" s="13">
        <v>376</v>
      </c>
      <c r="CS35" s="13">
        <v>185</v>
      </c>
      <c r="CT35" s="13">
        <v>196</v>
      </c>
      <c r="CU35" s="13">
        <v>147</v>
      </c>
      <c r="CV35" s="13">
        <v>147</v>
      </c>
      <c r="CW35" s="13">
        <v>165</v>
      </c>
      <c r="CX35" s="13">
        <v>289</v>
      </c>
      <c r="CZ35" s="13">
        <v>222</v>
      </c>
      <c r="DA35" s="13">
        <v>103</v>
      </c>
      <c r="DB35" s="13">
        <v>102</v>
      </c>
      <c r="DC35" s="13">
        <v>152</v>
      </c>
      <c r="DD35" s="13">
        <v>229</v>
      </c>
      <c r="DE35" s="13">
        <v>102</v>
      </c>
      <c r="DF35" s="13">
        <v>209</v>
      </c>
      <c r="DG35" s="13">
        <v>115</v>
      </c>
      <c r="DH35" s="13">
        <v>114</v>
      </c>
      <c r="DI35" s="13">
        <v>160</v>
      </c>
      <c r="DJ35" s="13">
        <v>240</v>
      </c>
      <c r="DK35" s="13">
        <v>117</v>
      </c>
    </row>
    <row r="36" spans="1:115">
      <c r="A36" s="3" t="s">
        <v>170</v>
      </c>
      <c r="B36" s="13">
        <v>96</v>
      </c>
      <c r="C36" s="13">
        <v>156</v>
      </c>
      <c r="D36" s="13">
        <v>156</v>
      </c>
      <c r="E36" s="13">
        <v>140</v>
      </c>
      <c r="F36" s="13">
        <v>150</v>
      </c>
      <c r="G36" s="13">
        <v>125</v>
      </c>
      <c r="H36" s="13">
        <v>156</v>
      </c>
      <c r="I36" s="13">
        <v>156</v>
      </c>
      <c r="J36" s="13">
        <v>156</v>
      </c>
      <c r="K36" s="13">
        <v>195</v>
      </c>
      <c r="L36" s="13">
        <v>123</v>
      </c>
      <c r="M36" s="13">
        <v>166</v>
      </c>
      <c r="N36" s="13">
        <v>166</v>
      </c>
      <c r="O36" s="13">
        <v>149</v>
      </c>
      <c r="P36" s="13">
        <v>204</v>
      </c>
      <c r="Q36" s="13">
        <v>128</v>
      </c>
      <c r="R36" s="13">
        <v>89</v>
      </c>
      <c r="S36" s="13">
        <v>88</v>
      </c>
      <c r="T36" s="13">
        <v>140</v>
      </c>
      <c r="U36" s="13">
        <v>114</v>
      </c>
      <c r="V36" s="13">
        <v>142</v>
      </c>
      <c r="W36" s="13">
        <v>152</v>
      </c>
      <c r="X36" s="13">
        <v>152</v>
      </c>
      <c r="Y36" s="13">
        <v>151</v>
      </c>
      <c r="Z36" s="13">
        <v>216</v>
      </c>
      <c r="AA36" s="13">
        <v>159</v>
      </c>
      <c r="AB36" s="13">
        <v>113</v>
      </c>
      <c r="AC36" s="13">
        <v>113</v>
      </c>
      <c r="AD36" s="13">
        <v>147</v>
      </c>
      <c r="AE36" s="13">
        <v>180</v>
      </c>
      <c r="AF36" s="74">
        <v>146</v>
      </c>
      <c r="AG36" s="74">
        <v>163</v>
      </c>
      <c r="AH36" s="74">
        <v>164</v>
      </c>
      <c r="AI36" s="74">
        <v>150</v>
      </c>
      <c r="AJ36" s="74">
        <v>238</v>
      </c>
      <c r="AK36" s="13">
        <v>179</v>
      </c>
      <c r="AL36" s="13">
        <v>106</v>
      </c>
      <c r="AM36" s="13">
        <v>105</v>
      </c>
      <c r="AN36" s="13">
        <v>150</v>
      </c>
      <c r="AO36" s="13">
        <v>189</v>
      </c>
      <c r="AP36" s="13">
        <v>178</v>
      </c>
      <c r="AQ36" s="13">
        <v>76</v>
      </c>
      <c r="AR36" s="13">
        <v>75</v>
      </c>
      <c r="AS36" s="13">
        <v>157</v>
      </c>
      <c r="AT36" s="13">
        <v>135</v>
      </c>
      <c r="AU36" s="80">
        <v>178</v>
      </c>
      <c r="AV36" s="80">
        <v>52</v>
      </c>
      <c r="AW36" s="80">
        <v>51</v>
      </c>
      <c r="AX36" s="80">
        <v>85</v>
      </c>
      <c r="AY36" s="80">
        <v>92</v>
      </c>
      <c r="AZ36" s="13">
        <v>103</v>
      </c>
      <c r="BA36" s="13">
        <v>104</v>
      </c>
      <c r="BB36" s="13">
        <v>117</v>
      </c>
      <c r="BC36" s="16">
        <v>50</v>
      </c>
      <c r="BD36" s="16">
        <v>113</v>
      </c>
      <c r="BE36" s="16">
        <v>99</v>
      </c>
      <c r="BF36" s="16">
        <v>102</v>
      </c>
      <c r="BG36" s="13">
        <v>115</v>
      </c>
      <c r="BH36" s="13">
        <v>122</v>
      </c>
      <c r="BI36" s="16">
        <v>67</v>
      </c>
      <c r="BJ36" s="3"/>
      <c r="BK36" s="3"/>
      <c r="BL36" s="3" t="s">
        <v>347</v>
      </c>
      <c r="BM36" s="3" t="s">
        <v>50</v>
      </c>
      <c r="BN36" s="3"/>
      <c r="BO36" s="3"/>
      <c r="BP36" s="13">
        <v>7</v>
      </c>
      <c r="BQ36" s="13">
        <v>107</v>
      </c>
      <c r="BR36" s="13" t="s">
        <v>282</v>
      </c>
      <c r="BS36" s="13" t="s">
        <v>282</v>
      </c>
      <c r="BT36" s="13">
        <v>7</v>
      </c>
      <c r="BU36" s="13">
        <v>150</v>
      </c>
      <c r="BV36" s="13">
        <v>12</v>
      </c>
      <c r="BW36" s="13">
        <v>121</v>
      </c>
      <c r="BX36" s="13" t="s">
        <v>282</v>
      </c>
      <c r="BY36" s="13" t="s">
        <v>282</v>
      </c>
      <c r="BZ36" s="13">
        <v>15</v>
      </c>
      <c r="CA36" s="13">
        <v>154</v>
      </c>
      <c r="CB36" s="13">
        <v>24</v>
      </c>
      <c r="CC36" s="13">
        <v>179</v>
      </c>
      <c r="CD36" s="13" t="s">
        <v>282</v>
      </c>
      <c r="CE36" s="13" t="s">
        <v>282</v>
      </c>
      <c r="CF36" s="13">
        <v>43</v>
      </c>
      <c r="CG36" s="13">
        <v>176</v>
      </c>
      <c r="CH36" s="13">
        <v>17</v>
      </c>
      <c r="CI36" s="13">
        <v>73</v>
      </c>
      <c r="CJ36" s="13" t="s">
        <v>282</v>
      </c>
      <c r="CK36" s="13" t="s">
        <v>282</v>
      </c>
      <c r="CL36" s="13">
        <v>12</v>
      </c>
      <c r="CM36" s="13">
        <v>88</v>
      </c>
      <c r="CN36" s="13">
        <v>21</v>
      </c>
      <c r="CO36" s="13">
        <v>159</v>
      </c>
      <c r="CP36" s="13">
        <v>159</v>
      </c>
      <c r="CQ36" s="13">
        <v>160</v>
      </c>
      <c r="CR36" s="13">
        <v>33</v>
      </c>
      <c r="CS36" s="13">
        <v>185</v>
      </c>
      <c r="CT36" s="13">
        <v>48</v>
      </c>
      <c r="CU36" s="13">
        <v>109</v>
      </c>
      <c r="CV36" s="13">
        <v>109</v>
      </c>
      <c r="CW36" s="13">
        <v>152</v>
      </c>
      <c r="CX36" s="13">
        <v>53</v>
      </c>
      <c r="CZ36" s="13">
        <v>59</v>
      </c>
      <c r="DA36" s="13">
        <v>157</v>
      </c>
      <c r="DB36" s="13">
        <v>158</v>
      </c>
      <c r="DC36" s="13">
        <v>140</v>
      </c>
      <c r="DD36" s="13">
        <v>93</v>
      </c>
      <c r="DE36" s="13">
        <v>102</v>
      </c>
      <c r="DF36" s="13">
        <v>82</v>
      </c>
      <c r="DG36" s="13">
        <v>144</v>
      </c>
      <c r="DH36" s="13">
        <v>144</v>
      </c>
      <c r="DI36" s="13">
        <v>147</v>
      </c>
      <c r="DJ36" s="13">
        <v>118</v>
      </c>
      <c r="DK36" s="13">
        <v>117</v>
      </c>
    </row>
    <row r="37" spans="1:115">
      <c r="A37" s="3" t="s">
        <v>171</v>
      </c>
      <c r="B37" s="13">
        <v>197</v>
      </c>
      <c r="C37" s="13">
        <v>140</v>
      </c>
      <c r="D37" s="13">
        <v>140</v>
      </c>
      <c r="E37" s="13">
        <v>143</v>
      </c>
      <c r="F37" s="13">
        <v>276</v>
      </c>
      <c r="G37" s="13">
        <v>207</v>
      </c>
      <c r="H37" s="13">
        <v>139</v>
      </c>
      <c r="I37" s="13">
        <v>139</v>
      </c>
      <c r="J37" s="13">
        <v>150</v>
      </c>
      <c r="K37" s="13">
        <v>288</v>
      </c>
      <c r="L37" s="13">
        <v>224</v>
      </c>
      <c r="M37" s="13">
        <v>115</v>
      </c>
      <c r="N37" s="13">
        <v>115</v>
      </c>
      <c r="O37" s="13">
        <v>151</v>
      </c>
      <c r="P37" s="13">
        <v>258</v>
      </c>
      <c r="Q37" s="13">
        <v>213</v>
      </c>
      <c r="R37" s="13">
        <v>67</v>
      </c>
      <c r="S37" s="13">
        <v>66</v>
      </c>
      <c r="T37" s="13">
        <v>142</v>
      </c>
      <c r="U37" s="13">
        <v>142</v>
      </c>
      <c r="V37" s="13">
        <v>217</v>
      </c>
      <c r="W37" s="13">
        <v>101</v>
      </c>
      <c r="X37" s="13">
        <v>101</v>
      </c>
      <c r="Y37" s="13">
        <v>154</v>
      </c>
      <c r="Z37" s="13">
        <v>220</v>
      </c>
      <c r="AA37" s="13">
        <v>266</v>
      </c>
      <c r="AB37" s="13">
        <v>68</v>
      </c>
      <c r="AC37" s="13">
        <v>67</v>
      </c>
      <c r="AD37" s="13">
        <v>148</v>
      </c>
      <c r="AE37" s="13">
        <v>180</v>
      </c>
      <c r="AF37" s="74">
        <v>278</v>
      </c>
      <c r="AG37" s="74">
        <v>68</v>
      </c>
      <c r="AH37" s="74">
        <v>68</v>
      </c>
      <c r="AI37" s="74">
        <v>150</v>
      </c>
      <c r="AJ37" s="74">
        <v>189</v>
      </c>
      <c r="AK37" s="13">
        <v>264</v>
      </c>
      <c r="AL37" s="13">
        <v>76</v>
      </c>
      <c r="AM37" s="13">
        <v>75</v>
      </c>
      <c r="AN37" s="13">
        <v>151</v>
      </c>
      <c r="AO37" s="13">
        <v>200</v>
      </c>
      <c r="AP37" s="13">
        <v>274</v>
      </c>
      <c r="AQ37" s="13">
        <v>101</v>
      </c>
      <c r="AR37" s="13">
        <v>101</v>
      </c>
      <c r="AS37" s="13">
        <v>158</v>
      </c>
      <c r="AT37" s="13">
        <v>278</v>
      </c>
      <c r="AU37" s="80">
        <v>263</v>
      </c>
      <c r="AV37" s="80">
        <v>52</v>
      </c>
      <c r="AW37" s="80">
        <v>52</v>
      </c>
      <c r="AX37" s="80">
        <v>85</v>
      </c>
      <c r="AY37" s="80">
        <v>138</v>
      </c>
      <c r="AZ37" s="13">
        <v>103</v>
      </c>
      <c r="BA37" s="13">
        <v>104</v>
      </c>
      <c r="BB37" s="13">
        <v>117</v>
      </c>
      <c r="BC37" s="16">
        <v>50</v>
      </c>
      <c r="BD37" s="16">
        <v>113</v>
      </c>
      <c r="BE37" s="16">
        <v>99</v>
      </c>
      <c r="BF37" s="16">
        <v>102</v>
      </c>
      <c r="BG37" s="13">
        <v>115</v>
      </c>
      <c r="BH37" s="13">
        <v>122</v>
      </c>
      <c r="BI37" s="16">
        <v>67</v>
      </c>
      <c r="BJ37" s="3"/>
      <c r="BK37" s="3"/>
      <c r="BL37" s="3" t="s">
        <v>348</v>
      </c>
      <c r="BM37" s="3" t="s">
        <v>48</v>
      </c>
      <c r="BN37" s="3"/>
      <c r="BO37" s="3"/>
      <c r="BP37" s="13">
        <v>132</v>
      </c>
      <c r="BQ37" s="13">
        <v>145</v>
      </c>
      <c r="BR37" s="13" t="s">
        <v>282</v>
      </c>
      <c r="BS37" s="13" t="s">
        <v>282</v>
      </c>
      <c r="BT37" s="13">
        <v>191</v>
      </c>
      <c r="BU37" s="13">
        <v>150</v>
      </c>
      <c r="BV37" s="13">
        <v>146</v>
      </c>
      <c r="BW37" s="13">
        <v>146</v>
      </c>
      <c r="BX37" s="13" t="s">
        <v>282</v>
      </c>
      <c r="BY37" s="13" t="s">
        <v>282</v>
      </c>
      <c r="BZ37" s="13">
        <v>213</v>
      </c>
      <c r="CA37" s="13">
        <v>154</v>
      </c>
      <c r="CB37" s="13">
        <v>162</v>
      </c>
      <c r="CC37" s="13">
        <v>192</v>
      </c>
      <c r="CD37" s="13" t="s">
        <v>282</v>
      </c>
      <c r="CE37" s="13" t="s">
        <v>282</v>
      </c>
      <c r="CF37" s="13">
        <v>311</v>
      </c>
      <c r="CG37" s="13">
        <v>176</v>
      </c>
      <c r="CH37" s="13">
        <v>160</v>
      </c>
      <c r="CI37" s="13">
        <v>77</v>
      </c>
      <c r="CJ37" s="13" t="s">
        <v>282</v>
      </c>
      <c r="CK37" s="13" t="s">
        <v>282</v>
      </c>
      <c r="CL37" s="13">
        <v>123</v>
      </c>
      <c r="CM37" s="13">
        <v>88</v>
      </c>
      <c r="CN37" s="13">
        <v>166</v>
      </c>
      <c r="CO37" s="13">
        <v>218</v>
      </c>
      <c r="CP37" s="13">
        <v>219</v>
      </c>
      <c r="CQ37" s="13">
        <v>165</v>
      </c>
      <c r="CR37" s="13">
        <v>362</v>
      </c>
      <c r="CS37" s="13">
        <v>185</v>
      </c>
      <c r="CT37" s="13">
        <v>190</v>
      </c>
      <c r="CU37" s="13">
        <v>169</v>
      </c>
      <c r="CV37" s="13">
        <v>169</v>
      </c>
      <c r="CW37" s="13">
        <v>157</v>
      </c>
      <c r="CX37" s="13">
        <v>321</v>
      </c>
      <c r="CZ37" s="13">
        <v>170</v>
      </c>
      <c r="DA37" s="13">
        <v>110</v>
      </c>
      <c r="DB37" s="13">
        <v>109</v>
      </c>
      <c r="DC37" s="13">
        <v>144</v>
      </c>
      <c r="DD37" s="13">
        <v>187</v>
      </c>
      <c r="DE37" s="13">
        <v>102</v>
      </c>
      <c r="DF37" s="13">
        <v>202</v>
      </c>
      <c r="DG37" s="13">
        <v>131</v>
      </c>
      <c r="DH37" s="13">
        <v>131</v>
      </c>
      <c r="DI37" s="13">
        <v>151</v>
      </c>
      <c r="DJ37" s="13">
        <v>265</v>
      </c>
      <c r="DK37" s="13">
        <v>117</v>
      </c>
    </row>
    <row r="38" spans="1:115">
      <c r="A38" s="3" t="s">
        <v>172</v>
      </c>
      <c r="B38" s="13">
        <v>0</v>
      </c>
      <c r="C38" s="13">
        <v>120</v>
      </c>
      <c r="D38" s="13">
        <v>101</v>
      </c>
      <c r="E38" s="13">
        <v>130</v>
      </c>
      <c r="F38" s="13">
        <v>0</v>
      </c>
      <c r="G38" s="13">
        <v>0</v>
      </c>
      <c r="H38" s="13">
        <v>130</v>
      </c>
      <c r="I38" s="13">
        <v>100</v>
      </c>
      <c r="J38" s="13">
        <v>130</v>
      </c>
      <c r="K38" s="13">
        <v>0</v>
      </c>
      <c r="L38" s="13">
        <v>0</v>
      </c>
      <c r="M38" s="13">
        <v>132</v>
      </c>
      <c r="N38" s="13">
        <v>121</v>
      </c>
      <c r="O38" s="13">
        <v>142</v>
      </c>
      <c r="P38" s="13">
        <v>0</v>
      </c>
      <c r="Q38" s="13">
        <v>0</v>
      </c>
      <c r="R38" s="13">
        <v>91</v>
      </c>
      <c r="S38" s="13">
        <v>49</v>
      </c>
      <c r="T38" s="13">
        <v>133</v>
      </c>
      <c r="U38" s="13">
        <v>0</v>
      </c>
      <c r="V38" s="13">
        <v>0</v>
      </c>
      <c r="W38" s="13">
        <v>122</v>
      </c>
      <c r="X38" s="13">
        <v>104</v>
      </c>
      <c r="Y38" s="13">
        <v>140</v>
      </c>
      <c r="Z38" s="13">
        <v>0</v>
      </c>
      <c r="AA38" s="13">
        <v>0</v>
      </c>
      <c r="AB38" s="13">
        <v>117</v>
      </c>
      <c r="AC38" s="13">
        <v>100</v>
      </c>
      <c r="AD38" s="13">
        <v>134</v>
      </c>
      <c r="AE38" s="13">
        <v>0</v>
      </c>
      <c r="AF38" s="74">
        <v>1</v>
      </c>
      <c r="AG38" s="74">
        <v>132</v>
      </c>
      <c r="AH38" s="74">
        <v>102</v>
      </c>
      <c r="AI38" s="74">
        <v>140</v>
      </c>
      <c r="AJ38" s="74">
        <v>1</v>
      </c>
      <c r="AK38" s="13">
        <v>0</v>
      </c>
      <c r="AL38" s="13">
        <v>141</v>
      </c>
      <c r="AM38" s="13" t="s">
        <v>283</v>
      </c>
      <c r="AN38" s="13">
        <v>141</v>
      </c>
      <c r="AO38" s="13">
        <v>1</v>
      </c>
      <c r="AP38" s="13">
        <v>0</v>
      </c>
      <c r="AQ38" s="13">
        <v>130</v>
      </c>
      <c r="AR38" s="13">
        <v>90</v>
      </c>
      <c r="AS38" s="13">
        <v>144</v>
      </c>
      <c r="AT38" s="13">
        <v>0</v>
      </c>
      <c r="AU38" s="80">
        <v>0</v>
      </c>
      <c r="AV38" s="80">
        <v>75</v>
      </c>
      <c r="AW38" s="80">
        <v>55</v>
      </c>
      <c r="AX38" s="80">
        <v>78</v>
      </c>
      <c r="AY38" s="80">
        <v>0</v>
      </c>
      <c r="AZ38" s="13">
        <v>103</v>
      </c>
      <c r="BA38" s="13">
        <v>104</v>
      </c>
      <c r="BB38" s="13">
        <v>117</v>
      </c>
      <c r="BC38" s="16">
        <v>50</v>
      </c>
      <c r="BD38" s="16">
        <v>113</v>
      </c>
      <c r="BE38" s="16">
        <v>99</v>
      </c>
      <c r="BF38" s="16">
        <v>102</v>
      </c>
      <c r="BG38" s="13">
        <v>115</v>
      </c>
      <c r="BH38" s="13">
        <v>122</v>
      </c>
      <c r="BI38" s="16">
        <v>67</v>
      </c>
      <c r="BJ38" s="3"/>
      <c r="BK38" s="3"/>
      <c r="BL38" s="3" t="s">
        <v>349</v>
      </c>
      <c r="BM38" s="3" t="s">
        <v>46</v>
      </c>
      <c r="BN38" s="3"/>
      <c r="BO38" s="3"/>
      <c r="BP38" s="13">
        <v>1</v>
      </c>
      <c r="BQ38" s="13">
        <v>140</v>
      </c>
      <c r="BR38" s="13" t="s">
        <v>282</v>
      </c>
      <c r="BS38" s="13" t="s">
        <v>282</v>
      </c>
      <c r="BT38" s="13">
        <v>1</v>
      </c>
      <c r="BU38" s="13">
        <v>150</v>
      </c>
      <c r="BV38" s="13">
        <v>1</v>
      </c>
      <c r="BW38" s="13">
        <v>140</v>
      </c>
      <c r="BX38" s="13" t="s">
        <v>282</v>
      </c>
      <c r="BY38" s="13" t="s">
        <v>282</v>
      </c>
      <c r="BZ38" s="13">
        <v>1</v>
      </c>
      <c r="CA38" s="13">
        <v>154</v>
      </c>
      <c r="CB38" s="13">
        <v>1</v>
      </c>
      <c r="CC38" s="13">
        <v>160</v>
      </c>
      <c r="CD38" s="13" t="s">
        <v>282</v>
      </c>
      <c r="CE38" s="13" t="s">
        <v>282</v>
      </c>
      <c r="CF38" s="13">
        <v>2</v>
      </c>
      <c r="CG38" s="13">
        <v>176</v>
      </c>
      <c r="CH38" s="13">
        <v>1</v>
      </c>
      <c r="CI38" s="13">
        <v>120</v>
      </c>
      <c r="CJ38" s="13" t="s">
        <v>282</v>
      </c>
      <c r="CK38" s="13" t="s">
        <v>282</v>
      </c>
      <c r="CL38" s="13">
        <v>1</v>
      </c>
      <c r="CM38" s="13">
        <v>88</v>
      </c>
      <c r="CN38" s="13">
        <v>0</v>
      </c>
      <c r="CO38" s="13">
        <v>155</v>
      </c>
      <c r="CP38" s="13">
        <v>150</v>
      </c>
      <c r="CQ38" s="13">
        <v>160</v>
      </c>
      <c r="CR38" s="13">
        <v>1</v>
      </c>
      <c r="CS38" s="13">
        <v>185</v>
      </c>
      <c r="CT38" s="13">
        <v>0</v>
      </c>
      <c r="CU38" s="13">
        <v>148</v>
      </c>
      <c r="CV38" s="13">
        <v>145</v>
      </c>
      <c r="CW38" s="13">
        <v>150</v>
      </c>
      <c r="CX38" s="13">
        <v>0</v>
      </c>
      <c r="CZ38" s="13">
        <v>0</v>
      </c>
      <c r="DA38" s="13">
        <v>126</v>
      </c>
      <c r="DB38" s="13">
        <v>102</v>
      </c>
      <c r="DC38" s="13">
        <v>138</v>
      </c>
      <c r="DD38" s="13">
        <v>0</v>
      </c>
      <c r="DE38" s="13">
        <v>102</v>
      </c>
      <c r="DF38" s="13">
        <v>0</v>
      </c>
      <c r="DG38" s="13">
        <v>133</v>
      </c>
      <c r="DH38" s="13">
        <v>110</v>
      </c>
      <c r="DI38" s="13">
        <v>145</v>
      </c>
      <c r="DJ38" s="13">
        <v>0</v>
      </c>
      <c r="DK38" s="13">
        <v>117</v>
      </c>
    </row>
    <row r="39" spans="1:115">
      <c r="A39" s="3" t="s">
        <v>173</v>
      </c>
      <c r="B39" s="13">
        <v>1</v>
      </c>
      <c r="C39" s="13">
        <v>120</v>
      </c>
      <c r="D39" s="13">
        <v>69</v>
      </c>
      <c r="E39" s="13">
        <v>130</v>
      </c>
      <c r="F39" s="13">
        <v>1</v>
      </c>
      <c r="G39" s="13">
        <v>1</v>
      </c>
      <c r="H39" s="13">
        <v>100</v>
      </c>
      <c r="I39" s="13">
        <v>70</v>
      </c>
      <c r="J39" s="13">
        <v>130</v>
      </c>
      <c r="K39" s="13">
        <v>1</v>
      </c>
      <c r="L39" s="13">
        <v>1</v>
      </c>
      <c r="M39" s="13">
        <v>131</v>
      </c>
      <c r="N39" s="13">
        <v>81</v>
      </c>
      <c r="O39" s="13">
        <v>136</v>
      </c>
      <c r="P39" s="13">
        <v>1</v>
      </c>
      <c r="Q39" s="13">
        <v>1</v>
      </c>
      <c r="R39" s="13">
        <v>119</v>
      </c>
      <c r="S39" s="13">
        <v>33</v>
      </c>
      <c r="T39" s="13">
        <v>128</v>
      </c>
      <c r="U39" s="13">
        <v>1</v>
      </c>
      <c r="V39" s="13">
        <v>3</v>
      </c>
      <c r="W39" s="13">
        <v>60</v>
      </c>
      <c r="X39" s="13">
        <v>21</v>
      </c>
      <c r="Y39" s="13">
        <v>137</v>
      </c>
      <c r="Z39" s="13">
        <v>2</v>
      </c>
      <c r="AA39" s="13">
        <v>1</v>
      </c>
      <c r="AB39" s="13">
        <v>120</v>
      </c>
      <c r="AC39" s="13">
        <v>20</v>
      </c>
      <c r="AD39" s="13">
        <v>130</v>
      </c>
      <c r="AE39" s="13">
        <v>1</v>
      </c>
      <c r="AF39" s="74">
        <v>1</v>
      </c>
      <c r="AG39" s="74">
        <v>116</v>
      </c>
      <c r="AH39" s="74">
        <v>20</v>
      </c>
      <c r="AI39" s="74">
        <v>130</v>
      </c>
      <c r="AJ39" s="74">
        <v>1</v>
      </c>
      <c r="AK39" s="13">
        <v>3</v>
      </c>
      <c r="AL39" s="13">
        <v>61</v>
      </c>
      <c r="AM39" s="13">
        <v>25</v>
      </c>
      <c r="AN39" s="13">
        <v>133</v>
      </c>
      <c r="AO39" s="13">
        <v>2</v>
      </c>
      <c r="AP39" s="13">
        <v>3</v>
      </c>
      <c r="AQ39" s="13">
        <v>67</v>
      </c>
      <c r="AR39" s="13">
        <v>26</v>
      </c>
      <c r="AS39" s="13">
        <v>138</v>
      </c>
      <c r="AT39" s="13">
        <v>2</v>
      </c>
      <c r="AU39" s="80">
        <v>1</v>
      </c>
      <c r="AV39" s="80">
        <v>75</v>
      </c>
      <c r="AW39" s="80" t="s">
        <v>283</v>
      </c>
      <c r="AX39" s="80">
        <v>75</v>
      </c>
      <c r="AY39" s="80">
        <v>1</v>
      </c>
      <c r="AZ39" s="13">
        <v>103</v>
      </c>
      <c r="BA39" s="13">
        <v>104</v>
      </c>
      <c r="BB39" s="13">
        <v>117</v>
      </c>
      <c r="BC39" s="16">
        <v>50</v>
      </c>
      <c r="BD39" s="16">
        <v>113</v>
      </c>
      <c r="BE39" s="16">
        <v>99</v>
      </c>
      <c r="BF39" s="16">
        <v>102</v>
      </c>
      <c r="BG39" s="13">
        <v>115</v>
      </c>
      <c r="BH39" s="13">
        <v>122</v>
      </c>
      <c r="BI39" s="16">
        <v>67</v>
      </c>
      <c r="BJ39" s="3"/>
      <c r="BK39" s="3"/>
      <c r="BL39" s="3" t="s">
        <v>350</v>
      </c>
      <c r="BM39" s="3" t="s">
        <v>44</v>
      </c>
      <c r="BN39" s="3"/>
      <c r="BO39" s="3"/>
      <c r="BP39" s="13">
        <v>2</v>
      </c>
      <c r="BQ39" s="13">
        <v>140</v>
      </c>
      <c r="BR39" s="13" t="s">
        <v>282</v>
      </c>
      <c r="BS39" s="13" t="s">
        <v>282</v>
      </c>
      <c r="BT39" s="13">
        <v>3</v>
      </c>
      <c r="BU39" s="13">
        <v>150</v>
      </c>
      <c r="BV39" s="13">
        <v>6</v>
      </c>
      <c r="BW39" s="13">
        <v>133</v>
      </c>
      <c r="BX39" s="13" t="s">
        <v>282</v>
      </c>
      <c r="BY39" s="13" t="s">
        <v>282</v>
      </c>
      <c r="BZ39" s="13">
        <v>8</v>
      </c>
      <c r="CA39" s="13">
        <v>154</v>
      </c>
      <c r="CB39" s="13">
        <v>1</v>
      </c>
      <c r="CC39" s="13">
        <v>150</v>
      </c>
      <c r="CD39" s="13" t="s">
        <v>282</v>
      </c>
      <c r="CE39" s="13" t="s">
        <v>282</v>
      </c>
      <c r="CF39" s="13">
        <v>2</v>
      </c>
      <c r="CG39" s="13">
        <v>176</v>
      </c>
      <c r="CH39" s="13">
        <v>1</v>
      </c>
      <c r="CI39" s="13">
        <v>140</v>
      </c>
      <c r="CJ39" s="13" t="s">
        <v>282</v>
      </c>
      <c r="CK39" s="13" t="s">
        <v>282</v>
      </c>
      <c r="CL39" s="13">
        <v>1</v>
      </c>
      <c r="CM39" s="13">
        <v>88</v>
      </c>
      <c r="CN39" s="13">
        <v>1</v>
      </c>
      <c r="CO39" s="13">
        <v>150</v>
      </c>
      <c r="CP39" s="13">
        <v>90</v>
      </c>
      <c r="CQ39" s="13">
        <v>150</v>
      </c>
      <c r="CR39" s="13">
        <v>2</v>
      </c>
      <c r="CS39" s="13">
        <v>185</v>
      </c>
      <c r="CT39" s="13">
        <v>0</v>
      </c>
      <c r="CU39" s="13">
        <v>139</v>
      </c>
      <c r="CV39" s="13">
        <v>100</v>
      </c>
      <c r="CW39" s="13">
        <v>140</v>
      </c>
      <c r="CX39" s="13">
        <v>1</v>
      </c>
      <c r="CZ39" s="13">
        <v>1</v>
      </c>
      <c r="DA39" s="13">
        <v>122</v>
      </c>
      <c r="DB39" s="13">
        <v>80</v>
      </c>
      <c r="DC39" s="13">
        <v>130</v>
      </c>
      <c r="DD39" s="13">
        <v>1</v>
      </c>
      <c r="DE39" s="13">
        <v>102</v>
      </c>
      <c r="DF39" s="13">
        <v>1</v>
      </c>
      <c r="DG39" s="13">
        <v>127</v>
      </c>
      <c r="DH39" s="13">
        <v>73</v>
      </c>
      <c r="DI39" s="13">
        <v>138</v>
      </c>
      <c r="DJ39" s="13">
        <v>1</v>
      </c>
      <c r="DK39" s="13">
        <v>117</v>
      </c>
    </row>
    <row r="40" spans="1:115">
      <c r="A40" s="3" t="s">
        <v>174</v>
      </c>
      <c r="B40" s="13">
        <v>26</v>
      </c>
      <c r="C40" s="13">
        <v>46</v>
      </c>
      <c r="D40" s="13">
        <v>43</v>
      </c>
      <c r="E40" s="13">
        <v>130</v>
      </c>
      <c r="F40" s="13">
        <v>12</v>
      </c>
      <c r="G40" s="13">
        <v>18</v>
      </c>
      <c r="H40" s="13">
        <v>56</v>
      </c>
      <c r="I40" s="13">
        <v>53</v>
      </c>
      <c r="J40" s="13">
        <v>130</v>
      </c>
      <c r="K40" s="13">
        <v>10</v>
      </c>
      <c r="L40" s="13">
        <v>19</v>
      </c>
      <c r="M40" s="13">
        <v>86</v>
      </c>
      <c r="N40" s="13">
        <v>83</v>
      </c>
      <c r="O40" s="13">
        <v>136</v>
      </c>
      <c r="P40" s="13">
        <v>16</v>
      </c>
      <c r="Q40" s="13">
        <v>18</v>
      </c>
      <c r="R40" s="13">
        <v>48</v>
      </c>
      <c r="S40" s="13">
        <v>43</v>
      </c>
      <c r="T40" s="13">
        <v>128</v>
      </c>
      <c r="U40" s="13">
        <v>9</v>
      </c>
      <c r="V40" s="13">
        <v>19</v>
      </c>
      <c r="W40" s="13">
        <v>41</v>
      </c>
      <c r="X40" s="13">
        <v>36</v>
      </c>
      <c r="Y40" s="13">
        <v>137</v>
      </c>
      <c r="Z40" s="13">
        <v>8</v>
      </c>
      <c r="AA40" s="13">
        <v>20</v>
      </c>
      <c r="AB40" s="13">
        <v>35</v>
      </c>
      <c r="AC40" s="13">
        <v>30</v>
      </c>
      <c r="AD40" s="13">
        <v>130</v>
      </c>
      <c r="AE40" s="13">
        <v>7</v>
      </c>
      <c r="AF40" s="74">
        <v>21</v>
      </c>
      <c r="AG40" s="74">
        <v>57</v>
      </c>
      <c r="AH40" s="74">
        <v>52</v>
      </c>
      <c r="AI40" s="74">
        <v>130</v>
      </c>
      <c r="AJ40" s="74">
        <v>12</v>
      </c>
      <c r="AK40" s="13">
        <v>19</v>
      </c>
      <c r="AL40" s="13">
        <v>47</v>
      </c>
      <c r="AM40" s="13">
        <v>44</v>
      </c>
      <c r="AN40" s="13">
        <v>133</v>
      </c>
      <c r="AO40" s="13">
        <v>9</v>
      </c>
      <c r="AP40" s="13">
        <v>14</v>
      </c>
      <c r="AQ40" s="13">
        <v>50</v>
      </c>
      <c r="AR40" s="13">
        <v>46</v>
      </c>
      <c r="AS40" s="13">
        <v>138</v>
      </c>
      <c r="AT40" s="13">
        <v>7</v>
      </c>
      <c r="AU40" s="80">
        <v>8</v>
      </c>
      <c r="AV40" s="80">
        <v>50</v>
      </c>
      <c r="AW40" s="80">
        <v>46</v>
      </c>
      <c r="AX40" s="80">
        <v>75</v>
      </c>
      <c r="AY40" s="80">
        <v>4</v>
      </c>
      <c r="AZ40" s="13">
        <v>103</v>
      </c>
      <c r="BA40" s="13">
        <v>104</v>
      </c>
      <c r="BB40" s="13">
        <v>117</v>
      </c>
      <c r="BC40" s="16">
        <v>50</v>
      </c>
      <c r="BD40" s="16">
        <v>113</v>
      </c>
      <c r="BE40" s="16">
        <v>99</v>
      </c>
      <c r="BF40" s="16">
        <v>102</v>
      </c>
      <c r="BG40" s="13">
        <v>115</v>
      </c>
      <c r="BH40" s="13">
        <v>122</v>
      </c>
      <c r="BI40" s="16">
        <v>67</v>
      </c>
      <c r="BJ40" s="3"/>
      <c r="BK40" s="3"/>
      <c r="BL40" s="3" t="s">
        <v>351</v>
      </c>
      <c r="BM40" s="3" t="s">
        <v>42</v>
      </c>
      <c r="BN40" s="3"/>
      <c r="BO40" s="3"/>
      <c r="BP40" s="13">
        <v>13</v>
      </c>
      <c r="BQ40" s="13">
        <v>69</v>
      </c>
      <c r="BR40" s="13" t="s">
        <v>282</v>
      </c>
      <c r="BS40" s="13" t="s">
        <v>282</v>
      </c>
      <c r="BT40" s="13">
        <v>9</v>
      </c>
      <c r="BU40" s="13">
        <v>150</v>
      </c>
      <c r="BV40" s="13">
        <v>22</v>
      </c>
      <c r="BW40" s="13">
        <v>105</v>
      </c>
      <c r="BX40" s="13" t="s">
        <v>282</v>
      </c>
      <c r="BY40" s="13" t="s">
        <v>282</v>
      </c>
      <c r="BZ40" s="13">
        <v>23</v>
      </c>
      <c r="CA40" s="13">
        <v>154</v>
      </c>
      <c r="CB40" s="13">
        <v>16</v>
      </c>
      <c r="CC40" s="13">
        <v>81</v>
      </c>
      <c r="CD40" s="13" t="s">
        <v>282</v>
      </c>
      <c r="CE40" s="13" t="s">
        <v>282</v>
      </c>
      <c r="CF40" s="13">
        <v>13</v>
      </c>
      <c r="CG40" s="13">
        <v>176</v>
      </c>
      <c r="CH40" s="13">
        <v>16</v>
      </c>
      <c r="CI40" s="13">
        <v>31</v>
      </c>
      <c r="CJ40" s="13" t="s">
        <v>282</v>
      </c>
      <c r="CK40" s="13" t="s">
        <v>282</v>
      </c>
      <c r="CL40" s="13">
        <v>5</v>
      </c>
      <c r="CM40" s="13">
        <v>88</v>
      </c>
      <c r="CN40" s="13">
        <v>21</v>
      </c>
      <c r="CO40" s="13">
        <v>92</v>
      </c>
      <c r="CP40" s="13">
        <v>92</v>
      </c>
      <c r="CQ40" s="13">
        <v>145</v>
      </c>
      <c r="CR40" s="13">
        <v>19</v>
      </c>
      <c r="CS40" s="13">
        <v>185</v>
      </c>
      <c r="CT40" s="13">
        <v>23</v>
      </c>
      <c r="CU40" s="13">
        <v>93</v>
      </c>
      <c r="CV40" s="13">
        <v>92</v>
      </c>
      <c r="CW40" s="13">
        <v>140</v>
      </c>
      <c r="CX40" s="13">
        <v>21</v>
      </c>
      <c r="CZ40" s="13">
        <v>23</v>
      </c>
      <c r="DA40" s="13">
        <v>69</v>
      </c>
      <c r="DB40" s="13">
        <v>66</v>
      </c>
      <c r="DC40" s="13">
        <v>130</v>
      </c>
      <c r="DD40" s="13">
        <v>16</v>
      </c>
      <c r="DE40" s="13">
        <v>102</v>
      </c>
      <c r="DF40" s="13">
        <v>24</v>
      </c>
      <c r="DG40" s="13">
        <v>81</v>
      </c>
      <c r="DH40" s="13">
        <v>78</v>
      </c>
      <c r="DI40" s="13">
        <v>138</v>
      </c>
      <c r="DJ40" s="13">
        <v>19</v>
      </c>
      <c r="DK40" s="13">
        <v>117</v>
      </c>
    </row>
    <row r="41" spans="1:115">
      <c r="A41" s="3" t="s">
        <v>175</v>
      </c>
      <c r="B41" s="13">
        <v>9</v>
      </c>
      <c r="C41" s="13">
        <v>52</v>
      </c>
      <c r="D41" s="13">
        <v>42</v>
      </c>
      <c r="E41" s="13">
        <v>130</v>
      </c>
      <c r="F41" s="13">
        <v>4</v>
      </c>
      <c r="G41" s="13">
        <v>8</v>
      </c>
      <c r="H41" s="13">
        <v>50</v>
      </c>
      <c r="I41" s="13">
        <v>43</v>
      </c>
      <c r="J41" s="13">
        <v>130</v>
      </c>
      <c r="K41" s="13">
        <v>4</v>
      </c>
      <c r="L41" s="13">
        <v>8</v>
      </c>
      <c r="M41" s="13">
        <v>68</v>
      </c>
      <c r="N41" s="13">
        <v>61</v>
      </c>
      <c r="O41" s="13">
        <v>136</v>
      </c>
      <c r="P41" s="13">
        <v>5</v>
      </c>
      <c r="Q41" s="13">
        <v>8</v>
      </c>
      <c r="R41" s="13">
        <v>30</v>
      </c>
      <c r="S41" s="13">
        <v>16</v>
      </c>
      <c r="T41" s="13">
        <v>128</v>
      </c>
      <c r="U41" s="13">
        <v>2</v>
      </c>
      <c r="V41" s="13">
        <v>8</v>
      </c>
      <c r="W41" s="13">
        <v>50</v>
      </c>
      <c r="X41" s="13">
        <v>38</v>
      </c>
      <c r="Y41" s="13">
        <v>137</v>
      </c>
      <c r="Z41" s="13">
        <v>4</v>
      </c>
      <c r="AA41" s="13">
        <v>7</v>
      </c>
      <c r="AB41" s="13">
        <v>49</v>
      </c>
      <c r="AC41" s="13">
        <v>35</v>
      </c>
      <c r="AD41" s="13">
        <v>130</v>
      </c>
      <c r="AE41" s="13">
        <v>3</v>
      </c>
      <c r="AF41" s="74">
        <v>6</v>
      </c>
      <c r="AG41" s="74">
        <v>58</v>
      </c>
      <c r="AH41" s="74">
        <v>43</v>
      </c>
      <c r="AI41" s="74">
        <v>130</v>
      </c>
      <c r="AJ41" s="74">
        <v>3</v>
      </c>
      <c r="AK41" s="13">
        <v>6</v>
      </c>
      <c r="AL41" s="13">
        <v>55</v>
      </c>
      <c r="AM41" s="13">
        <v>39</v>
      </c>
      <c r="AN41" s="13">
        <v>133</v>
      </c>
      <c r="AO41" s="13">
        <v>3</v>
      </c>
      <c r="AP41" s="13">
        <v>5</v>
      </c>
      <c r="AQ41" s="13">
        <v>60</v>
      </c>
      <c r="AR41" s="13">
        <v>42</v>
      </c>
      <c r="AS41" s="13">
        <v>138</v>
      </c>
      <c r="AT41" s="13">
        <v>3</v>
      </c>
      <c r="AU41" s="80">
        <v>2</v>
      </c>
      <c r="AV41" s="80">
        <v>58</v>
      </c>
      <c r="AW41" s="80">
        <v>40</v>
      </c>
      <c r="AX41" s="80">
        <v>75</v>
      </c>
      <c r="AY41" s="80">
        <v>1</v>
      </c>
      <c r="AZ41" s="13">
        <v>103</v>
      </c>
      <c r="BA41" s="13">
        <v>104</v>
      </c>
      <c r="BB41" s="13">
        <v>117</v>
      </c>
      <c r="BC41" s="16">
        <v>50</v>
      </c>
      <c r="BD41" s="16">
        <v>113</v>
      </c>
      <c r="BE41" s="16">
        <v>99</v>
      </c>
      <c r="BF41" s="16">
        <v>102</v>
      </c>
      <c r="BG41" s="13">
        <v>115</v>
      </c>
      <c r="BH41" s="13">
        <v>122</v>
      </c>
      <c r="BI41" s="16">
        <v>67</v>
      </c>
      <c r="BJ41" s="3"/>
      <c r="BK41" s="3"/>
      <c r="BL41" s="3" t="s">
        <v>352</v>
      </c>
      <c r="BM41" s="3" t="s">
        <v>40</v>
      </c>
      <c r="BN41" s="3"/>
      <c r="BO41" s="3"/>
      <c r="BP41" s="13">
        <v>8</v>
      </c>
      <c r="BQ41" s="13">
        <v>75</v>
      </c>
      <c r="BR41" s="13" t="s">
        <v>282</v>
      </c>
      <c r="BS41" s="13" t="s">
        <v>282</v>
      </c>
      <c r="BT41" s="13">
        <v>6</v>
      </c>
      <c r="BU41" s="13">
        <v>150</v>
      </c>
      <c r="BV41" s="13">
        <v>3</v>
      </c>
      <c r="BW41" s="13">
        <v>133</v>
      </c>
      <c r="BX41" s="13" t="s">
        <v>282</v>
      </c>
      <c r="BY41" s="13" t="s">
        <v>282</v>
      </c>
      <c r="BZ41" s="13">
        <v>4</v>
      </c>
      <c r="CA41" s="13">
        <v>154</v>
      </c>
      <c r="CB41" s="13">
        <v>3</v>
      </c>
      <c r="CC41" s="13">
        <v>133</v>
      </c>
      <c r="CD41" s="13" t="s">
        <v>282</v>
      </c>
      <c r="CE41" s="13" t="s">
        <v>282</v>
      </c>
      <c r="CF41" s="13">
        <v>4</v>
      </c>
      <c r="CG41" s="13">
        <v>176</v>
      </c>
      <c r="CH41" s="13">
        <v>5</v>
      </c>
      <c r="CI41" s="13">
        <v>62</v>
      </c>
      <c r="CJ41" s="13" t="s">
        <v>282</v>
      </c>
      <c r="CK41" s="13" t="s">
        <v>282</v>
      </c>
      <c r="CL41" s="13">
        <v>3</v>
      </c>
      <c r="CM41" s="13">
        <v>88</v>
      </c>
      <c r="CN41" s="13">
        <v>2</v>
      </c>
      <c r="CO41" s="13">
        <v>105</v>
      </c>
      <c r="CP41" s="13">
        <v>70</v>
      </c>
      <c r="CQ41" s="13">
        <v>140</v>
      </c>
      <c r="CR41" s="13">
        <v>2</v>
      </c>
      <c r="CS41" s="13">
        <v>185</v>
      </c>
      <c r="CT41" s="13">
        <v>8</v>
      </c>
      <c r="CU41" s="13">
        <v>53</v>
      </c>
      <c r="CV41" s="13">
        <v>41</v>
      </c>
      <c r="CW41" s="13">
        <v>140</v>
      </c>
      <c r="CX41" s="13">
        <v>4</v>
      </c>
      <c r="CZ41" s="13">
        <v>9</v>
      </c>
      <c r="DA41" s="13">
        <v>45</v>
      </c>
      <c r="DB41" s="13">
        <v>35</v>
      </c>
      <c r="DC41" s="13">
        <v>130</v>
      </c>
      <c r="DD41" s="13">
        <v>4</v>
      </c>
      <c r="DE41" s="13">
        <v>102</v>
      </c>
      <c r="DF41" s="13">
        <v>10</v>
      </c>
      <c r="DG41" s="13">
        <v>42</v>
      </c>
      <c r="DH41" s="13">
        <v>31</v>
      </c>
      <c r="DI41" s="13">
        <v>138</v>
      </c>
      <c r="DJ41" s="13">
        <v>4</v>
      </c>
      <c r="DK41" s="13">
        <v>117</v>
      </c>
    </row>
    <row r="42" spans="1:115">
      <c r="A42" s="3" t="s">
        <v>176</v>
      </c>
      <c r="B42" s="13">
        <v>2</v>
      </c>
      <c r="C42" s="13">
        <v>89</v>
      </c>
      <c r="D42" s="13">
        <v>58</v>
      </c>
      <c r="E42" s="13">
        <v>119</v>
      </c>
      <c r="F42" s="13">
        <v>2</v>
      </c>
      <c r="G42" s="13">
        <v>3</v>
      </c>
      <c r="H42" s="13">
        <v>100</v>
      </c>
      <c r="I42" s="13">
        <v>80</v>
      </c>
      <c r="J42" s="13">
        <v>120</v>
      </c>
      <c r="K42" s="13">
        <v>3</v>
      </c>
      <c r="L42" s="13">
        <v>3</v>
      </c>
      <c r="M42" s="13">
        <v>92</v>
      </c>
      <c r="N42" s="13">
        <v>75</v>
      </c>
      <c r="O42" s="13">
        <v>126</v>
      </c>
      <c r="P42" s="13">
        <v>3</v>
      </c>
      <c r="Q42" s="13">
        <v>2</v>
      </c>
      <c r="R42" s="13">
        <v>74</v>
      </c>
      <c r="S42" s="13">
        <v>30</v>
      </c>
      <c r="T42" s="13">
        <v>118</v>
      </c>
      <c r="U42" s="13">
        <v>1</v>
      </c>
      <c r="V42" s="13">
        <v>2</v>
      </c>
      <c r="W42" s="13">
        <v>95</v>
      </c>
      <c r="X42" s="13">
        <v>63</v>
      </c>
      <c r="Y42" s="13">
        <v>127</v>
      </c>
      <c r="Z42" s="13">
        <v>2</v>
      </c>
      <c r="AA42" s="13">
        <v>2</v>
      </c>
      <c r="AB42" s="13">
        <v>100</v>
      </c>
      <c r="AC42" s="13">
        <v>60</v>
      </c>
      <c r="AD42" s="13">
        <v>120</v>
      </c>
      <c r="AE42" s="13">
        <v>2</v>
      </c>
      <c r="AF42" s="74">
        <v>1</v>
      </c>
      <c r="AG42" s="74">
        <v>103</v>
      </c>
      <c r="AH42" s="74">
        <v>61</v>
      </c>
      <c r="AI42" s="74">
        <v>120</v>
      </c>
      <c r="AJ42" s="74">
        <v>1</v>
      </c>
      <c r="AK42" s="13">
        <v>2</v>
      </c>
      <c r="AL42" s="13">
        <v>92</v>
      </c>
      <c r="AM42" s="13">
        <v>61</v>
      </c>
      <c r="AN42" s="13">
        <v>123</v>
      </c>
      <c r="AO42" s="13">
        <v>2</v>
      </c>
      <c r="AP42" s="13">
        <v>2</v>
      </c>
      <c r="AQ42" s="13">
        <v>100</v>
      </c>
      <c r="AR42" s="13">
        <v>77</v>
      </c>
      <c r="AS42" s="13">
        <v>128</v>
      </c>
      <c r="AT42" s="13">
        <v>2</v>
      </c>
      <c r="AU42" s="80">
        <v>1</v>
      </c>
      <c r="AV42" s="80">
        <v>68</v>
      </c>
      <c r="AW42" s="80">
        <v>40</v>
      </c>
      <c r="AX42" s="80">
        <v>69</v>
      </c>
      <c r="AY42" s="80">
        <v>0</v>
      </c>
      <c r="AZ42" s="13">
        <v>103</v>
      </c>
      <c r="BA42" s="13">
        <v>104</v>
      </c>
      <c r="BB42" s="13">
        <v>117</v>
      </c>
      <c r="BC42" s="16">
        <v>50</v>
      </c>
      <c r="BD42" s="16">
        <v>113</v>
      </c>
      <c r="BE42" s="16">
        <v>99</v>
      </c>
      <c r="BF42" s="16">
        <v>102</v>
      </c>
      <c r="BG42" s="13">
        <v>115</v>
      </c>
      <c r="BH42" s="13">
        <v>122</v>
      </c>
      <c r="BI42" s="16">
        <v>67</v>
      </c>
      <c r="BJ42" s="3"/>
      <c r="BK42" s="3"/>
      <c r="BL42" s="3" t="s">
        <v>353</v>
      </c>
      <c r="BM42" s="3" t="s">
        <v>38</v>
      </c>
      <c r="BN42" s="3"/>
      <c r="BO42" s="3"/>
      <c r="BP42" s="13">
        <v>1</v>
      </c>
      <c r="BQ42" s="13">
        <v>140</v>
      </c>
      <c r="BR42" s="13" t="s">
        <v>282</v>
      </c>
      <c r="BS42" s="13" t="s">
        <v>282</v>
      </c>
      <c r="BT42" s="13">
        <v>1</v>
      </c>
      <c r="BU42" s="13">
        <v>150</v>
      </c>
      <c r="BV42" s="13">
        <v>1</v>
      </c>
      <c r="BW42" s="13">
        <v>140</v>
      </c>
      <c r="BX42" s="13" t="s">
        <v>282</v>
      </c>
      <c r="BY42" s="13" t="s">
        <v>282</v>
      </c>
      <c r="BZ42" s="13">
        <v>1</v>
      </c>
      <c r="CA42" s="13">
        <v>154</v>
      </c>
      <c r="CB42" s="13">
        <v>3</v>
      </c>
      <c r="CC42" s="13">
        <v>100</v>
      </c>
      <c r="CD42" s="13" t="s">
        <v>282</v>
      </c>
      <c r="CE42" s="13" t="s">
        <v>282</v>
      </c>
      <c r="CF42" s="13">
        <v>3</v>
      </c>
      <c r="CG42" s="13">
        <v>176</v>
      </c>
      <c r="CH42" s="13">
        <v>2</v>
      </c>
      <c r="CI42" s="13">
        <v>60</v>
      </c>
      <c r="CJ42" s="13" t="s">
        <v>282</v>
      </c>
      <c r="CK42" s="13" t="s">
        <v>282</v>
      </c>
      <c r="CL42" s="13">
        <v>1</v>
      </c>
      <c r="CM42" s="13">
        <v>88</v>
      </c>
      <c r="CN42" s="13">
        <v>3</v>
      </c>
      <c r="CO42" s="13">
        <v>77</v>
      </c>
      <c r="CP42" s="13">
        <v>45</v>
      </c>
      <c r="CQ42" s="13">
        <v>135</v>
      </c>
      <c r="CR42" s="13">
        <v>2</v>
      </c>
      <c r="CS42" s="13">
        <v>185</v>
      </c>
      <c r="CT42" s="13">
        <v>2</v>
      </c>
      <c r="CU42" s="13">
        <v>118</v>
      </c>
      <c r="CV42" s="13">
        <v>111</v>
      </c>
      <c r="CW42" s="13">
        <v>130</v>
      </c>
      <c r="CX42" s="13">
        <v>2</v>
      </c>
      <c r="CZ42" s="13">
        <v>2</v>
      </c>
      <c r="DA42" s="13">
        <v>105</v>
      </c>
      <c r="DB42" s="13">
        <v>90</v>
      </c>
      <c r="DC42" s="13">
        <v>120</v>
      </c>
      <c r="DD42" s="13">
        <v>2</v>
      </c>
      <c r="DE42" s="13">
        <v>102</v>
      </c>
      <c r="DF42" s="13">
        <v>2</v>
      </c>
      <c r="DG42" s="13">
        <v>91</v>
      </c>
      <c r="DH42" s="13">
        <v>56</v>
      </c>
      <c r="DI42" s="13">
        <v>126</v>
      </c>
      <c r="DJ42" s="13">
        <v>2</v>
      </c>
      <c r="DK42" s="13">
        <v>117</v>
      </c>
    </row>
    <row r="43" spans="1:115">
      <c r="A43" s="3" t="s">
        <v>177</v>
      </c>
      <c r="B43" s="13">
        <v>2</v>
      </c>
      <c r="C43" s="13">
        <v>114</v>
      </c>
      <c r="D43" s="13">
        <v>65</v>
      </c>
      <c r="E43" s="13">
        <v>117</v>
      </c>
      <c r="F43" s="13">
        <v>2</v>
      </c>
      <c r="G43" s="13">
        <v>2</v>
      </c>
      <c r="H43" s="13">
        <v>100</v>
      </c>
      <c r="I43" s="13">
        <v>80</v>
      </c>
      <c r="J43" s="13">
        <v>120</v>
      </c>
      <c r="K43" s="13">
        <v>2</v>
      </c>
      <c r="L43" s="13">
        <v>3</v>
      </c>
      <c r="M43" s="13">
        <v>112</v>
      </c>
      <c r="N43" s="13">
        <v>78</v>
      </c>
      <c r="O43" s="13">
        <v>124</v>
      </c>
      <c r="P43" s="13">
        <v>3</v>
      </c>
      <c r="Q43" s="13">
        <v>3</v>
      </c>
      <c r="R43" s="13">
        <v>90</v>
      </c>
      <c r="S43" s="13">
        <v>33</v>
      </c>
      <c r="T43" s="13">
        <v>119</v>
      </c>
      <c r="U43" s="13">
        <v>3</v>
      </c>
      <c r="V43" s="13">
        <v>3</v>
      </c>
      <c r="W43" s="13">
        <v>107</v>
      </c>
      <c r="X43" s="13">
        <v>70</v>
      </c>
      <c r="Y43" s="13">
        <v>126</v>
      </c>
      <c r="Z43" s="13">
        <v>3</v>
      </c>
      <c r="AA43" s="13">
        <v>2</v>
      </c>
      <c r="AB43" s="13">
        <v>100</v>
      </c>
      <c r="AC43" s="13">
        <v>60</v>
      </c>
      <c r="AD43" s="13">
        <v>120</v>
      </c>
      <c r="AE43" s="13">
        <v>2</v>
      </c>
      <c r="AF43" s="74">
        <v>1</v>
      </c>
      <c r="AG43" s="74">
        <v>103</v>
      </c>
      <c r="AH43" s="74">
        <v>61</v>
      </c>
      <c r="AI43" s="74">
        <v>120</v>
      </c>
      <c r="AJ43" s="74">
        <v>1</v>
      </c>
      <c r="AK43" s="13">
        <v>2</v>
      </c>
      <c r="AL43" s="13">
        <v>93</v>
      </c>
      <c r="AM43" s="13">
        <v>64</v>
      </c>
      <c r="AN43" s="13">
        <v>122</v>
      </c>
      <c r="AO43" s="13">
        <v>2</v>
      </c>
      <c r="AP43" s="13">
        <v>3</v>
      </c>
      <c r="AQ43" s="13">
        <v>67</v>
      </c>
      <c r="AR43" s="13">
        <v>45</v>
      </c>
      <c r="AS43" s="13">
        <v>127</v>
      </c>
      <c r="AT43" s="13">
        <v>2</v>
      </c>
      <c r="AU43" s="80">
        <v>1</v>
      </c>
      <c r="AV43" s="80">
        <v>68</v>
      </c>
      <c r="AW43" s="80">
        <v>40</v>
      </c>
      <c r="AX43" s="80">
        <v>69</v>
      </c>
      <c r="AY43" s="80">
        <v>1</v>
      </c>
      <c r="AZ43" s="13">
        <v>103</v>
      </c>
      <c r="BA43" s="13">
        <v>104</v>
      </c>
      <c r="BB43" s="13">
        <v>117</v>
      </c>
      <c r="BC43" s="16">
        <v>50</v>
      </c>
      <c r="BD43" s="16">
        <v>113</v>
      </c>
      <c r="BE43" s="16">
        <v>99</v>
      </c>
      <c r="BF43" s="16">
        <v>102</v>
      </c>
      <c r="BG43" s="13">
        <v>115</v>
      </c>
      <c r="BH43" s="13">
        <v>122</v>
      </c>
      <c r="BI43" s="16">
        <v>67</v>
      </c>
      <c r="BJ43" s="3"/>
      <c r="BK43" s="3"/>
      <c r="BL43" s="3" t="s">
        <v>354</v>
      </c>
      <c r="BM43" s="3" t="s">
        <v>36</v>
      </c>
      <c r="BN43" s="3"/>
      <c r="BO43" s="3"/>
      <c r="BP43" s="13">
        <v>3</v>
      </c>
      <c r="BQ43" s="13">
        <v>135</v>
      </c>
      <c r="BR43" s="13" t="s">
        <v>282</v>
      </c>
      <c r="BS43" s="13" t="s">
        <v>282</v>
      </c>
      <c r="BT43" s="13">
        <v>4</v>
      </c>
      <c r="BU43" s="13">
        <v>150</v>
      </c>
      <c r="BV43" s="13">
        <v>3</v>
      </c>
      <c r="BW43" s="13">
        <v>133</v>
      </c>
      <c r="BX43" s="13" t="s">
        <v>282</v>
      </c>
      <c r="BY43" s="13" t="s">
        <v>282</v>
      </c>
      <c r="BZ43" s="13">
        <v>4</v>
      </c>
      <c r="CA43" s="13">
        <v>154</v>
      </c>
      <c r="CB43" s="13">
        <v>3</v>
      </c>
      <c r="CC43" s="13">
        <v>133</v>
      </c>
      <c r="CD43" s="13" t="s">
        <v>282</v>
      </c>
      <c r="CE43" s="13" t="s">
        <v>282</v>
      </c>
      <c r="CF43" s="13">
        <v>4</v>
      </c>
      <c r="CG43" s="13">
        <v>176</v>
      </c>
      <c r="CH43" s="13">
        <v>3</v>
      </c>
      <c r="CI43" s="13">
        <v>110</v>
      </c>
      <c r="CJ43" s="13" t="s">
        <v>282</v>
      </c>
      <c r="CK43" s="13" t="s">
        <v>282</v>
      </c>
      <c r="CL43" s="13">
        <v>3</v>
      </c>
      <c r="CM43" s="13">
        <v>88</v>
      </c>
      <c r="CN43" s="13">
        <v>3</v>
      </c>
      <c r="CO43" s="13">
        <v>117</v>
      </c>
      <c r="CP43" s="13">
        <v>80</v>
      </c>
      <c r="CQ43" s="13">
        <v>140</v>
      </c>
      <c r="CR43" s="13">
        <v>4</v>
      </c>
      <c r="CS43" s="13">
        <v>185</v>
      </c>
      <c r="CT43" s="13">
        <v>3</v>
      </c>
      <c r="CU43" s="13">
        <v>117</v>
      </c>
      <c r="CV43" s="13">
        <v>93</v>
      </c>
      <c r="CW43" s="13">
        <v>140</v>
      </c>
      <c r="CX43" s="13">
        <v>4</v>
      </c>
      <c r="CZ43" s="13">
        <v>3</v>
      </c>
      <c r="DA43" s="13">
        <v>98</v>
      </c>
      <c r="DB43" s="13">
        <v>70</v>
      </c>
      <c r="DC43" s="13">
        <v>120</v>
      </c>
      <c r="DD43" s="13">
        <v>3</v>
      </c>
      <c r="DE43" s="13">
        <v>102</v>
      </c>
      <c r="DF43" s="13">
        <v>3</v>
      </c>
      <c r="DG43" s="13">
        <v>100</v>
      </c>
      <c r="DH43" s="13">
        <v>68</v>
      </c>
      <c r="DI43" s="13">
        <v>124</v>
      </c>
      <c r="DJ43" s="13">
        <v>3</v>
      </c>
      <c r="DK43" s="13">
        <v>117</v>
      </c>
    </row>
    <row r="44" spans="1:115">
      <c r="A44" s="3" t="s">
        <v>178</v>
      </c>
      <c r="B44" s="13">
        <v>28</v>
      </c>
      <c r="C44" s="13">
        <v>142</v>
      </c>
      <c r="D44" s="13">
        <v>143</v>
      </c>
      <c r="E44" s="13">
        <v>130</v>
      </c>
      <c r="F44" s="13">
        <v>40</v>
      </c>
      <c r="G44" s="13">
        <v>27</v>
      </c>
      <c r="H44" s="13">
        <v>141</v>
      </c>
      <c r="I44" s="13">
        <v>141</v>
      </c>
      <c r="J44" s="13">
        <v>130</v>
      </c>
      <c r="K44" s="13">
        <v>38</v>
      </c>
      <c r="L44" s="13">
        <v>29</v>
      </c>
      <c r="M44" s="13">
        <v>60</v>
      </c>
      <c r="N44" s="13">
        <v>53</v>
      </c>
      <c r="O44" s="13">
        <v>136</v>
      </c>
      <c r="P44" s="13">
        <v>17</v>
      </c>
      <c r="Q44" s="13">
        <v>30</v>
      </c>
      <c r="R44" s="13">
        <v>90</v>
      </c>
      <c r="S44" s="13">
        <v>87</v>
      </c>
      <c r="T44" s="13">
        <v>128</v>
      </c>
      <c r="U44" s="13">
        <v>27</v>
      </c>
      <c r="V44" s="13">
        <v>29</v>
      </c>
      <c r="W44" s="13">
        <v>74</v>
      </c>
      <c r="X44" s="13">
        <v>69</v>
      </c>
      <c r="Y44" s="13">
        <v>137</v>
      </c>
      <c r="Z44" s="13">
        <v>21</v>
      </c>
      <c r="AA44" s="13">
        <v>30</v>
      </c>
      <c r="AB44" s="13">
        <v>62</v>
      </c>
      <c r="AC44" s="13">
        <v>57</v>
      </c>
      <c r="AD44" s="13">
        <v>130</v>
      </c>
      <c r="AE44" s="13">
        <v>19</v>
      </c>
      <c r="AF44" s="74">
        <v>30</v>
      </c>
      <c r="AG44" s="74">
        <v>48</v>
      </c>
      <c r="AH44" s="74">
        <v>42</v>
      </c>
      <c r="AI44" s="74">
        <v>130</v>
      </c>
      <c r="AJ44" s="74">
        <v>14</v>
      </c>
      <c r="AK44" s="13">
        <v>30</v>
      </c>
      <c r="AL44" s="13">
        <v>90</v>
      </c>
      <c r="AM44" s="13">
        <v>84</v>
      </c>
      <c r="AN44" s="13">
        <v>133</v>
      </c>
      <c r="AO44" s="13">
        <v>27</v>
      </c>
      <c r="AP44" s="13">
        <v>25</v>
      </c>
      <c r="AQ44" s="13">
        <v>92</v>
      </c>
      <c r="AR44" s="13">
        <v>88</v>
      </c>
      <c r="AS44" s="13">
        <v>138</v>
      </c>
      <c r="AT44" s="13">
        <v>23</v>
      </c>
      <c r="AU44" s="80">
        <v>24</v>
      </c>
      <c r="AV44" s="80">
        <v>46</v>
      </c>
      <c r="AW44" s="80">
        <v>44</v>
      </c>
      <c r="AX44" s="80">
        <v>74</v>
      </c>
      <c r="AY44" s="80">
        <v>11</v>
      </c>
      <c r="AZ44" s="13">
        <v>103</v>
      </c>
      <c r="BA44" s="13">
        <v>104</v>
      </c>
      <c r="BB44" s="13">
        <v>117</v>
      </c>
      <c r="BC44" s="16">
        <v>50</v>
      </c>
      <c r="BD44" s="16">
        <v>113</v>
      </c>
      <c r="BE44" s="16">
        <v>99</v>
      </c>
      <c r="BF44" s="16">
        <v>102</v>
      </c>
      <c r="BG44" s="13">
        <v>115</v>
      </c>
      <c r="BH44" s="13">
        <v>122</v>
      </c>
      <c r="BI44" s="16">
        <v>67</v>
      </c>
      <c r="BJ44" s="3"/>
      <c r="BK44" s="3"/>
      <c r="BL44" s="3" t="s">
        <v>355</v>
      </c>
      <c r="BM44" s="3" t="s">
        <v>34</v>
      </c>
      <c r="BN44" s="3"/>
      <c r="BO44" s="3"/>
      <c r="BP44" s="13">
        <v>15</v>
      </c>
      <c r="BQ44" s="13">
        <v>173</v>
      </c>
      <c r="BR44" s="13" t="s">
        <v>282</v>
      </c>
      <c r="BS44" s="13" t="s">
        <v>282</v>
      </c>
      <c r="BT44" s="13">
        <v>26</v>
      </c>
      <c r="BU44" s="13">
        <v>150</v>
      </c>
      <c r="BV44" s="13">
        <v>19</v>
      </c>
      <c r="BW44" s="13">
        <v>153</v>
      </c>
      <c r="BX44" s="13" t="s">
        <v>282</v>
      </c>
      <c r="BY44" s="13" t="s">
        <v>282</v>
      </c>
      <c r="BZ44" s="13">
        <v>29</v>
      </c>
      <c r="CA44" s="13">
        <v>154</v>
      </c>
      <c r="CB44" s="13">
        <v>22</v>
      </c>
      <c r="CC44" s="13">
        <v>144</v>
      </c>
      <c r="CD44" s="13" t="s">
        <v>282</v>
      </c>
      <c r="CE44" s="13" t="s">
        <v>282</v>
      </c>
      <c r="CF44" s="13">
        <v>32</v>
      </c>
      <c r="CG44" s="13">
        <v>176</v>
      </c>
      <c r="CH44" s="13">
        <v>25</v>
      </c>
      <c r="CI44" s="13">
        <v>123</v>
      </c>
      <c r="CJ44" s="13" t="s">
        <v>282</v>
      </c>
      <c r="CK44" s="13" t="s">
        <v>282</v>
      </c>
      <c r="CL44" s="13">
        <v>31</v>
      </c>
      <c r="CM44" s="13">
        <v>88</v>
      </c>
      <c r="CN44" s="13">
        <v>27</v>
      </c>
      <c r="CO44" s="13">
        <v>70</v>
      </c>
      <c r="CP44" s="13">
        <v>64</v>
      </c>
      <c r="CQ44" s="13">
        <v>140</v>
      </c>
      <c r="CR44" s="13">
        <v>19</v>
      </c>
      <c r="CS44" s="13">
        <v>185</v>
      </c>
      <c r="CT44" s="13">
        <v>30</v>
      </c>
      <c r="CU44" s="13">
        <v>147</v>
      </c>
      <c r="CV44" s="13">
        <v>148</v>
      </c>
      <c r="CW44" s="13">
        <v>140</v>
      </c>
      <c r="CX44" s="13">
        <v>44</v>
      </c>
      <c r="CZ44" s="13">
        <v>30</v>
      </c>
      <c r="DA44" s="13">
        <v>177</v>
      </c>
      <c r="DB44" s="13">
        <v>180</v>
      </c>
      <c r="DC44" s="13">
        <v>130</v>
      </c>
      <c r="DD44" s="13">
        <v>53</v>
      </c>
      <c r="DE44" s="13">
        <v>102</v>
      </c>
      <c r="DF44" s="13">
        <v>30</v>
      </c>
      <c r="DG44" s="13">
        <v>154</v>
      </c>
      <c r="DH44" s="13">
        <v>155</v>
      </c>
      <c r="DI44" s="13">
        <v>138</v>
      </c>
      <c r="DJ44" s="13">
        <v>46</v>
      </c>
      <c r="DK44" s="13">
        <v>117</v>
      </c>
    </row>
    <row r="45" spans="1:115">
      <c r="A45" s="3" t="s">
        <v>179</v>
      </c>
      <c r="B45" s="13">
        <v>1</v>
      </c>
      <c r="C45" s="13">
        <v>113</v>
      </c>
      <c r="D45" s="13">
        <v>52</v>
      </c>
      <c r="E45" s="13">
        <v>119</v>
      </c>
      <c r="F45" s="13">
        <v>1</v>
      </c>
      <c r="G45" s="13">
        <v>1</v>
      </c>
      <c r="H45" s="13">
        <v>100</v>
      </c>
      <c r="I45" s="13">
        <v>80</v>
      </c>
      <c r="J45" s="13">
        <v>120</v>
      </c>
      <c r="K45" s="13">
        <v>1</v>
      </c>
      <c r="L45" s="13">
        <v>1</v>
      </c>
      <c r="M45" s="13">
        <v>119</v>
      </c>
      <c r="N45" s="13">
        <v>63</v>
      </c>
      <c r="O45" s="13">
        <v>125</v>
      </c>
      <c r="P45" s="13">
        <v>1</v>
      </c>
      <c r="Q45" s="13">
        <v>1</v>
      </c>
      <c r="R45" s="13">
        <v>112</v>
      </c>
      <c r="S45" s="13">
        <v>48</v>
      </c>
      <c r="T45" s="13">
        <v>118</v>
      </c>
      <c r="U45" s="13">
        <v>1</v>
      </c>
      <c r="V45" s="13">
        <v>1</v>
      </c>
      <c r="W45" s="13">
        <v>120</v>
      </c>
      <c r="X45" s="13">
        <v>55</v>
      </c>
      <c r="Y45" s="13">
        <v>126</v>
      </c>
      <c r="Z45" s="13">
        <v>1</v>
      </c>
      <c r="AA45" s="13">
        <v>1</v>
      </c>
      <c r="AB45" s="13">
        <v>114</v>
      </c>
      <c r="AC45" s="13">
        <v>50</v>
      </c>
      <c r="AD45" s="13">
        <v>120</v>
      </c>
      <c r="AE45" s="13">
        <v>1</v>
      </c>
      <c r="AF45" s="74">
        <v>1</v>
      </c>
      <c r="AG45" s="74">
        <v>92</v>
      </c>
      <c r="AH45" s="74">
        <v>51</v>
      </c>
      <c r="AI45" s="74">
        <v>120</v>
      </c>
      <c r="AJ45" s="74">
        <v>1</v>
      </c>
      <c r="AK45" s="13">
        <v>1</v>
      </c>
      <c r="AL45" s="13">
        <v>111</v>
      </c>
      <c r="AM45" s="13">
        <v>52</v>
      </c>
      <c r="AN45" s="13">
        <v>123</v>
      </c>
      <c r="AO45" s="13">
        <v>1</v>
      </c>
      <c r="AP45" s="13">
        <v>1</v>
      </c>
      <c r="AQ45" s="13">
        <v>100</v>
      </c>
      <c r="AR45" s="13">
        <v>55</v>
      </c>
      <c r="AS45" s="13">
        <v>128</v>
      </c>
      <c r="AT45" s="13">
        <v>1</v>
      </c>
      <c r="AU45" s="80">
        <v>1</v>
      </c>
      <c r="AV45" s="80">
        <v>69</v>
      </c>
      <c r="AW45" s="80" t="s">
        <v>283</v>
      </c>
      <c r="AX45" s="80">
        <v>69</v>
      </c>
      <c r="AY45" s="80">
        <v>0</v>
      </c>
      <c r="AZ45" s="13">
        <v>103</v>
      </c>
      <c r="BA45" s="13">
        <v>104</v>
      </c>
      <c r="BB45" s="13">
        <v>117</v>
      </c>
      <c r="BC45" s="16">
        <v>50</v>
      </c>
      <c r="BD45" s="16">
        <v>113</v>
      </c>
      <c r="BE45" s="16">
        <v>99</v>
      </c>
      <c r="BF45" s="16">
        <v>102</v>
      </c>
      <c r="BG45" s="13">
        <v>115</v>
      </c>
      <c r="BH45" s="13">
        <v>122</v>
      </c>
      <c r="BI45" s="16">
        <v>67</v>
      </c>
      <c r="BJ45" s="3"/>
      <c r="BK45" s="3"/>
      <c r="BL45" s="3" t="s">
        <v>356</v>
      </c>
      <c r="BM45" s="3" t="s">
        <v>32</v>
      </c>
      <c r="BN45" s="3"/>
      <c r="BO45" s="3"/>
      <c r="BP45" s="13">
        <v>10</v>
      </c>
      <c r="BQ45" s="13">
        <v>110</v>
      </c>
      <c r="BR45" s="13" t="s">
        <v>282</v>
      </c>
      <c r="BS45" s="13" t="s">
        <v>282</v>
      </c>
      <c r="BT45" s="13">
        <v>11</v>
      </c>
      <c r="BU45" s="13">
        <v>150</v>
      </c>
      <c r="BV45" s="13">
        <v>9</v>
      </c>
      <c r="BW45" s="13">
        <v>111</v>
      </c>
      <c r="BX45" s="13" t="s">
        <v>282</v>
      </c>
      <c r="BY45" s="13" t="s">
        <v>282</v>
      </c>
      <c r="BZ45" s="13">
        <v>10</v>
      </c>
      <c r="CA45" s="13">
        <v>154</v>
      </c>
      <c r="CB45" s="13">
        <v>9</v>
      </c>
      <c r="CC45" s="13">
        <v>121</v>
      </c>
      <c r="CD45" s="13" t="s">
        <v>282</v>
      </c>
      <c r="CE45" s="13" t="s">
        <v>282</v>
      </c>
      <c r="CF45" s="13">
        <v>11</v>
      </c>
      <c r="CG45" s="13">
        <v>176</v>
      </c>
      <c r="CH45" s="13">
        <v>7</v>
      </c>
      <c r="CI45" s="13">
        <v>126</v>
      </c>
      <c r="CJ45" s="13" t="s">
        <v>282</v>
      </c>
      <c r="CK45" s="13" t="s">
        <v>282</v>
      </c>
      <c r="CL45" s="13">
        <v>9</v>
      </c>
      <c r="CM45" s="13">
        <v>88</v>
      </c>
      <c r="CN45" s="13">
        <v>3</v>
      </c>
      <c r="CO45" s="13">
        <v>49</v>
      </c>
      <c r="CP45" s="13">
        <v>10</v>
      </c>
      <c r="CQ45" s="13">
        <v>130</v>
      </c>
      <c r="CR45" s="13">
        <v>1</v>
      </c>
      <c r="CS45" s="13">
        <v>185</v>
      </c>
      <c r="CT45" s="13">
        <v>2</v>
      </c>
      <c r="CU45" s="13">
        <v>95</v>
      </c>
      <c r="CV45" s="13">
        <v>56</v>
      </c>
      <c r="CW45" s="13">
        <v>130</v>
      </c>
      <c r="CX45" s="13">
        <v>2</v>
      </c>
      <c r="CZ45" s="13">
        <v>2</v>
      </c>
      <c r="DA45" s="13">
        <v>100</v>
      </c>
      <c r="DB45" s="13">
        <v>80</v>
      </c>
      <c r="DC45" s="13">
        <v>120</v>
      </c>
      <c r="DD45" s="13">
        <v>2</v>
      </c>
      <c r="DE45" s="13">
        <v>102</v>
      </c>
      <c r="DF45" s="13">
        <v>2</v>
      </c>
      <c r="DG45" s="13">
        <v>88</v>
      </c>
      <c r="DH45" s="13">
        <v>50</v>
      </c>
      <c r="DI45" s="13">
        <v>126</v>
      </c>
      <c r="DJ45" s="13">
        <v>2</v>
      </c>
      <c r="DK45" s="13">
        <v>117</v>
      </c>
    </row>
    <row r="46" spans="1:115">
      <c r="A46" s="3" t="s">
        <v>180</v>
      </c>
      <c r="B46" s="13">
        <v>18</v>
      </c>
      <c r="C46" s="13">
        <v>50</v>
      </c>
      <c r="D46" s="13">
        <v>45</v>
      </c>
      <c r="E46" s="13">
        <v>130</v>
      </c>
      <c r="F46" s="13">
        <v>9</v>
      </c>
      <c r="G46" s="13">
        <v>18</v>
      </c>
      <c r="H46" s="13">
        <v>50</v>
      </c>
      <c r="I46" s="13">
        <v>44</v>
      </c>
      <c r="J46" s="13">
        <v>150</v>
      </c>
      <c r="K46" s="13">
        <v>9</v>
      </c>
      <c r="L46" s="13">
        <v>17</v>
      </c>
      <c r="M46" s="13">
        <v>67</v>
      </c>
      <c r="N46" s="13">
        <v>62</v>
      </c>
      <c r="O46" s="13">
        <v>140</v>
      </c>
      <c r="P46" s="13">
        <v>11</v>
      </c>
      <c r="Q46" s="13">
        <v>16</v>
      </c>
      <c r="R46" s="13">
        <v>41</v>
      </c>
      <c r="S46" s="13">
        <v>35</v>
      </c>
      <c r="T46" s="13">
        <v>133</v>
      </c>
      <c r="U46" s="13">
        <v>7</v>
      </c>
      <c r="V46" s="13">
        <v>16</v>
      </c>
      <c r="W46" s="13">
        <v>41</v>
      </c>
      <c r="X46" s="13">
        <v>34</v>
      </c>
      <c r="Y46" s="13">
        <v>142</v>
      </c>
      <c r="Z46" s="13">
        <v>7</v>
      </c>
      <c r="AA46" s="13">
        <v>20</v>
      </c>
      <c r="AB46" s="13">
        <v>35</v>
      </c>
      <c r="AC46" s="13">
        <v>30</v>
      </c>
      <c r="AD46" s="13">
        <v>135</v>
      </c>
      <c r="AE46" s="13">
        <v>7</v>
      </c>
      <c r="AF46" s="74">
        <v>18</v>
      </c>
      <c r="AG46" s="74">
        <v>42</v>
      </c>
      <c r="AH46" s="74">
        <v>37</v>
      </c>
      <c r="AI46" s="74">
        <v>140</v>
      </c>
      <c r="AJ46" s="74">
        <v>8</v>
      </c>
      <c r="AK46" s="13">
        <v>20</v>
      </c>
      <c r="AL46" s="13">
        <v>40</v>
      </c>
      <c r="AM46" s="13">
        <v>39</v>
      </c>
      <c r="AN46" s="13">
        <v>139</v>
      </c>
      <c r="AO46" s="13">
        <v>8</v>
      </c>
      <c r="AP46" s="13">
        <v>21</v>
      </c>
      <c r="AQ46" s="13">
        <v>43</v>
      </c>
      <c r="AR46" s="13">
        <v>41</v>
      </c>
      <c r="AS46" s="13">
        <v>146</v>
      </c>
      <c r="AT46" s="13">
        <v>9</v>
      </c>
      <c r="AU46" s="80">
        <v>18</v>
      </c>
      <c r="AV46" s="80">
        <v>44</v>
      </c>
      <c r="AW46" s="80">
        <v>40</v>
      </c>
      <c r="AX46" s="80">
        <v>79</v>
      </c>
      <c r="AY46" s="80">
        <v>8</v>
      </c>
      <c r="AZ46" s="13">
        <v>103</v>
      </c>
      <c r="BA46" s="13">
        <v>104</v>
      </c>
      <c r="BB46" s="13">
        <v>117</v>
      </c>
      <c r="BC46" s="16">
        <v>50</v>
      </c>
      <c r="BD46" s="16">
        <v>113</v>
      </c>
      <c r="BE46" s="16">
        <v>99</v>
      </c>
      <c r="BF46" s="16">
        <v>102</v>
      </c>
      <c r="BG46" s="13">
        <v>115</v>
      </c>
      <c r="BH46" s="13">
        <v>122</v>
      </c>
      <c r="BI46" s="16">
        <v>67</v>
      </c>
      <c r="BJ46" s="3"/>
      <c r="BK46" s="3"/>
      <c r="BL46" s="3" t="s">
        <v>357</v>
      </c>
      <c r="BM46" s="3" t="s">
        <v>30</v>
      </c>
      <c r="BN46" s="3"/>
      <c r="BO46" s="3"/>
      <c r="BP46" s="13">
        <v>14</v>
      </c>
      <c r="BQ46" s="13">
        <v>93</v>
      </c>
      <c r="BR46" s="13" t="s">
        <v>282</v>
      </c>
      <c r="BS46" s="13" t="s">
        <v>282</v>
      </c>
      <c r="BT46" s="13">
        <v>13</v>
      </c>
      <c r="BU46" s="13">
        <v>150</v>
      </c>
      <c r="BV46" s="13">
        <v>14</v>
      </c>
      <c r="BW46" s="13">
        <v>100</v>
      </c>
      <c r="BX46" s="13" t="s">
        <v>282</v>
      </c>
      <c r="BY46" s="13" t="s">
        <v>282</v>
      </c>
      <c r="BZ46" s="13">
        <v>14</v>
      </c>
      <c r="CA46" s="13">
        <v>154</v>
      </c>
      <c r="CB46" s="13">
        <v>14</v>
      </c>
      <c r="CC46" s="13">
        <v>107</v>
      </c>
      <c r="CD46" s="13" t="s">
        <v>282</v>
      </c>
      <c r="CE46" s="13" t="s">
        <v>282</v>
      </c>
      <c r="CF46" s="13">
        <v>15</v>
      </c>
      <c r="CG46" s="13">
        <v>176</v>
      </c>
      <c r="CH46" s="13">
        <v>14</v>
      </c>
      <c r="CI46" s="13">
        <v>86</v>
      </c>
      <c r="CJ46" s="13" t="s">
        <v>282</v>
      </c>
      <c r="CK46" s="13" t="s">
        <v>282</v>
      </c>
      <c r="CL46" s="13">
        <v>12</v>
      </c>
      <c r="CM46" s="13">
        <v>88</v>
      </c>
      <c r="CN46" s="13">
        <v>14</v>
      </c>
      <c r="CO46" s="13">
        <v>54</v>
      </c>
      <c r="CP46" s="13">
        <v>40</v>
      </c>
      <c r="CQ46" s="13">
        <v>140</v>
      </c>
      <c r="CR46" s="13">
        <v>8</v>
      </c>
      <c r="CS46" s="13">
        <v>185</v>
      </c>
      <c r="CT46" s="13">
        <v>8</v>
      </c>
      <c r="CU46" s="13">
        <v>76</v>
      </c>
      <c r="CV46" s="13">
        <v>68</v>
      </c>
      <c r="CW46" s="13">
        <v>140</v>
      </c>
      <c r="CX46" s="13">
        <v>6</v>
      </c>
      <c r="CZ46" s="13">
        <v>10</v>
      </c>
      <c r="DA46" s="13">
        <v>103</v>
      </c>
      <c r="DB46" s="13">
        <v>100</v>
      </c>
      <c r="DC46" s="13">
        <v>130</v>
      </c>
      <c r="DD46" s="13">
        <v>10</v>
      </c>
      <c r="DE46" s="13">
        <v>102</v>
      </c>
      <c r="DF46" s="13">
        <v>14</v>
      </c>
      <c r="DG46" s="13">
        <v>80</v>
      </c>
      <c r="DH46" s="13">
        <v>76</v>
      </c>
      <c r="DI46" s="13">
        <v>138</v>
      </c>
      <c r="DJ46" s="13">
        <v>11</v>
      </c>
      <c r="DK46" s="13">
        <v>117</v>
      </c>
    </row>
    <row r="47" spans="1:115">
      <c r="A47" s="3" t="s">
        <v>181</v>
      </c>
      <c r="B47" s="13">
        <v>1</v>
      </c>
      <c r="C47" s="13">
        <v>98</v>
      </c>
      <c r="D47" s="13">
        <v>85</v>
      </c>
      <c r="E47" s="13">
        <v>98</v>
      </c>
      <c r="F47" s="13">
        <v>1</v>
      </c>
      <c r="G47" s="13">
        <v>1</v>
      </c>
      <c r="H47" s="13">
        <v>100</v>
      </c>
      <c r="I47" s="13">
        <v>85</v>
      </c>
      <c r="J47" s="13">
        <v>110</v>
      </c>
      <c r="K47" s="13">
        <v>1</v>
      </c>
      <c r="L47" s="13">
        <v>1</v>
      </c>
      <c r="M47" s="13">
        <v>107</v>
      </c>
      <c r="N47" s="13">
        <v>94</v>
      </c>
      <c r="O47" s="13">
        <v>108</v>
      </c>
      <c r="P47" s="13">
        <v>1</v>
      </c>
      <c r="Q47" s="13">
        <v>1</v>
      </c>
      <c r="R47" s="13">
        <v>94</v>
      </c>
      <c r="S47" s="13">
        <v>38</v>
      </c>
      <c r="T47" s="13">
        <v>100</v>
      </c>
      <c r="U47" s="13">
        <v>1</v>
      </c>
      <c r="V47" s="13">
        <v>1</v>
      </c>
      <c r="W47" s="13">
        <v>106</v>
      </c>
      <c r="X47" s="13">
        <v>85</v>
      </c>
      <c r="Y47" s="13">
        <v>106</v>
      </c>
      <c r="Z47" s="13">
        <v>1</v>
      </c>
      <c r="AA47" s="13">
        <v>1</v>
      </c>
      <c r="AB47" s="13">
        <v>97</v>
      </c>
      <c r="AC47" s="13">
        <v>63</v>
      </c>
      <c r="AD47" s="13">
        <v>100</v>
      </c>
      <c r="AE47" s="13">
        <v>1</v>
      </c>
      <c r="AF47" s="74">
        <v>1</v>
      </c>
      <c r="AG47" s="74">
        <v>93</v>
      </c>
      <c r="AH47" s="74">
        <v>68</v>
      </c>
      <c r="AI47" s="74">
        <v>100</v>
      </c>
      <c r="AJ47" s="74">
        <v>1</v>
      </c>
      <c r="AK47" s="13">
        <v>2</v>
      </c>
      <c r="AL47" s="13">
        <v>88</v>
      </c>
      <c r="AM47" s="13">
        <v>72</v>
      </c>
      <c r="AN47" s="13">
        <v>103</v>
      </c>
      <c r="AO47" s="13">
        <v>2</v>
      </c>
      <c r="AP47" s="13">
        <v>1</v>
      </c>
      <c r="AQ47" s="13">
        <v>100</v>
      </c>
      <c r="AR47" s="13">
        <v>76</v>
      </c>
      <c r="AS47" s="13">
        <v>109</v>
      </c>
      <c r="AT47" s="13">
        <v>1</v>
      </c>
      <c r="AU47" s="80">
        <v>1</v>
      </c>
      <c r="AV47" s="80">
        <v>58</v>
      </c>
      <c r="AW47" s="80">
        <v>40</v>
      </c>
      <c r="AX47" s="80">
        <v>59</v>
      </c>
      <c r="AY47" s="80">
        <v>0</v>
      </c>
      <c r="AZ47" s="13">
        <v>103</v>
      </c>
      <c r="BA47" s="13">
        <v>104</v>
      </c>
      <c r="BB47" s="13">
        <v>117</v>
      </c>
      <c r="BC47" s="16">
        <v>50</v>
      </c>
      <c r="BD47" s="16">
        <v>113</v>
      </c>
      <c r="BE47" s="16">
        <v>99</v>
      </c>
      <c r="BF47" s="16">
        <v>102</v>
      </c>
      <c r="BG47" s="13">
        <v>115</v>
      </c>
      <c r="BH47" s="13">
        <v>122</v>
      </c>
      <c r="BI47" s="16">
        <v>67</v>
      </c>
      <c r="BJ47" s="3"/>
      <c r="BK47" s="3"/>
      <c r="BL47" s="3" t="s">
        <v>358</v>
      </c>
      <c r="BM47" s="3" t="s">
        <v>28</v>
      </c>
      <c r="BN47" s="3"/>
      <c r="BO47" s="3"/>
      <c r="BP47" s="13">
        <v>1</v>
      </c>
      <c r="BQ47" s="13">
        <v>164</v>
      </c>
      <c r="BR47" s="13" t="s">
        <v>282</v>
      </c>
      <c r="BS47" s="13" t="s">
        <v>282</v>
      </c>
      <c r="BT47" s="13">
        <v>2</v>
      </c>
      <c r="BU47" s="13">
        <v>150</v>
      </c>
      <c r="BV47" s="13">
        <v>1</v>
      </c>
      <c r="BW47" s="13">
        <v>157</v>
      </c>
      <c r="BX47" s="13" t="s">
        <v>282</v>
      </c>
      <c r="BY47" s="13" t="s">
        <v>282</v>
      </c>
      <c r="BZ47" s="13">
        <v>1</v>
      </c>
      <c r="CA47" s="13">
        <v>154</v>
      </c>
      <c r="CB47" s="13">
        <v>1</v>
      </c>
      <c r="CC47" s="13">
        <v>152</v>
      </c>
      <c r="CD47" s="13" t="s">
        <v>282</v>
      </c>
      <c r="CE47" s="13" t="s">
        <v>282</v>
      </c>
      <c r="CF47" s="13">
        <v>1</v>
      </c>
      <c r="CG47" s="13">
        <v>176</v>
      </c>
      <c r="CH47" s="13">
        <v>1</v>
      </c>
      <c r="CI47" s="13">
        <v>124</v>
      </c>
      <c r="CJ47" s="13" t="s">
        <v>282</v>
      </c>
      <c r="CK47" s="13" t="s">
        <v>282</v>
      </c>
      <c r="CL47" s="13">
        <v>1</v>
      </c>
      <c r="CM47" s="13">
        <v>88</v>
      </c>
      <c r="CN47" s="13">
        <v>1</v>
      </c>
      <c r="CO47" s="13">
        <v>118</v>
      </c>
      <c r="CP47" s="13">
        <v>106</v>
      </c>
      <c r="CQ47" s="13">
        <v>118</v>
      </c>
      <c r="CR47" s="13">
        <v>1</v>
      </c>
      <c r="CS47" s="13">
        <v>185</v>
      </c>
      <c r="CT47" s="13">
        <v>1</v>
      </c>
      <c r="CU47" s="13">
        <v>126</v>
      </c>
      <c r="CV47" s="13">
        <v>118</v>
      </c>
      <c r="CW47" s="13">
        <v>126</v>
      </c>
      <c r="CX47" s="13">
        <v>1</v>
      </c>
      <c r="CZ47" s="13">
        <v>1</v>
      </c>
      <c r="DA47" s="13">
        <v>87</v>
      </c>
      <c r="DB47" s="13">
        <v>81</v>
      </c>
      <c r="DC47" s="13">
        <v>87</v>
      </c>
      <c r="DD47" s="13">
        <v>1</v>
      </c>
      <c r="DE47" s="13">
        <v>102</v>
      </c>
      <c r="DF47" s="13">
        <v>1</v>
      </c>
      <c r="DG47" s="13">
        <v>98</v>
      </c>
      <c r="DH47" s="13">
        <v>85</v>
      </c>
      <c r="DI47" s="13">
        <v>98</v>
      </c>
      <c r="DJ47" s="13">
        <v>1</v>
      </c>
      <c r="DK47" s="13">
        <v>117</v>
      </c>
    </row>
    <row r="48" spans="1:115">
      <c r="A48" s="3" t="s">
        <v>182</v>
      </c>
      <c r="B48" s="13">
        <v>2</v>
      </c>
      <c r="C48" s="13">
        <v>125</v>
      </c>
      <c r="D48" s="13">
        <v>121</v>
      </c>
      <c r="E48" s="13">
        <v>125</v>
      </c>
      <c r="F48" s="13">
        <v>3</v>
      </c>
      <c r="G48" s="13">
        <v>2</v>
      </c>
      <c r="H48" s="13">
        <v>118</v>
      </c>
      <c r="I48" s="13">
        <v>114</v>
      </c>
      <c r="J48" s="13">
        <v>119</v>
      </c>
      <c r="K48" s="13">
        <v>3</v>
      </c>
      <c r="L48" s="13">
        <v>2</v>
      </c>
      <c r="M48" s="13">
        <v>102</v>
      </c>
      <c r="N48" s="13">
        <v>100</v>
      </c>
      <c r="O48" s="13">
        <v>105</v>
      </c>
      <c r="P48" s="13">
        <v>2</v>
      </c>
      <c r="Q48" s="13">
        <v>2</v>
      </c>
      <c r="R48" s="13">
        <v>75</v>
      </c>
      <c r="S48" s="13">
        <v>60</v>
      </c>
      <c r="T48" s="13">
        <v>80</v>
      </c>
      <c r="U48" s="13">
        <v>1</v>
      </c>
      <c r="V48" s="13">
        <v>2</v>
      </c>
      <c r="W48" s="13">
        <v>95</v>
      </c>
      <c r="X48" s="13">
        <v>90</v>
      </c>
      <c r="Y48" s="13">
        <v>98</v>
      </c>
      <c r="Z48" s="13">
        <v>2</v>
      </c>
      <c r="AA48" s="13">
        <v>2</v>
      </c>
      <c r="AB48" s="13">
        <v>97</v>
      </c>
      <c r="AC48" s="13">
        <v>95</v>
      </c>
      <c r="AD48" s="13">
        <v>100</v>
      </c>
      <c r="AE48" s="13">
        <v>2</v>
      </c>
      <c r="AF48" s="74">
        <v>2</v>
      </c>
      <c r="AG48" s="74">
        <v>116</v>
      </c>
      <c r="AH48" s="74">
        <v>113</v>
      </c>
      <c r="AI48" s="74">
        <v>120</v>
      </c>
      <c r="AJ48" s="74">
        <v>2</v>
      </c>
      <c r="AK48" s="13">
        <v>2</v>
      </c>
      <c r="AL48" s="13">
        <v>108</v>
      </c>
      <c r="AM48" s="13">
        <v>102</v>
      </c>
      <c r="AN48" s="13">
        <v>118</v>
      </c>
      <c r="AO48" s="13">
        <v>2</v>
      </c>
      <c r="AP48" s="13">
        <v>2</v>
      </c>
      <c r="AQ48" s="13">
        <v>95</v>
      </c>
      <c r="AR48" s="13">
        <v>89</v>
      </c>
      <c r="AS48" s="13">
        <v>103</v>
      </c>
      <c r="AT48" s="13">
        <v>1</v>
      </c>
      <c r="AU48" s="80">
        <v>1</v>
      </c>
      <c r="AV48" s="80">
        <v>85</v>
      </c>
      <c r="AW48" s="80">
        <v>79</v>
      </c>
      <c r="AX48" s="80">
        <v>91</v>
      </c>
      <c r="AY48" s="80">
        <v>1</v>
      </c>
      <c r="AZ48" s="13">
        <v>124</v>
      </c>
      <c r="BA48" s="13">
        <v>134</v>
      </c>
      <c r="BB48" s="13">
        <v>142</v>
      </c>
      <c r="BC48" s="16">
        <v>62</v>
      </c>
      <c r="BD48" s="16">
        <v>112</v>
      </c>
      <c r="BE48" s="16">
        <v>110</v>
      </c>
      <c r="BF48" s="16">
        <v>138</v>
      </c>
      <c r="BG48" s="13">
        <v>135</v>
      </c>
      <c r="BH48" s="13">
        <v>118</v>
      </c>
      <c r="BI48" s="93">
        <v>111</v>
      </c>
      <c r="BJ48" s="3"/>
      <c r="BK48" s="3"/>
      <c r="BL48" s="3" t="s">
        <v>359</v>
      </c>
      <c r="BM48" s="3" t="s">
        <v>294</v>
      </c>
      <c r="BN48" s="3"/>
      <c r="BO48" s="3"/>
      <c r="BP48" s="13">
        <v>11</v>
      </c>
      <c r="BQ48" s="13">
        <v>130</v>
      </c>
      <c r="BR48" s="13" t="s">
        <v>282</v>
      </c>
      <c r="BS48" s="13" t="s">
        <v>282</v>
      </c>
      <c r="BT48" s="13">
        <v>14</v>
      </c>
      <c r="BU48" s="13">
        <v>148</v>
      </c>
      <c r="BV48" s="13">
        <v>9</v>
      </c>
      <c r="BW48" s="13">
        <v>126</v>
      </c>
      <c r="BX48" s="13" t="s">
        <v>282</v>
      </c>
      <c r="BY48" s="13" t="s">
        <v>282</v>
      </c>
      <c r="BZ48" s="13">
        <v>11</v>
      </c>
      <c r="CA48" s="13">
        <v>176</v>
      </c>
      <c r="CB48" s="13">
        <v>7</v>
      </c>
      <c r="CC48" s="13">
        <v>128</v>
      </c>
      <c r="CD48" s="13" t="s">
        <v>282</v>
      </c>
      <c r="CE48" s="13" t="s">
        <v>282</v>
      </c>
      <c r="CF48" s="13">
        <v>9</v>
      </c>
      <c r="CG48" s="13">
        <v>147</v>
      </c>
      <c r="CH48" s="13">
        <v>6</v>
      </c>
      <c r="CI48" s="13">
        <v>83</v>
      </c>
      <c r="CJ48" s="13" t="s">
        <v>282</v>
      </c>
      <c r="CK48" s="13" t="s">
        <v>282</v>
      </c>
      <c r="CL48" s="13">
        <v>5</v>
      </c>
      <c r="CM48" s="13">
        <v>89</v>
      </c>
      <c r="CN48" s="13">
        <v>4</v>
      </c>
      <c r="CO48" s="13">
        <v>120</v>
      </c>
      <c r="CP48" s="13">
        <v>100</v>
      </c>
      <c r="CQ48" s="13">
        <v>130</v>
      </c>
      <c r="CR48" s="13">
        <v>5</v>
      </c>
      <c r="CS48" s="13">
        <v>161</v>
      </c>
      <c r="CT48" s="13">
        <v>3</v>
      </c>
      <c r="CU48" s="13">
        <v>115</v>
      </c>
      <c r="CV48" s="13">
        <v>95</v>
      </c>
      <c r="CW48" s="13">
        <v>117</v>
      </c>
      <c r="CX48" s="13">
        <v>3</v>
      </c>
      <c r="CZ48" s="13">
        <v>3</v>
      </c>
      <c r="DA48" s="13">
        <v>100</v>
      </c>
      <c r="DB48" s="13">
        <v>98</v>
      </c>
      <c r="DC48" s="13">
        <v>100</v>
      </c>
      <c r="DD48" s="13">
        <v>3</v>
      </c>
      <c r="DE48" s="13">
        <v>137</v>
      </c>
      <c r="DF48" s="13">
        <v>2</v>
      </c>
      <c r="DG48" s="13">
        <v>126</v>
      </c>
      <c r="DH48" s="13">
        <v>123</v>
      </c>
      <c r="DI48" s="13">
        <v>126</v>
      </c>
      <c r="DJ48" s="13">
        <v>3</v>
      </c>
      <c r="DK48" s="13">
        <v>169</v>
      </c>
    </row>
    <row r="49" spans="1:115">
      <c r="A49" s="3" t="s">
        <v>183</v>
      </c>
      <c r="B49" s="13">
        <v>3</v>
      </c>
      <c r="C49" s="13">
        <v>67</v>
      </c>
      <c r="D49" s="13">
        <v>67</v>
      </c>
      <c r="E49" s="13">
        <v>67</v>
      </c>
      <c r="F49" s="13">
        <v>2</v>
      </c>
      <c r="G49" s="13">
        <v>8</v>
      </c>
      <c r="H49" s="13">
        <v>89</v>
      </c>
      <c r="I49" s="13">
        <v>89</v>
      </c>
      <c r="J49" s="13">
        <v>90</v>
      </c>
      <c r="K49" s="13">
        <v>7</v>
      </c>
      <c r="L49" s="13">
        <v>12</v>
      </c>
      <c r="M49" s="13">
        <v>59</v>
      </c>
      <c r="N49" s="13">
        <v>57</v>
      </c>
      <c r="O49" s="13">
        <v>90</v>
      </c>
      <c r="P49" s="13">
        <v>7</v>
      </c>
      <c r="Q49" s="13">
        <v>13</v>
      </c>
      <c r="R49" s="13">
        <v>18</v>
      </c>
      <c r="S49" s="13">
        <v>17</v>
      </c>
      <c r="T49" s="13">
        <v>40</v>
      </c>
      <c r="U49" s="13">
        <v>2</v>
      </c>
      <c r="V49" s="13">
        <v>16</v>
      </c>
      <c r="W49" s="13">
        <v>13</v>
      </c>
      <c r="X49" s="13">
        <v>12</v>
      </c>
      <c r="Y49" s="13">
        <v>60</v>
      </c>
      <c r="Z49" s="13">
        <v>2</v>
      </c>
      <c r="AA49" s="13">
        <v>13</v>
      </c>
      <c r="AB49" s="13">
        <v>13</v>
      </c>
      <c r="AC49" s="13">
        <v>12</v>
      </c>
      <c r="AD49" s="13">
        <v>48</v>
      </c>
      <c r="AE49" s="13">
        <v>2</v>
      </c>
      <c r="AF49" s="74">
        <v>10</v>
      </c>
      <c r="AG49" s="74">
        <v>26</v>
      </c>
      <c r="AH49" s="74">
        <v>25</v>
      </c>
      <c r="AI49" s="74">
        <v>58</v>
      </c>
      <c r="AJ49" s="74">
        <v>3</v>
      </c>
      <c r="AK49" s="13">
        <v>6</v>
      </c>
      <c r="AL49" s="13">
        <v>19</v>
      </c>
      <c r="AM49" s="13">
        <v>17</v>
      </c>
      <c r="AN49" s="13">
        <v>57</v>
      </c>
      <c r="AO49" s="13">
        <v>1</v>
      </c>
      <c r="AP49" s="13">
        <v>3</v>
      </c>
      <c r="AQ49" s="13">
        <v>93</v>
      </c>
      <c r="AR49" s="13">
        <v>36</v>
      </c>
      <c r="AS49" s="13">
        <v>95</v>
      </c>
      <c r="AT49" s="13">
        <v>3</v>
      </c>
      <c r="AU49" s="80">
        <v>3</v>
      </c>
      <c r="AV49" s="80">
        <v>46</v>
      </c>
      <c r="AW49" s="80">
        <v>32</v>
      </c>
      <c r="AX49" s="80">
        <v>46</v>
      </c>
      <c r="AY49" s="80">
        <v>1</v>
      </c>
      <c r="AZ49" s="13">
        <v>124</v>
      </c>
      <c r="BA49" s="13">
        <v>134</v>
      </c>
      <c r="BB49" s="13">
        <v>142</v>
      </c>
      <c r="BC49" s="16">
        <v>62</v>
      </c>
      <c r="BD49" s="16">
        <v>112</v>
      </c>
      <c r="BE49" s="16">
        <v>110</v>
      </c>
      <c r="BF49" s="16">
        <v>138</v>
      </c>
      <c r="BG49" s="13">
        <v>135</v>
      </c>
      <c r="BH49" s="13">
        <v>118</v>
      </c>
      <c r="BI49" s="16">
        <v>111</v>
      </c>
      <c r="BJ49" s="3"/>
      <c r="BK49" s="3"/>
      <c r="BL49" s="3" t="s">
        <v>389</v>
      </c>
      <c r="BM49" s="3" t="s">
        <v>90</v>
      </c>
      <c r="BN49" s="3"/>
      <c r="BO49" s="3"/>
      <c r="BP49" s="13">
        <v>19</v>
      </c>
      <c r="BQ49" s="13">
        <v>110</v>
      </c>
      <c r="BR49" s="13" t="s">
        <v>282</v>
      </c>
      <c r="BS49" s="13" t="s">
        <v>282</v>
      </c>
      <c r="BT49" s="13">
        <v>21</v>
      </c>
      <c r="BU49" s="13">
        <v>148</v>
      </c>
      <c r="BV49" s="13">
        <v>18</v>
      </c>
      <c r="BW49" s="13">
        <v>122</v>
      </c>
      <c r="BX49" s="13" t="s">
        <v>282</v>
      </c>
      <c r="BY49" s="13" t="s">
        <v>282</v>
      </c>
      <c r="BZ49" s="13">
        <v>22</v>
      </c>
      <c r="CA49" s="13">
        <v>176</v>
      </c>
      <c r="CB49" s="13">
        <v>20</v>
      </c>
      <c r="CC49" s="13">
        <v>36</v>
      </c>
      <c r="CD49" s="13" t="s">
        <v>282</v>
      </c>
      <c r="CE49" s="13" t="s">
        <v>282</v>
      </c>
      <c r="CF49" s="13">
        <v>7</v>
      </c>
      <c r="CG49" s="13">
        <v>147</v>
      </c>
      <c r="CH49" s="13">
        <v>20</v>
      </c>
      <c r="CI49" s="13">
        <v>35</v>
      </c>
      <c r="CJ49" s="13" t="s">
        <v>282</v>
      </c>
      <c r="CK49" s="13" t="s">
        <v>282</v>
      </c>
      <c r="CL49" s="13">
        <v>7</v>
      </c>
      <c r="CM49" s="13">
        <v>89</v>
      </c>
      <c r="CN49" s="13">
        <v>22</v>
      </c>
      <c r="CO49" s="13">
        <v>94</v>
      </c>
      <c r="CP49" s="13">
        <v>88</v>
      </c>
      <c r="CQ49" s="13">
        <v>132</v>
      </c>
      <c r="CR49" s="13">
        <v>21</v>
      </c>
      <c r="CS49" s="13">
        <v>161</v>
      </c>
      <c r="CT49" s="13">
        <v>14</v>
      </c>
      <c r="CU49" s="13">
        <v>50</v>
      </c>
      <c r="CV49" s="13">
        <v>30</v>
      </c>
      <c r="CW49" s="13">
        <v>120</v>
      </c>
      <c r="CX49" s="13">
        <v>7</v>
      </c>
      <c r="CZ49" s="13">
        <v>12</v>
      </c>
      <c r="DA49" s="13">
        <v>50</v>
      </c>
      <c r="DB49" s="13">
        <v>35</v>
      </c>
      <c r="DC49" s="13">
        <v>100</v>
      </c>
      <c r="DD49" s="13">
        <v>6</v>
      </c>
      <c r="DE49" s="13">
        <v>137</v>
      </c>
      <c r="DF49" s="13">
        <v>11</v>
      </c>
      <c r="DG49" s="13">
        <v>66</v>
      </c>
      <c r="DH49" s="13">
        <v>66</v>
      </c>
      <c r="DI49" s="13">
        <v>66</v>
      </c>
      <c r="DJ49" s="13">
        <v>7</v>
      </c>
      <c r="DK49" s="13">
        <v>169</v>
      </c>
    </row>
    <row r="50" spans="1:115">
      <c r="A50" s="3" t="s">
        <v>184</v>
      </c>
      <c r="B50" s="13">
        <v>540</v>
      </c>
      <c r="C50" s="13">
        <v>104</v>
      </c>
      <c r="D50" s="13">
        <v>104</v>
      </c>
      <c r="E50" s="13">
        <v>106</v>
      </c>
      <c r="F50" s="13">
        <v>562</v>
      </c>
      <c r="G50" s="13">
        <v>533</v>
      </c>
      <c r="H50" s="13">
        <v>111</v>
      </c>
      <c r="I50" s="13">
        <v>111</v>
      </c>
      <c r="J50" s="13">
        <v>112</v>
      </c>
      <c r="K50" s="13">
        <v>590</v>
      </c>
      <c r="L50" s="13">
        <v>531</v>
      </c>
      <c r="M50" s="13">
        <v>151</v>
      </c>
      <c r="N50" s="13">
        <v>151</v>
      </c>
      <c r="O50" s="13">
        <v>151</v>
      </c>
      <c r="P50" s="13">
        <v>804</v>
      </c>
      <c r="Q50" s="13">
        <v>485</v>
      </c>
      <c r="R50" s="13">
        <v>64</v>
      </c>
      <c r="S50" s="13">
        <v>64</v>
      </c>
      <c r="T50" s="13">
        <v>67</v>
      </c>
      <c r="U50" s="13">
        <v>312</v>
      </c>
      <c r="V50" s="13">
        <v>482</v>
      </c>
      <c r="W50" s="13">
        <v>122</v>
      </c>
      <c r="X50" s="13">
        <v>122</v>
      </c>
      <c r="Y50" s="13">
        <v>135</v>
      </c>
      <c r="Z50" s="13">
        <v>589</v>
      </c>
      <c r="AA50" s="13">
        <v>471</v>
      </c>
      <c r="AB50" s="13">
        <v>101</v>
      </c>
      <c r="AC50" s="13">
        <v>101</v>
      </c>
      <c r="AD50" s="13">
        <v>104</v>
      </c>
      <c r="AE50" s="13">
        <v>476</v>
      </c>
      <c r="AF50" s="74">
        <v>505</v>
      </c>
      <c r="AG50" s="74">
        <v>133</v>
      </c>
      <c r="AH50" s="74">
        <v>133</v>
      </c>
      <c r="AI50" s="74">
        <v>136</v>
      </c>
      <c r="AJ50" s="74">
        <v>672</v>
      </c>
      <c r="AK50" s="13">
        <v>468</v>
      </c>
      <c r="AL50" s="13">
        <v>127</v>
      </c>
      <c r="AM50" s="13">
        <v>127</v>
      </c>
      <c r="AN50" s="13">
        <v>131</v>
      </c>
      <c r="AO50" s="13">
        <v>594</v>
      </c>
      <c r="AP50" s="13">
        <v>514</v>
      </c>
      <c r="AQ50" s="13">
        <v>103</v>
      </c>
      <c r="AR50" s="13">
        <v>102</v>
      </c>
      <c r="AS50" s="13">
        <v>108</v>
      </c>
      <c r="AT50" s="13">
        <v>527</v>
      </c>
      <c r="AU50" s="80">
        <v>485</v>
      </c>
      <c r="AV50" s="80">
        <v>90</v>
      </c>
      <c r="AW50" s="80">
        <v>90</v>
      </c>
      <c r="AX50" s="80">
        <v>96</v>
      </c>
      <c r="AY50" s="80">
        <v>438</v>
      </c>
      <c r="AZ50" s="13">
        <v>124</v>
      </c>
      <c r="BA50" s="13">
        <v>134</v>
      </c>
      <c r="BB50" s="13">
        <v>142</v>
      </c>
      <c r="BC50" s="16">
        <v>62</v>
      </c>
      <c r="BD50" s="16">
        <v>112</v>
      </c>
      <c r="BE50" s="16">
        <v>110</v>
      </c>
      <c r="BF50" s="16">
        <v>138</v>
      </c>
      <c r="BG50" s="13">
        <v>135</v>
      </c>
      <c r="BH50" s="13">
        <v>118</v>
      </c>
      <c r="BI50" s="16">
        <v>111</v>
      </c>
      <c r="BJ50" s="3"/>
      <c r="BK50" s="3"/>
      <c r="BL50" s="3" t="s">
        <v>390</v>
      </c>
      <c r="BM50" s="3" t="s">
        <v>87</v>
      </c>
      <c r="BN50" s="3"/>
      <c r="BO50" s="3"/>
      <c r="BP50" s="13">
        <v>555</v>
      </c>
      <c r="BQ50" s="13">
        <v>129</v>
      </c>
      <c r="BR50" s="13" t="s">
        <v>282</v>
      </c>
      <c r="BS50" s="13" t="s">
        <v>282</v>
      </c>
      <c r="BT50" s="13">
        <v>716</v>
      </c>
      <c r="BU50" s="13">
        <v>148</v>
      </c>
      <c r="BV50" s="13">
        <v>540</v>
      </c>
      <c r="BW50" s="13">
        <v>170</v>
      </c>
      <c r="BX50" s="13" t="s">
        <v>282</v>
      </c>
      <c r="BY50" s="13" t="s">
        <v>282</v>
      </c>
      <c r="BZ50" s="13">
        <v>918</v>
      </c>
      <c r="CA50" s="13">
        <v>176</v>
      </c>
      <c r="CB50" s="13">
        <v>540</v>
      </c>
      <c r="CC50" s="13">
        <v>124</v>
      </c>
      <c r="CD50" s="13" t="s">
        <v>282</v>
      </c>
      <c r="CE50" s="13" t="s">
        <v>282</v>
      </c>
      <c r="CF50" s="13">
        <v>670</v>
      </c>
      <c r="CG50" s="13">
        <v>147</v>
      </c>
      <c r="CH50" s="13">
        <v>500</v>
      </c>
      <c r="CI50" s="13">
        <v>89</v>
      </c>
      <c r="CJ50" s="13" t="s">
        <v>282</v>
      </c>
      <c r="CK50" s="13" t="s">
        <v>282</v>
      </c>
      <c r="CL50" s="13">
        <v>445</v>
      </c>
      <c r="CM50" s="13">
        <v>89</v>
      </c>
      <c r="CN50" s="13">
        <v>507</v>
      </c>
      <c r="CO50" s="13">
        <v>160</v>
      </c>
      <c r="CP50" s="13">
        <v>160</v>
      </c>
      <c r="CQ50" s="13">
        <v>155</v>
      </c>
      <c r="CR50" s="13">
        <v>811</v>
      </c>
      <c r="CS50" s="13">
        <v>161</v>
      </c>
      <c r="CT50" s="13">
        <v>505</v>
      </c>
      <c r="CU50" s="13">
        <v>138</v>
      </c>
      <c r="CV50" s="13">
        <v>138</v>
      </c>
      <c r="CW50" s="13">
        <v>145</v>
      </c>
      <c r="CX50" s="13">
        <v>697</v>
      </c>
      <c r="CZ50" s="13">
        <v>515</v>
      </c>
      <c r="DA50" s="13">
        <v>134</v>
      </c>
      <c r="DB50" s="13">
        <v>134</v>
      </c>
      <c r="DC50" s="13">
        <v>110</v>
      </c>
      <c r="DD50" s="13">
        <v>688</v>
      </c>
      <c r="DE50" s="13">
        <v>137</v>
      </c>
      <c r="DF50" s="13">
        <v>518</v>
      </c>
      <c r="DG50" s="13">
        <v>144</v>
      </c>
      <c r="DH50" s="13">
        <v>144</v>
      </c>
      <c r="DI50" s="13">
        <v>144</v>
      </c>
      <c r="DJ50" s="13">
        <v>746</v>
      </c>
      <c r="DK50" s="13">
        <v>169</v>
      </c>
    </row>
    <row r="51" spans="1:115">
      <c r="A51" s="3" t="s">
        <v>185</v>
      </c>
      <c r="B51" s="13">
        <v>2</v>
      </c>
      <c r="C51" s="13">
        <v>124</v>
      </c>
      <c r="D51" s="13">
        <v>121</v>
      </c>
      <c r="E51" s="13">
        <v>124</v>
      </c>
      <c r="F51" s="13">
        <v>2</v>
      </c>
      <c r="G51" s="13">
        <v>2</v>
      </c>
      <c r="H51" s="13">
        <v>119</v>
      </c>
      <c r="I51" s="13">
        <v>114</v>
      </c>
      <c r="J51" s="13">
        <v>119</v>
      </c>
      <c r="K51" s="13">
        <v>2</v>
      </c>
      <c r="L51" s="13">
        <v>1</v>
      </c>
      <c r="M51" s="13">
        <v>104</v>
      </c>
      <c r="N51" s="13">
        <v>100</v>
      </c>
      <c r="O51" s="13">
        <v>105</v>
      </c>
      <c r="P51" s="13">
        <v>1</v>
      </c>
      <c r="Q51" s="13">
        <v>1</v>
      </c>
      <c r="R51" s="13">
        <v>75</v>
      </c>
      <c r="S51" s="13">
        <v>60</v>
      </c>
      <c r="T51" s="13">
        <v>80</v>
      </c>
      <c r="U51" s="13">
        <v>1</v>
      </c>
      <c r="V51" s="13">
        <v>1</v>
      </c>
      <c r="W51" s="13">
        <v>95</v>
      </c>
      <c r="X51" s="13">
        <v>80</v>
      </c>
      <c r="Y51" s="13">
        <v>98</v>
      </c>
      <c r="Z51" s="13">
        <v>1</v>
      </c>
      <c r="AA51" s="13">
        <v>1</v>
      </c>
      <c r="AB51" s="13">
        <v>95</v>
      </c>
      <c r="AC51" s="13">
        <v>86</v>
      </c>
      <c r="AD51" s="13">
        <v>96</v>
      </c>
      <c r="AE51" s="13">
        <v>1</v>
      </c>
      <c r="AF51" s="74">
        <v>1</v>
      </c>
      <c r="AG51" s="74">
        <v>114</v>
      </c>
      <c r="AH51" s="74">
        <v>102</v>
      </c>
      <c r="AI51" s="74">
        <v>115</v>
      </c>
      <c r="AJ51" s="74">
        <v>1</v>
      </c>
      <c r="AK51" s="13">
        <v>1</v>
      </c>
      <c r="AL51" s="13">
        <v>111</v>
      </c>
      <c r="AM51" s="13">
        <v>92</v>
      </c>
      <c r="AN51" s="13">
        <v>113</v>
      </c>
      <c r="AO51" s="13">
        <v>1</v>
      </c>
      <c r="AP51" s="13">
        <v>2</v>
      </c>
      <c r="AQ51" s="13">
        <v>97</v>
      </c>
      <c r="AR51" s="13">
        <v>80</v>
      </c>
      <c r="AS51" s="13">
        <v>98</v>
      </c>
      <c r="AT51" s="13">
        <v>2</v>
      </c>
      <c r="AU51" s="80">
        <v>1</v>
      </c>
      <c r="AV51" s="80">
        <v>86</v>
      </c>
      <c r="AW51" s="80">
        <v>71</v>
      </c>
      <c r="AX51" s="80">
        <v>87</v>
      </c>
      <c r="AY51" s="80">
        <v>1</v>
      </c>
      <c r="AZ51" s="13">
        <v>124</v>
      </c>
      <c r="BA51" s="13">
        <v>134</v>
      </c>
      <c r="BB51" s="13">
        <v>142</v>
      </c>
      <c r="BC51" s="16">
        <v>62</v>
      </c>
      <c r="BD51" s="16">
        <v>112</v>
      </c>
      <c r="BE51" s="16">
        <v>110</v>
      </c>
      <c r="BF51" s="16">
        <v>138</v>
      </c>
      <c r="BG51" s="13">
        <v>135</v>
      </c>
      <c r="BH51" s="13">
        <v>118</v>
      </c>
      <c r="BI51" s="16">
        <v>111</v>
      </c>
      <c r="BJ51" s="3"/>
      <c r="BK51" s="3"/>
      <c r="BL51" s="3" t="s">
        <v>391</v>
      </c>
      <c r="BM51" s="3" t="s">
        <v>84</v>
      </c>
      <c r="BN51" s="3"/>
      <c r="BO51" s="3"/>
      <c r="BP51" s="13">
        <v>14</v>
      </c>
      <c r="BQ51" s="13">
        <v>107</v>
      </c>
      <c r="BR51" s="13" t="s">
        <v>282</v>
      </c>
      <c r="BS51" s="13" t="s">
        <v>282</v>
      </c>
      <c r="BT51" s="13">
        <v>15</v>
      </c>
      <c r="BU51" s="13">
        <v>148</v>
      </c>
      <c r="BV51" s="13">
        <v>13</v>
      </c>
      <c r="BW51" s="13">
        <v>108</v>
      </c>
      <c r="BX51" s="13" t="s">
        <v>282</v>
      </c>
      <c r="BY51" s="13" t="s">
        <v>282</v>
      </c>
      <c r="BZ51" s="13">
        <v>14</v>
      </c>
      <c r="CA51" s="13">
        <v>176</v>
      </c>
      <c r="CB51" s="13">
        <v>11</v>
      </c>
      <c r="CC51" s="13">
        <v>113</v>
      </c>
      <c r="CD51" s="13" t="s">
        <v>282</v>
      </c>
      <c r="CE51" s="13" t="s">
        <v>282</v>
      </c>
      <c r="CF51" s="13">
        <v>12</v>
      </c>
      <c r="CG51" s="13">
        <v>147</v>
      </c>
      <c r="CH51" s="13">
        <v>10</v>
      </c>
      <c r="CI51" s="13">
        <v>74</v>
      </c>
      <c r="CJ51" s="13" t="s">
        <v>282</v>
      </c>
      <c r="CK51" s="13" t="s">
        <v>282</v>
      </c>
      <c r="CL51" s="13">
        <v>7</v>
      </c>
      <c r="CM51" s="13">
        <v>89</v>
      </c>
      <c r="CN51" s="13">
        <v>6</v>
      </c>
      <c r="CO51" s="13">
        <v>120</v>
      </c>
      <c r="CP51" s="13">
        <v>100</v>
      </c>
      <c r="CQ51" s="13">
        <v>120</v>
      </c>
      <c r="CR51" s="13">
        <v>7</v>
      </c>
      <c r="CS51" s="13">
        <v>161</v>
      </c>
      <c r="CT51" s="13">
        <v>4</v>
      </c>
      <c r="CU51" s="13">
        <v>100</v>
      </c>
      <c r="CV51" s="13">
        <v>95</v>
      </c>
      <c r="CW51" s="13">
        <v>100</v>
      </c>
      <c r="CX51" s="13">
        <v>4</v>
      </c>
      <c r="CZ51" s="13">
        <v>3</v>
      </c>
      <c r="DA51" s="13">
        <v>100</v>
      </c>
      <c r="DB51" s="13">
        <v>98</v>
      </c>
      <c r="DC51" s="13">
        <v>100</v>
      </c>
      <c r="DD51" s="13">
        <v>3</v>
      </c>
      <c r="DE51" s="13">
        <v>137</v>
      </c>
      <c r="DF51" s="13">
        <v>2</v>
      </c>
      <c r="DG51" s="13">
        <v>126</v>
      </c>
      <c r="DH51" s="13">
        <v>123</v>
      </c>
      <c r="DI51" s="13">
        <v>126</v>
      </c>
      <c r="DJ51" s="13">
        <v>3</v>
      </c>
      <c r="DK51" s="13">
        <v>169</v>
      </c>
    </row>
    <row r="52" spans="1:115">
      <c r="A52" s="3" t="s">
        <v>186</v>
      </c>
      <c r="B52" s="13">
        <v>1</v>
      </c>
      <c r="C52" s="13">
        <v>124</v>
      </c>
      <c r="D52" s="13">
        <v>121</v>
      </c>
      <c r="E52" s="13">
        <v>124</v>
      </c>
      <c r="F52" s="13">
        <v>1</v>
      </c>
      <c r="G52" s="13">
        <v>1</v>
      </c>
      <c r="H52" s="13">
        <v>117</v>
      </c>
      <c r="I52" s="13">
        <v>115</v>
      </c>
      <c r="J52" s="13">
        <v>120</v>
      </c>
      <c r="K52" s="13">
        <v>1</v>
      </c>
      <c r="L52" s="13">
        <v>1</v>
      </c>
      <c r="M52" s="13">
        <v>101</v>
      </c>
      <c r="N52" s="13">
        <v>100</v>
      </c>
      <c r="O52" s="13">
        <v>105</v>
      </c>
      <c r="P52" s="13">
        <v>1</v>
      </c>
      <c r="Q52" s="13">
        <v>1</v>
      </c>
      <c r="R52" s="13">
        <v>70</v>
      </c>
      <c r="S52" s="13">
        <v>60</v>
      </c>
      <c r="T52" s="13">
        <v>80</v>
      </c>
      <c r="U52" s="13">
        <v>0</v>
      </c>
      <c r="V52" s="13">
        <v>1</v>
      </c>
      <c r="W52" s="13">
        <v>75</v>
      </c>
      <c r="X52" s="13">
        <v>74</v>
      </c>
      <c r="Y52" s="13">
        <v>80</v>
      </c>
      <c r="Z52" s="13">
        <v>1</v>
      </c>
      <c r="AA52" s="13">
        <v>1</v>
      </c>
      <c r="AB52" s="13">
        <v>92</v>
      </c>
      <c r="AC52" s="13">
        <v>90</v>
      </c>
      <c r="AD52" s="13">
        <v>96</v>
      </c>
      <c r="AE52" s="13">
        <v>1</v>
      </c>
      <c r="AF52" s="74">
        <v>1</v>
      </c>
      <c r="AG52" s="74">
        <v>109</v>
      </c>
      <c r="AH52" s="74">
        <v>107</v>
      </c>
      <c r="AI52" s="74">
        <v>115</v>
      </c>
      <c r="AJ52" s="74">
        <v>1</v>
      </c>
      <c r="AK52" s="13">
        <v>1</v>
      </c>
      <c r="AL52" s="13">
        <v>101</v>
      </c>
      <c r="AM52" s="13">
        <v>96</v>
      </c>
      <c r="AN52" s="13">
        <v>113</v>
      </c>
      <c r="AO52" s="13">
        <v>1</v>
      </c>
      <c r="AP52" s="13">
        <v>1</v>
      </c>
      <c r="AQ52" s="13">
        <v>88</v>
      </c>
      <c r="AR52" s="13">
        <v>84</v>
      </c>
      <c r="AS52" s="13">
        <v>99</v>
      </c>
      <c r="AT52" s="13">
        <v>1</v>
      </c>
      <c r="AU52" s="80">
        <v>1</v>
      </c>
      <c r="AV52" s="80">
        <v>78</v>
      </c>
      <c r="AW52" s="80">
        <v>75</v>
      </c>
      <c r="AX52" s="80">
        <v>87</v>
      </c>
      <c r="AY52" s="80">
        <v>1</v>
      </c>
      <c r="AZ52" s="13">
        <v>124</v>
      </c>
      <c r="BA52" s="13">
        <v>134</v>
      </c>
      <c r="BB52" s="13">
        <v>142</v>
      </c>
      <c r="BC52" s="16">
        <v>62</v>
      </c>
      <c r="BD52" s="16">
        <v>112</v>
      </c>
      <c r="BE52" s="16">
        <v>110</v>
      </c>
      <c r="BF52" s="16">
        <v>138</v>
      </c>
      <c r="BG52" s="13">
        <v>135</v>
      </c>
      <c r="BH52" s="13">
        <v>118</v>
      </c>
      <c r="BI52" s="16">
        <v>111</v>
      </c>
      <c r="BJ52" s="3"/>
      <c r="BK52" s="3"/>
      <c r="BL52" s="3" t="s">
        <v>392</v>
      </c>
      <c r="BM52" s="3" t="s">
        <v>81</v>
      </c>
      <c r="BN52" s="3"/>
      <c r="BO52" s="3"/>
      <c r="BP52" s="13">
        <v>5</v>
      </c>
      <c r="BQ52" s="13">
        <v>130</v>
      </c>
      <c r="BR52" s="13" t="s">
        <v>282</v>
      </c>
      <c r="BS52" s="13" t="s">
        <v>282</v>
      </c>
      <c r="BT52" s="13">
        <v>7</v>
      </c>
      <c r="BU52" s="13">
        <v>148</v>
      </c>
      <c r="BV52" s="13">
        <v>5</v>
      </c>
      <c r="BW52" s="13">
        <v>125</v>
      </c>
      <c r="BX52" s="13" t="s">
        <v>282</v>
      </c>
      <c r="BY52" s="13" t="s">
        <v>282</v>
      </c>
      <c r="BZ52" s="13">
        <v>6</v>
      </c>
      <c r="CA52" s="13">
        <v>176</v>
      </c>
      <c r="CB52" s="13">
        <v>4</v>
      </c>
      <c r="CC52" s="13">
        <v>128</v>
      </c>
      <c r="CD52" s="13" t="s">
        <v>282</v>
      </c>
      <c r="CE52" s="13" t="s">
        <v>282</v>
      </c>
      <c r="CF52" s="13">
        <v>5</v>
      </c>
      <c r="CG52" s="13">
        <v>147</v>
      </c>
      <c r="CH52" s="13">
        <v>3</v>
      </c>
      <c r="CI52" s="13">
        <v>77</v>
      </c>
      <c r="CJ52" s="13" t="s">
        <v>282</v>
      </c>
      <c r="CK52" s="13" t="s">
        <v>282</v>
      </c>
      <c r="CL52" s="13">
        <v>2</v>
      </c>
      <c r="CM52" s="13">
        <v>89</v>
      </c>
      <c r="CN52" s="13">
        <v>1</v>
      </c>
      <c r="CO52" s="13">
        <v>120</v>
      </c>
      <c r="CP52" s="13">
        <v>100</v>
      </c>
      <c r="CQ52" s="13">
        <v>120</v>
      </c>
      <c r="CR52" s="13">
        <v>1</v>
      </c>
      <c r="CS52" s="13">
        <v>161</v>
      </c>
      <c r="CT52" s="13">
        <v>1</v>
      </c>
      <c r="CU52" s="13">
        <v>100</v>
      </c>
      <c r="CV52" s="13">
        <v>95</v>
      </c>
      <c r="CW52" s="13">
        <v>100</v>
      </c>
      <c r="CX52" s="13">
        <v>1</v>
      </c>
      <c r="CZ52" s="13">
        <v>1</v>
      </c>
      <c r="DA52" s="13">
        <v>100</v>
      </c>
      <c r="DB52" s="13">
        <v>98</v>
      </c>
      <c r="DC52" s="13">
        <v>100</v>
      </c>
      <c r="DD52" s="13">
        <v>1</v>
      </c>
      <c r="DE52" s="13">
        <v>137</v>
      </c>
      <c r="DF52" s="13">
        <v>1</v>
      </c>
      <c r="DG52" s="13">
        <v>126</v>
      </c>
      <c r="DH52" s="13">
        <v>123</v>
      </c>
      <c r="DI52" s="13">
        <v>126</v>
      </c>
      <c r="DJ52" s="13">
        <v>1</v>
      </c>
      <c r="DK52" s="13">
        <v>169</v>
      </c>
    </row>
    <row r="53" spans="1:115">
      <c r="A53" s="3" t="s">
        <v>187</v>
      </c>
      <c r="B53" s="13">
        <v>1</v>
      </c>
      <c r="C53" s="13">
        <v>107</v>
      </c>
      <c r="D53" s="13">
        <v>106</v>
      </c>
      <c r="E53" s="13">
        <v>107</v>
      </c>
      <c r="F53" s="13">
        <v>1</v>
      </c>
      <c r="G53" s="13">
        <v>3</v>
      </c>
      <c r="H53" s="13">
        <v>106</v>
      </c>
      <c r="I53" s="13">
        <v>105</v>
      </c>
      <c r="J53" s="13">
        <v>109</v>
      </c>
      <c r="K53" s="13">
        <v>4</v>
      </c>
      <c r="L53" s="13">
        <v>3</v>
      </c>
      <c r="M53" s="13">
        <v>91</v>
      </c>
      <c r="N53" s="13">
        <v>90</v>
      </c>
      <c r="O53" s="13">
        <v>95</v>
      </c>
      <c r="P53" s="13">
        <v>3</v>
      </c>
      <c r="Q53" s="13">
        <v>3</v>
      </c>
      <c r="R53" s="13">
        <v>38</v>
      </c>
      <c r="S53" s="13">
        <v>30</v>
      </c>
      <c r="T53" s="13">
        <v>50</v>
      </c>
      <c r="U53" s="13">
        <v>1</v>
      </c>
      <c r="V53" s="13">
        <v>3</v>
      </c>
      <c r="W53" s="13">
        <v>42</v>
      </c>
      <c r="X53" s="13">
        <v>40</v>
      </c>
      <c r="Y53" s="13">
        <v>50</v>
      </c>
      <c r="Z53" s="13">
        <v>1</v>
      </c>
      <c r="AA53" s="13">
        <v>3</v>
      </c>
      <c r="AB53" s="13">
        <v>52</v>
      </c>
      <c r="AC53" s="13">
        <v>45</v>
      </c>
      <c r="AD53" s="13">
        <v>72</v>
      </c>
      <c r="AE53" s="13">
        <v>2</v>
      </c>
      <c r="AF53" s="74">
        <v>3</v>
      </c>
      <c r="AG53" s="74">
        <v>65</v>
      </c>
      <c r="AH53" s="74">
        <v>56</v>
      </c>
      <c r="AI53" s="74">
        <v>86</v>
      </c>
      <c r="AJ53" s="74">
        <v>2</v>
      </c>
      <c r="AK53" s="13">
        <v>3</v>
      </c>
      <c r="AL53" s="13">
        <v>56</v>
      </c>
      <c r="AM53" s="13">
        <v>45</v>
      </c>
      <c r="AN53" s="13">
        <v>84</v>
      </c>
      <c r="AO53" s="13">
        <v>2</v>
      </c>
      <c r="AP53" s="13">
        <v>3</v>
      </c>
      <c r="AQ53" s="13">
        <v>48</v>
      </c>
      <c r="AR53" s="13">
        <v>39</v>
      </c>
      <c r="AS53" s="13">
        <v>73</v>
      </c>
      <c r="AT53" s="13">
        <v>1</v>
      </c>
      <c r="AU53" s="80">
        <v>2</v>
      </c>
      <c r="AV53" s="80">
        <v>45</v>
      </c>
      <c r="AW53" s="80">
        <v>40</v>
      </c>
      <c r="AX53" s="80">
        <v>59</v>
      </c>
      <c r="AY53" s="80">
        <v>1</v>
      </c>
      <c r="AZ53" s="13">
        <v>124</v>
      </c>
      <c r="BA53" s="13">
        <v>134</v>
      </c>
      <c r="BB53" s="13">
        <v>142</v>
      </c>
      <c r="BC53" s="16">
        <v>62</v>
      </c>
      <c r="BD53" s="16">
        <v>112</v>
      </c>
      <c r="BE53" s="16">
        <v>110</v>
      </c>
      <c r="BF53" s="16">
        <v>138</v>
      </c>
      <c r="BG53" s="13">
        <v>135</v>
      </c>
      <c r="BH53" s="13">
        <v>118</v>
      </c>
      <c r="BI53" s="16">
        <v>111</v>
      </c>
      <c r="BJ53" s="3"/>
      <c r="BK53" s="3"/>
      <c r="BL53" s="3" t="s">
        <v>393</v>
      </c>
      <c r="BM53" s="3" t="s">
        <v>78</v>
      </c>
      <c r="BN53" s="3"/>
      <c r="BO53" s="3"/>
      <c r="BP53" s="13">
        <v>10</v>
      </c>
      <c r="BQ53" s="13">
        <v>85</v>
      </c>
      <c r="BR53" s="13" t="s">
        <v>282</v>
      </c>
      <c r="BS53" s="13" t="s">
        <v>282</v>
      </c>
      <c r="BT53" s="13">
        <v>9</v>
      </c>
      <c r="BU53" s="13">
        <v>148</v>
      </c>
      <c r="BV53" s="13">
        <v>1</v>
      </c>
      <c r="BW53" s="13">
        <v>100</v>
      </c>
      <c r="BX53" s="13" t="s">
        <v>282</v>
      </c>
      <c r="BY53" s="13" t="s">
        <v>282</v>
      </c>
      <c r="BZ53" s="13">
        <v>1</v>
      </c>
      <c r="CA53" s="13">
        <v>176</v>
      </c>
      <c r="CB53" s="13">
        <v>1</v>
      </c>
      <c r="CC53" s="13">
        <v>78</v>
      </c>
      <c r="CD53" s="13" t="s">
        <v>282</v>
      </c>
      <c r="CE53" s="13" t="s">
        <v>282</v>
      </c>
      <c r="CF53" s="13">
        <v>0</v>
      </c>
      <c r="CG53" s="13">
        <v>147</v>
      </c>
      <c r="CH53" s="13">
        <v>1</v>
      </c>
      <c r="CI53" s="13">
        <v>40</v>
      </c>
      <c r="CJ53" s="13" t="s">
        <v>282</v>
      </c>
      <c r="CK53" s="13" t="s">
        <v>282</v>
      </c>
      <c r="CL53" s="13">
        <v>0</v>
      </c>
      <c r="CM53" s="13">
        <v>89</v>
      </c>
      <c r="CN53" s="13">
        <v>2</v>
      </c>
      <c r="CO53" s="13">
        <v>55</v>
      </c>
      <c r="CP53" s="13">
        <v>50</v>
      </c>
      <c r="CQ53" s="13">
        <v>60</v>
      </c>
      <c r="CR53" s="13">
        <v>1</v>
      </c>
      <c r="CS53" s="13">
        <v>161</v>
      </c>
      <c r="CT53" s="13">
        <v>1</v>
      </c>
      <c r="CU53" s="13">
        <v>82</v>
      </c>
      <c r="CV53" s="13">
        <v>75</v>
      </c>
      <c r="CW53" s="13">
        <v>82</v>
      </c>
      <c r="CX53" s="13">
        <v>1</v>
      </c>
      <c r="CZ53" s="13">
        <v>1</v>
      </c>
      <c r="DA53" s="13">
        <v>82</v>
      </c>
      <c r="DB53" s="13">
        <v>80</v>
      </c>
      <c r="DC53" s="13">
        <v>82</v>
      </c>
      <c r="DD53" s="13">
        <v>1</v>
      </c>
      <c r="DE53" s="13">
        <v>137</v>
      </c>
      <c r="DF53" s="13">
        <v>1</v>
      </c>
      <c r="DG53" s="13">
        <v>109</v>
      </c>
      <c r="DH53" s="13">
        <v>107</v>
      </c>
      <c r="DI53" s="13">
        <v>109</v>
      </c>
      <c r="DJ53" s="13">
        <v>1</v>
      </c>
      <c r="DK53" s="13">
        <v>169</v>
      </c>
    </row>
    <row r="54" spans="1:115">
      <c r="A54" s="3" t="s">
        <v>188</v>
      </c>
      <c r="B54" s="13">
        <v>2</v>
      </c>
      <c r="C54" s="13">
        <v>124</v>
      </c>
      <c r="D54" s="13">
        <v>121</v>
      </c>
      <c r="E54" s="13">
        <v>124</v>
      </c>
      <c r="F54" s="13">
        <v>2</v>
      </c>
      <c r="G54" s="13">
        <v>1</v>
      </c>
      <c r="H54" s="13">
        <v>119</v>
      </c>
      <c r="I54" s="13">
        <v>114</v>
      </c>
      <c r="J54" s="13">
        <v>119</v>
      </c>
      <c r="K54" s="13">
        <v>2</v>
      </c>
      <c r="L54" s="13">
        <v>1</v>
      </c>
      <c r="M54" s="13">
        <v>104</v>
      </c>
      <c r="N54" s="13">
        <v>100</v>
      </c>
      <c r="O54" s="13">
        <v>105</v>
      </c>
      <c r="P54" s="13">
        <v>1</v>
      </c>
      <c r="Q54" s="13">
        <v>1</v>
      </c>
      <c r="R54" s="13">
        <v>70</v>
      </c>
      <c r="S54" s="13">
        <v>60</v>
      </c>
      <c r="T54" s="13">
        <v>80</v>
      </c>
      <c r="U54" s="13">
        <v>0</v>
      </c>
      <c r="V54" s="13">
        <v>1</v>
      </c>
      <c r="W54" s="13">
        <v>90</v>
      </c>
      <c r="X54" s="13">
        <v>80</v>
      </c>
      <c r="Y54" s="13">
        <v>95</v>
      </c>
      <c r="Z54" s="13">
        <v>1</v>
      </c>
      <c r="AA54" s="13">
        <v>1</v>
      </c>
      <c r="AB54" s="13">
        <v>106</v>
      </c>
      <c r="AC54" s="13">
        <v>101</v>
      </c>
      <c r="AD54" s="13">
        <v>106</v>
      </c>
      <c r="AE54" s="13">
        <v>1</v>
      </c>
      <c r="AF54" s="74">
        <v>1</v>
      </c>
      <c r="AG54" s="74">
        <v>127</v>
      </c>
      <c r="AH54" s="74">
        <v>120</v>
      </c>
      <c r="AI54" s="74">
        <v>127</v>
      </c>
      <c r="AJ54" s="74">
        <v>1</v>
      </c>
      <c r="AK54" s="13">
        <v>1</v>
      </c>
      <c r="AL54" s="13">
        <v>123</v>
      </c>
      <c r="AM54" s="13">
        <v>108</v>
      </c>
      <c r="AN54" s="13">
        <v>124</v>
      </c>
      <c r="AO54" s="13">
        <v>2</v>
      </c>
      <c r="AP54" s="13">
        <v>1</v>
      </c>
      <c r="AQ54" s="13">
        <v>107</v>
      </c>
      <c r="AR54" s="13">
        <v>94</v>
      </c>
      <c r="AS54" s="13">
        <v>108</v>
      </c>
      <c r="AT54" s="13">
        <v>1</v>
      </c>
      <c r="AU54" s="80">
        <v>1</v>
      </c>
      <c r="AV54" s="80">
        <v>95</v>
      </c>
      <c r="AW54" s="80">
        <v>84</v>
      </c>
      <c r="AX54" s="80">
        <v>96</v>
      </c>
      <c r="AY54" s="80">
        <v>1</v>
      </c>
      <c r="AZ54" s="13">
        <v>124</v>
      </c>
      <c r="BA54" s="13">
        <v>134</v>
      </c>
      <c r="BB54" s="13">
        <v>142</v>
      </c>
      <c r="BC54" s="16">
        <v>62</v>
      </c>
      <c r="BD54" s="16">
        <v>112</v>
      </c>
      <c r="BE54" s="16">
        <v>110</v>
      </c>
      <c r="BF54" s="16">
        <v>138</v>
      </c>
      <c r="BG54" s="13">
        <v>135</v>
      </c>
      <c r="BH54" s="13">
        <v>118</v>
      </c>
      <c r="BI54" s="16">
        <v>111</v>
      </c>
      <c r="BJ54" s="3"/>
      <c r="BK54" s="3"/>
      <c r="BL54" s="3" t="s">
        <v>394</v>
      </c>
      <c r="BM54" s="3" t="s">
        <v>75</v>
      </c>
      <c r="BN54" s="3"/>
      <c r="BO54" s="3"/>
      <c r="BP54" s="13">
        <v>12</v>
      </c>
      <c r="BQ54" s="13">
        <v>130</v>
      </c>
      <c r="BR54" s="13" t="s">
        <v>282</v>
      </c>
      <c r="BS54" s="13" t="s">
        <v>282</v>
      </c>
      <c r="BT54" s="13">
        <v>16</v>
      </c>
      <c r="BU54" s="13">
        <v>148</v>
      </c>
      <c r="BV54" s="13">
        <v>10</v>
      </c>
      <c r="BW54" s="13">
        <v>124</v>
      </c>
      <c r="BX54" s="13" t="s">
        <v>282</v>
      </c>
      <c r="BY54" s="13" t="s">
        <v>282</v>
      </c>
      <c r="BZ54" s="13">
        <v>12</v>
      </c>
      <c r="CA54" s="13">
        <v>176</v>
      </c>
      <c r="CB54" s="13">
        <v>8</v>
      </c>
      <c r="CC54" s="13">
        <v>128</v>
      </c>
      <c r="CD54" s="13" t="s">
        <v>282</v>
      </c>
      <c r="CE54" s="13" t="s">
        <v>282</v>
      </c>
      <c r="CF54" s="13">
        <v>10</v>
      </c>
      <c r="CG54" s="13">
        <v>147</v>
      </c>
      <c r="CH54" s="13">
        <v>6</v>
      </c>
      <c r="CI54" s="13">
        <v>82</v>
      </c>
      <c r="CJ54" s="13" t="s">
        <v>282</v>
      </c>
      <c r="CK54" s="13" t="s">
        <v>282</v>
      </c>
      <c r="CL54" s="13">
        <v>5</v>
      </c>
      <c r="CM54" s="13">
        <v>89</v>
      </c>
      <c r="CN54" s="13">
        <v>3</v>
      </c>
      <c r="CO54" s="13">
        <v>130</v>
      </c>
      <c r="CP54" s="13">
        <v>120</v>
      </c>
      <c r="CQ54" s="13">
        <v>130</v>
      </c>
      <c r="CR54" s="13">
        <v>4</v>
      </c>
      <c r="CS54" s="13">
        <v>161</v>
      </c>
      <c r="CT54" s="13">
        <v>2</v>
      </c>
      <c r="CU54" s="13">
        <v>95</v>
      </c>
      <c r="CV54" s="13">
        <v>95</v>
      </c>
      <c r="CW54" s="13">
        <v>95</v>
      </c>
      <c r="CX54" s="13">
        <v>2</v>
      </c>
      <c r="CZ54" s="13">
        <v>2</v>
      </c>
      <c r="DA54" s="13">
        <v>100</v>
      </c>
      <c r="DB54" s="13">
        <v>98</v>
      </c>
      <c r="DC54" s="13">
        <v>100</v>
      </c>
      <c r="DD54" s="13">
        <v>2</v>
      </c>
      <c r="DE54" s="13">
        <v>137</v>
      </c>
      <c r="DF54" s="13">
        <v>2</v>
      </c>
      <c r="DG54" s="13">
        <v>124</v>
      </c>
      <c r="DH54" s="13">
        <v>123</v>
      </c>
      <c r="DI54" s="13">
        <v>124</v>
      </c>
      <c r="DJ54" s="13">
        <v>2</v>
      </c>
      <c r="DK54" s="13">
        <v>169</v>
      </c>
    </row>
    <row r="55" spans="1:115">
      <c r="A55" s="3" t="s">
        <v>189</v>
      </c>
      <c r="B55" s="13">
        <v>76</v>
      </c>
      <c r="C55" s="13">
        <v>97</v>
      </c>
      <c r="D55" s="13">
        <v>97</v>
      </c>
      <c r="E55" s="13">
        <v>99</v>
      </c>
      <c r="F55" s="13">
        <v>74</v>
      </c>
      <c r="G55" s="13">
        <v>80</v>
      </c>
      <c r="H55" s="13">
        <v>110</v>
      </c>
      <c r="I55" s="13">
        <v>110</v>
      </c>
      <c r="J55" s="13">
        <v>95</v>
      </c>
      <c r="K55" s="13">
        <v>88</v>
      </c>
      <c r="L55" s="13">
        <v>76</v>
      </c>
      <c r="M55" s="13">
        <v>114</v>
      </c>
      <c r="N55" s="13">
        <v>115</v>
      </c>
      <c r="O55" s="13">
        <v>90</v>
      </c>
      <c r="P55" s="13">
        <v>87</v>
      </c>
      <c r="Q55" s="13">
        <v>80</v>
      </c>
      <c r="R55" s="13">
        <v>49</v>
      </c>
      <c r="S55" s="13">
        <v>48</v>
      </c>
      <c r="T55" s="13">
        <v>70</v>
      </c>
      <c r="U55" s="13">
        <v>39</v>
      </c>
      <c r="V55" s="13">
        <v>82</v>
      </c>
      <c r="W55" s="13">
        <v>87</v>
      </c>
      <c r="X55" s="13">
        <v>86</v>
      </c>
      <c r="Y55" s="13">
        <v>90</v>
      </c>
      <c r="Z55" s="13">
        <v>71</v>
      </c>
      <c r="AA55" s="13">
        <v>73</v>
      </c>
      <c r="AB55" s="13">
        <v>98</v>
      </c>
      <c r="AC55" s="13">
        <v>98</v>
      </c>
      <c r="AD55" s="13">
        <v>95</v>
      </c>
      <c r="AE55" s="13">
        <v>72</v>
      </c>
      <c r="AF55" s="74">
        <v>83</v>
      </c>
      <c r="AG55" s="74">
        <v>94</v>
      </c>
      <c r="AH55" s="74">
        <v>94</v>
      </c>
      <c r="AI55" s="74">
        <v>114</v>
      </c>
      <c r="AJ55" s="74">
        <v>78</v>
      </c>
      <c r="AK55" s="13">
        <v>85</v>
      </c>
      <c r="AL55" s="13">
        <v>94</v>
      </c>
      <c r="AM55" s="13">
        <v>94</v>
      </c>
      <c r="AN55" s="13">
        <v>112</v>
      </c>
      <c r="AO55" s="13">
        <v>80</v>
      </c>
      <c r="AP55" s="13">
        <v>80</v>
      </c>
      <c r="AQ55" s="13">
        <v>91</v>
      </c>
      <c r="AR55" s="13">
        <v>91</v>
      </c>
      <c r="AS55" s="13">
        <v>97</v>
      </c>
      <c r="AT55" s="13">
        <v>73</v>
      </c>
      <c r="AU55" s="80">
        <v>76</v>
      </c>
      <c r="AV55" s="80">
        <v>56</v>
      </c>
      <c r="AW55" s="80">
        <v>56</v>
      </c>
      <c r="AX55" s="80">
        <v>57</v>
      </c>
      <c r="AY55" s="80">
        <v>43</v>
      </c>
      <c r="AZ55" s="13">
        <v>124</v>
      </c>
      <c r="BA55" s="13">
        <v>134</v>
      </c>
      <c r="BB55" s="13">
        <v>142</v>
      </c>
      <c r="BC55" s="16">
        <v>62</v>
      </c>
      <c r="BD55" s="16">
        <v>112</v>
      </c>
      <c r="BE55" s="16">
        <v>110</v>
      </c>
      <c r="BF55" s="16">
        <v>138</v>
      </c>
      <c r="BG55" s="13">
        <v>135</v>
      </c>
      <c r="BH55" s="13">
        <v>118</v>
      </c>
      <c r="BI55" s="16">
        <v>111</v>
      </c>
      <c r="BJ55" s="3"/>
      <c r="BK55" s="3"/>
      <c r="BL55" s="3" t="s">
        <v>395</v>
      </c>
      <c r="BM55" s="3" t="s">
        <v>72</v>
      </c>
      <c r="BN55" s="3"/>
      <c r="BO55" s="3"/>
      <c r="BP55" s="21">
        <v>90</v>
      </c>
      <c r="BQ55" s="21">
        <v>136</v>
      </c>
      <c r="BR55" s="21" t="s">
        <v>282</v>
      </c>
      <c r="BS55" s="21" t="s">
        <v>282</v>
      </c>
      <c r="BT55" s="21">
        <v>122</v>
      </c>
      <c r="BU55" s="13">
        <v>148</v>
      </c>
      <c r="BV55" s="21">
        <v>94</v>
      </c>
      <c r="BW55" s="21">
        <v>136</v>
      </c>
      <c r="BX55" s="21" t="s">
        <v>282</v>
      </c>
      <c r="BY55" s="21" t="s">
        <v>282</v>
      </c>
      <c r="BZ55" s="21">
        <v>128</v>
      </c>
      <c r="CA55" s="13">
        <v>176</v>
      </c>
      <c r="CB55" s="21">
        <v>87</v>
      </c>
      <c r="CC55" s="21">
        <v>140</v>
      </c>
      <c r="CD55" s="21" t="s">
        <v>282</v>
      </c>
      <c r="CE55" s="21" t="s">
        <v>282</v>
      </c>
      <c r="CF55" s="21">
        <v>122</v>
      </c>
      <c r="CG55" s="13">
        <v>147</v>
      </c>
      <c r="CH55" s="21">
        <v>89</v>
      </c>
      <c r="CI55" s="21">
        <v>108</v>
      </c>
      <c r="CJ55" s="21" t="s">
        <v>282</v>
      </c>
      <c r="CK55" s="21" t="s">
        <v>282</v>
      </c>
      <c r="CL55" s="21">
        <v>96</v>
      </c>
      <c r="CM55" s="13">
        <v>89</v>
      </c>
      <c r="CN55" s="21">
        <v>93</v>
      </c>
      <c r="CO55" s="21">
        <v>103</v>
      </c>
      <c r="CP55" s="21">
        <v>102</v>
      </c>
      <c r="CQ55" s="21">
        <v>121</v>
      </c>
      <c r="CR55" s="21">
        <v>96</v>
      </c>
      <c r="CS55" s="13">
        <v>161</v>
      </c>
      <c r="CT55" s="13">
        <v>83</v>
      </c>
      <c r="CU55" s="13">
        <v>124</v>
      </c>
      <c r="CV55" s="13">
        <v>125</v>
      </c>
      <c r="CW55" s="13">
        <v>120</v>
      </c>
      <c r="CX55" s="13">
        <v>103</v>
      </c>
      <c r="CZ55" s="13">
        <v>87</v>
      </c>
      <c r="DA55" s="13">
        <v>100</v>
      </c>
      <c r="DB55" s="13">
        <v>100</v>
      </c>
      <c r="DC55" s="13">
        <v>100</v>
      </c>
      <c r="DD55" s="13">
        <v>87</v>
      </c>
      <c r="DE55" s="13">
        <v>137</v>
      </c>
      <c r="DF55" s="13">
        <v>82</v>
      </c>
      <c r="DG55" s="13">
        <v>127</v>
      </c>
      <c r="DH55" s="13">
        <v>126</v>
      </c>
      <c r="DI55" s="13">
        <v>130</v>
      </c>
      <c r="DJ55" s="13">
        <v>104</v>
      </c>
      <c r="DK55" s="13">
        <v>169</v>
      </c>
    </row>
    <row r="56" spans="1:115">
      <c r="A56" s="3" t="s">
        <v>190</v>
      </c>
      <c r="B56" s="13">
        <v>2</v>
      </c>
      <c r="C56" s="13">
        <v>124</v>
      </c>
      <c r="D56" s="13">
        <v>121</v>
      </c>
      <c r="E56" s="13">
        <v>124</v>
      </c>
      <c r="F56" s="13">
        <v>2</v>
      </c>
      <c r="G56" s="13">
        <v>2</v>
      </c>
      <c r="H56" s="13">
        <v>119</v>
      </c>
      <c r="I56" s="13">
        <v>114</v>
      </c>
      <c r="J56" s="13">
        <v>119</v>
      </c>
      <c r="K56" s="13">
        <v>2</v>
      </c>
      <c r="L56" s="13">
        <v>1</v>
      </c>
      <c r="M56" s="13">
        <v>99</v>
      </c>
      <c r="N56" s="13">
        <v>95</v>
      </c>
      <c r="O56" s="13">
        <v>100</v>
      </c>
      <c r="P56" s="13">
        <v>1</v>
      </c>
      <c r="Q56" s="13">
        <v>1</v>
      </c>
      <c r="R56" s="13">
        <v>68</v>
      </c>
      <c r="S56" s="13">
        <v>60</v>
      </c>
      <c r="T56" s="13">
        <v>70</v>
      </c>
      <c r="U56" s="13">
        <v>1</v>
      </c>
      <c r="V56" s="13">
        <v>1</v>
      </c>
      <c r="W56" s="13">
        <v>130</v>
      </c>
      <c r="X56" s="13">
        <v>100</v>
      </c>
      <c r="Y56" s="13">
        <v>135</v>
      </c>
      <c r="Z56" s="13">
        <v>1</v>
      </c>
      <c r="AA56" s="13">
        <v>1</v>
      </c>
      <c r="AB56" s="13">
        <v>138</v>
      </c>
      <c r="AC56" s="13">
        <v>124</v>
      </c>
      <c r="AD56" s="13">
        <v>139</v>
      </c>
      <c r="AE56" s="13">
        <v>1</v>
      </c>
      <c r="AF56" s="74">
        <v>1</v>
      </c>
      <c r="AG56" s="74">
        <v>165</v>
      </c>
      <c r="AH56" s="74">
        <v>147</v>
      </c>
      <c r="AI56" s="74">
        <v>166</v>
      </c>
      <c r="AJ56" s="74">
        <v>2</v>
      </c>
      <c r="AK56" s="13">
        <v>1</v>
      </c>
      <c r="AL56" s="13">
        <v>161</v>
      </c>
      <c r="AM56" s="13">
        <v>140</v>
      </c>
      <c r="AN56" s="13">
        <v>163</v>
      </c>
      <c r="AO56" s="13">
        <v>2</v>
      </c>
      <c r="AP56" s="13">
        <v>1</v>
      </c>
      <c r="AQ56" s="13">
        <v>140</v>
      </c>
      <c r="AR56" s="13">
        <v>122</v>
      </c>
      <c r="AS56" s="13">
        <v>142</v>
      </c>
      <c r="AT56" s="13">
        <v>2</v>
      </c>
      <c r="AU56" s="80">
        <v>1</v>
      </c>
      <c r="AV56" s="80">
        <v>110</v>
      </c>
      <c r="AW56" s="80">
        <v>96</v>
      </c>
      <c r="AX56" s="80">
        <v>111</v>
      </c>
      <c r="AY56" s="80">
        <v>1</v>
      </c>
      <c r="AZ56" s="13">
        <v>124</v>
      </c>
      <c r="BA56" s="13">
        <v>134</v>
      </c>
      <c r="BB56" s="13">
        <v>142</v>
      </c>
      <c r="BC56" s="16">
        <v>62</v>
      </c>
      <c r="BD56" s="16">
        <v>112</v>
      </c>
      <c r="BE56" s="16">
        <v>110</v>
      </c>
      <c r="BF56" s="16">
        <v>138</v>
      </c>
      <c r="BG56" s="13">
        <v>135</v>
      </c>
      <c r="BH56" s="13">
        <v>118</v>
      </c>
      <c r="BI56" s="16">
        <v>111</v>
      </c>
      <c r="BJ56" s="3"/>
      <c r="BK56" s="3"/>
      <c r="BL56" s="3" t="s">
        <v>396</v>
      </c>
      <c r="BM56" s="3" t="s">
        <v>69</v>
      </c>
      <c r="BN56" s="3"/>
      <c r="BO56" s="3"/>
      <c r="BP56" s="13">
        <v>24</v>
      </c>
      <c r="BQ56" s="13">
        <v>175</v>
      </c>
      <c r="BR56" s="13" t="s">
        <v>282</v>
      </c>
      <c r="BS56" s="13" t="s">
        <v>282</v>
      </c>
      <c r="BT56" s="13">
        <v>42</v>
      </c>
      <c r="BU56" s="13">
        <v>148</v>
      </c>
      <c r="BV56" s="13">
        <v>21</v>
      </c>
      <c r="BW56" s="13">
        <v>59</v>
      </c>
      <c r="BX56" s="13" t="s">
        <v>282</v>
      </c>
      <c r="BY56" s="13" t="s">
        <v>282</v>
      </c>
      <c r="BZ56" s="13">
        <v>12</v>
      </c>
      <c r="CA56" s="13">
        <v>176</v>
      </c>
      <c r="CB56" s="13">
        <v>20</v>
      </c>
      <c r="CC56" s="13">
        <v>156</v>
      </c>
      <c r="CD56" s="13" t="s">
        <v>282</v>
      </c>
      <c r="CE56" s="13" t="s">
        <v>282</v>
      </c>
      <c r="CF56" s="13">
        <v>31</v>
      </c>
      <c r="CG56" s="13">
        <v>147</v>
      </c>
      <c r="CH56" s="13">
        <v>20</v>
      </c>
      <c r="CI56" s="13">
        <v>53</v>
      </c>
      <c r="CJ56" s="13" t="s">
        <v>282</v>
      </c>
      <c r="CK56" s="13" t="s">
        <v>282</v>
      </c>
      <c r="CL56" s="13">
        <v>11</v>
      </c>
      <c r="CM56" s="13">
        <v>89</v>
      </c>
      <c r="CN56" s="13">
        <v>11</v>
      </c>
      <c r="CO56" s="13">
        <v>85</v>
      </c>
      <c r="CP56" s="13">
        <v>88</v>
      </c>
      <c r="CQ56" s="13">
        <v>70</v>
      </c>
      <c r="CR56" s="13">
        <v>9</v>
      </c>
      <c r="CS56" s="13">
        <v>161</v>
      </c>
      <c r="CT56" s="13">
        <v>2</v>
      </c>
      <c r="CU56" s="13">
        <v>100</v>
      </c>
      <c r="CV56" s="13">
        <v>95</v>
      </c>
      <c r="CW56" s="13">
        <v>100</v>
      </c>
      <c r="CX56" s="13">
        <v>2</v>
      </c>
      <c r="CZ56" s="13">
        <v>2</v>
      </c>
      <c r="DA56" s="13">
        <v>100</v>
      </c>
      <c r="DB56" s="13">
        <v>98</v>
      </c>
      <c r="DC56" s="13">
        <v>100</v>
      </c>
      <c r="DD56" s="13">
        <v>2</v>
      </c>
      <c r="DE56" s="13">
        <v>137</v>
      </c>
      <c r="DF56" s="13">
        <v>2</v>
      </c>
      <c r="DG56" s="13">
        <v>126</v>
      </c>
      <c r="DH56" s="13">
        <v>123</v>
      </c>
      <c r="DI56" s="13">
        <v>126</v>
      </c>
      <c r="DJ56" s="13">
        <v>3</v>
      </c>
      <c r="DK56" s="13">
        <v>169</v>
      </c>
    </row>
    <row r="57" spans="1:115">
      <c r="A57" s="3" t="s">
        <v>191</v>
      </c>
      <c r="B57" s="13">
        <v>86</v>
      </c>
      <c r="C57" s="13">
        <v>130</v>
      </c>
      <c r="D57" s="13">
        <v>130</v>
      </c>
      <c r="E57" s="13">
        <v>150</v>
      </c>
      <c r="F57" s="13">
        <v>112</v>
      </c>
      <c r="G57" s="13">
        <v>90</v>
      </c>
      <c r="H57" s="13">
        <v>122</v>
      </c>
      <c r="I57" s="13">
        <v>122</v>
      </c>
      <c r="J57" s="13">
        <v>124</v>
      </c>
      <c r="K57" s="13">
        <v>110</v>
      </c>
      <c r="L57" s="13">
        <v>91</v>
      </c>
      <c r="M57" s="13">
        <v>149</v>
      </c>
      <c r="N57" s="13">
        <v>149</v>
      </c>
      <c r="O57" s="13">
        <v>95</v>
      </c>
      <c r="P57" s="13">
        <v>136</v>
      </c>
      <c r="Q57" s="13">
        <v>93</v>
      </c>
      <c r="R57" s="13">
        <v>56</v>
      </c>
      <c r="S57" s="13">
        <v>56</v>
      </c>
      <c r="T57" s="13">
        <v>60</v>
      </c>
      <c r="U57" s="13">
        <v>52</v>
      </c>
      <c r="V57" s="13">
        <v>106</v>
      </c>
      <c r="W57" s="13">
        <v>96</v>
      </c>
      <c r="X57" s="13">
        <v>96</v>
      </c>
      <c r="Y57" s="13">
        <v>100</v>
      </c>
      <c r="Z57" s="13">
        <v>102</v>
      </c>
      <c r="AA57" s="13">
        <v>104</v>
      </c>
      <c r="AB57" s="13">
        <v>105</v>
      </c>
      <c r="AC57" s="13">
        <v>105</v>
      </c>
      <c r="AD57" s="13">
        <v>114</v>
      </c>
      <c r="AE57" s="13">
        <v>109</v>
      </c>
      <c r="AF57" s="74">
        <v>100</v>
      </c>
      <c r="AG57" s="74">
        <v>126</v>
      </c>
      <c r="AH57" s="74">
        <v>126</v>
      </c>
      <c r="AI57" s="74">
        <v>137</v>
      </c>
      <c r="AJ57" s="74">
        <v>126</v>
      </c>
      <c r="AK57" s="13">
        <v>102</v>
      </c>
      <c r="AL57" s="13">
        <v>125</v>
      </c>
      <c r="AM57" s="13">
        <v>125</v>
      </c>
      <c r="AN57" s="13">
        <v>134</v>
      </c>
      <c r="AO57" s="13">
        <v>127</v>
      </c>
      <c r="AP57" s="13">
        <v>82</v>
      </c>
      <c r="AQ57" s="13">
        <v>116</v>
      </c>
      <c r="AR57" s="13">
        <v>116</v>
      </c>
      <c r="AS57" s="13">
        <v>117</v>
      </c>
      <c r="AT57" s="13">
        <v>95</v>
      </c>
      <c r="AU57" s="80">
        <v>87</v>
      </c>
      <c r="AV57" s="80">
        <v>127</v>
      </c>
      <c r="AW57" s="80">
        <v>127</v>
      </c>
      <c r="AX57" s="80">
        <v>120</v>
      </c>
      <c r="AY57" s="80">
        <v>110</v>
      </c>
      <c r="AZ57" s="13">
        <v>124</v>
      </c>
      <c r="BA57" s="13">
        <v>134</v>
      </c>
      <c r="BB57" s="13">
        <v>142</v>
      </c>
      <c r="BC57" s="16">
        <v>62</v>
      </c>
      <c r="BD57" s="16">
        <v>112</v>
      </c>
      <c r="BE57" s="16">
        <v>110</v>
      </c>
      <c r="BF57" s="16">
        <v>138</v>
      </c>
      <c r="BG57" s="13">
        <v>135</v>
      </c>
      <c r="BH57" s="13">
        <v>118</v>
      </c>
      <c r="BI57" s="16">
        <v>111</v>
      </c>
      <c r="BJ57" s="3"/>
      <c r="BK57" s="3"/>
      <c r="BL57" s="3" t="s">
        <v>397</v>
      </c>
      <c r="BM57" s="3" t="s">
        <v>66</v>
      </c>
      <c r="BN57" s="3"/>
      <c r="BO57" s="3"/>
      <c r="BP57" s="13">
        <v>71</v>
      </c>
      <c r="BQ57" s="13">
        <v>118</v>
      </c>
      <c r="BR57" s="13" t="s">
        <v>282</v>
      </c>
      <c r="BS57" s="13" t="s">
        <v>282</v>
      </c>
      <c r="BT57" s="13">
        <v>84</v>
      </c>
      <c r="BU57" s="13">
        <v>148</v>
      </c>
      <c r="BV57" s="13">
        <v>70</v>
      </c>
      <c r="BW57" s="13">
        <v>159</v>
      </c>
      <c r="BX57" s="13" t="s">
        <v>282</v>
      </c>
      <c r="BY57" s="13" t="s">
        <v>282</v>
      </c>
      <c r="BZ57" s="13">
        <v>111</v>
      </c>
      <c r="CA57" s="13">
        <v>176</v>
      </c>
      <c r="CB57" s="13">
        <v>64</v>
      </c>
      <c r="CC57" s="13">
        <v>139</v>
      </c>
      <c r="CD57" s="13" t="s">
        <v>282</v>
      </c>
      <c r="CE57" s="13" t="s">
        <v>282</v>
      </c>
      <c r="CF57" s="13">
        <v>89</v>
      </c>
      <c r="CG57" s="13">
        <v>147</v>
      </c>
      <c r="CH57" s="13">
        <v>69</v>
      </c>
      <c r="CI57" s="13">
        <v>74</v>
      </c>
      <c r="CJ57" s="13" t="s">
        <v>282</v>
      </c>
      <c r="CK57" s="13" t="s">
        <v>282</v>
      </c>
      <c r="CL57" s="13">
        <v>51</v>
      </c>
      <c r="CM57" s="13">
        <v>89</v>
      </c>
      <c r="CN57" s="13">
        <v>83</v>
      </c>
      <c r="CO57" s="13">
        <v>127</v>
      </c>
      <c r="CP57" s="13">
        <v>127</v>
      </c>
      <c r="CQ57" s="13">
        <v>122</v>
      </c>
      <c r="CR57" s="13">
        <v>105</v>
      </c>
      <c r="CS57" s="13">
        <v>161</v>
      </c>
      <c r="CT57" s="13">
        <v>71</v>
      </c>
      <c r="CU57" s="13">
        <v>155</v>
      </c>
      <c r="CV57" s="13">
        <v>155</v>
      </c>
      <c r="CW57" s="13">
        <v>163</v>
      </c>
      <c r="CX57" s="13">
        <v>110</v>
      </c>
      <c r="CZ57" s="13">
        <v>82</v>
      </c>
      <c r="DA57" s="13">
        <v>116</v>
      </c>
      <c r="DB57" s="13">
        <v>116</v>
      </c>
      <c r="DC57" s="13">
        <v>116</v>
      </c>
      <c r="DD57" s="13">
        <v>95</v>
      </c>
      <c r="DE57" s="13">
        <v>137</v>
      </c>
      <c r="DF57" s="13">
        <v>80</v>
      </c>
      <c r="DG57" s="13">
        <v>146</v>
      </c>
      <c r="DH57" s="13">
        <v>146</v>
      </c>
      <c r="DI57" s="13">
        <v>146</v>
      </c>
      <c r="DJ57" s="13">
        <v>117</v>
      </c>
      <c r="DK57" s="13">
        <v>169</v>
      </c>
    </row>
    <row r="58" spans="1:115">
      <c r="A58" s="3" t="s">
        <v>192</v>
      </c>
      <c r="B58" s="13">
        <v>69</v>
      </c>
      <c r="C58" s="13">
        <v>130</v>
      </c>
      <c r="D58" s="13">
        <v>129</v>
      </c>
      <c r="E58" s="13">
        <v>150</v>
      </c>
      <c r="F58" s="13">
        <v>90</v>
      </c>
      <c r="G58" s="13">
        <v>86</v>
      </c>
      <c r="H58" s="13">
        <v>123</v>
      </c>
      <c r="I58" s="13">
        <v>123</v>
      </c>
      <c r="J58" s="13">
        <v>124</v>
      </c>
      <c r="K58" s="13">
        <v>106</v>
      </c>
      <c r="L58" s="13">
        <v>98</v>
      </c>
      <c r="M58" s="13">
        <v>147</v>
      </c>
      <c r="N58" s="13">
        <v>147</v>
      </c>
      <c r="O58" s="13">
        <v>95</v>
      </c>
      <c r="P58" s="13">
        <v>144</v>
      </c>
      <c r="Q58" s="13">
        <v>111</v>
      </c>
      <c r="R58" s="13">
        <v>59</v>
      </c>
      <c r="S58" s="13">
        <v>58</v>
      </c>
      <c r="T58" s="13">
        <v>65</v>
      </c>
      <c r="U58" s="13">
        <v>65</v>
      </c>
      <c r="V58" s="13">
        <v>109</v>
      </c>
      <c r="W58" s="13">
        <v>95</v>
      </c>
      <c r="X58" s="13">
        <v>95</v>
      </c>
      <c r="Y58" s="13">
        <v>105</v>
      </c>
      <c r="Z58" s="13">
        <v>104</v>
      </c>
      <c r="AA58" s="13">
        <v>113</v>
      </c>
      <c r="AB58" s="13">
        <v>102</v>
      </c>
      <c r="AC58" s="13">
        <v>102</v>
      </c>
      <c r="AD58" s="13">
        <v>116</v>
      </c>
      <c r="AE58" s="13">
        <v>115</v>
      </c>
      <c r="AF58" s="74">
        <v>119</v>
      </c>
      <c r="AG58" s="74">
        <v>128</v>
      </c>
      <c r="AH58" s="74">
        <v>128</v>
      </c>
      <c r="AI58" s="74">
        <v>139</v>
      </c>
      <c r="AJ58" s="74">
        <v>152</v>
      </c>
      <c r="AK58" s="13">
        <v>102</v>
      </c>
      <c r="AL58" s="13">
        <v>127</v>
      </c>
      <c r="AM58" s="13">
        <v>127</v>
      </c>
      <c r="AN58" s="13">
        <v>136</v>
      </c>
      <c r="AO58" s="13">
        <v>130</v>
      </c>
      <c r="AP58" s="13">
        <v>136</v>
      </c>
      <c r="AQ58" s="13">
        <v>77</v>
      </c>
      <c r="AR58" s="13">
        <v>77</v>
      </c>
      <c r="AS58" s="13">
        <v>118</v>
      </c>
      <c r="AT58" s="13">
        <v>105</v>
      </c>
      <c r="AU58" s="80">
        <v>135</v>
      </c>
      <c r="AV58" s="80">
        <v>82</v>
      </c>
      <c r="AW58" s="80">
        <v>82</v>
      </c>
      <c r="AX58" s="80">
        <v>121</v>
      </c>
      <c r="AY58" s="80">
        <v>111</v>
      </c>
      <c r="AZ58" s="13">
        <v>124</v>
      </c>
      <c r="BA58" s="13">
        <v>134</v>
      </c>
      <c r="BB58" s="13">
        <v>142</v>
      </c>
      <c r="BC58" s="16">
        <v>62</v>
      </c>
      <c r="BD58" s="16">
        <v>112</v>
      </c>
      <c r="BE58" s="16">
        <v>110</v>
      </c>
      <c r="BF58" s="16">
        <v>138</v>
      </c>
      <c r="BG58" s="13">
        <v>135</v>
      </c>
      <c r="BH58" s="13">
        <v>118</v>
      </c>
      <c r="BI58" s="16">
        <v>111</v>
      </c>
      <c r="BJ58" s="3"/>
      <c r="BK58" s="3"/>
      <c r="BL58" s="3" t="s">
        <v>398</v>
      </c>
      <c r="BM58" s="3" t="s">
        <v>63</v>
      </c>
      <c r="BN58" s="3"/>
      <c r="BO58" s="3"/>
      <c r="BP58" s="13">
        <v>57</v>
      </c>
      <c r="BQ58" s="13">
        <v>115</v>
      </c>
      <c r="BR58" s="13" t="s">
        <v>282</v>
      </c>
      <c r="BS58" s="13" t="s">
        <v>282</v>
      </c>
      <c r="BT58" s="13">
        <v>66</v>
      </c>
      <c r="BU58" s="13">
        <v>148</v>
      </c>
      <c r="BV58" s="13">
        <v>45</v>
      </c>
      <c r="BW58" s="13">
        <v>156</v>
      </c>
      <c r="BX58" s="13" t="s">
        <v>282</v>
      </c>
      <c r="BY58" s="13" t="s">
        <v>282</v>
      </c>
      <c r="BZ58" s="13">
        <v>70</v>
      </c>
      <c r="CA58" s="13">
        <v>176</v>
      </c>
      <c r="CB58" s="13">
        <v>41</v>
      </c>
      <c r="CC58" s="13">
        <v>132</v>
      </c>
      <c r="CD58" s="13" t="s">
        <v>282</v>
      </c>
      <c r="CE58" s="13" t="s">
        <v>282</v>
      </c>
      <c r="CF58" s="13">
        <v>54</v>
      </c>
      <c r="CG58" s="13">
        <v>147</v>
      </c>
      <c r="CH58" s="13">
        <v>43</v>
      </c>
      <c r="CI58" s="13">
        <v>72</v>
      </c>
      <c r="CJ58" s="13" t="s">
        <v>282</v>
      </c>
      <c r="CK58" s="13" t="s">
        <v>282</v>
      </c>
      <c r="CL58" s="13">
        <v>31</v>
      </c>
      <c r="CM58" s="13">
        <v>89</v>
      </c>
      <c r="CN58" s="13">
        <v>57</v>
      </c>
      <c r="CO58" s="13">
        <v>125</v>
      </c>
      <c r="CP58" s="13">
        <v>125</v>
      </c>
      <c r="CQ58" s="13">
        <v>116</v>
      </c>
      <c r="CR58" s="13">
        <v>71</v>
      </c>
      <c r="CS58" s="13">
        <v>161</v>
      </c>
      <c r="CT58" s="13">
        <v>64</v>
      </c>
      <c r="CU58" s="13">
        <v>150</v>
      </c>
      <c r="CV58" s="13">
        <v>149</v>
      </c>
      <c r="CW58" s="13">
        <v>156</v>
      </c>
      <c r="CX58" s="13">
        <v>96</v>
      </c>
      <c r="CZ58" s="13">
        <v>67</v>
      </c>
      <c r="DA58" s="13">
        <v>131</v>
      </c>
      <c r="DB58" s="13">
        <v>131</v>
      </c>
      <c r="DC58" s="13">
        <v>150</v>
      </c>
      <c r="DD58" s="13">
        <v>88</v>
      </c>
      <c r="DE58" s="13">
        <v>137</v>
      </c>
      <c r="DF58" s="13">
        <v>65</v>
      </c>
      <c r="DG58" s="13">
        <v>146</v>
      </c>
      <c r="DH58" s="13">
        <v>147</v>
      </c>
      <c r="DI58" s="13">
        <v>146</v>
      </c>
      <c r="DJ58" s="13">
        <v>95</v>
      </c>
      <c r="DK58" s="13">
        <v>169</v>
      </c>
    </row>
    <row r="59" spans="1:115">
      <c r="A59" s="3" t="s">
        <v>193</v>
      </c>
      <c r="B59" s="13">
        <v>445</v>
      </c>
      <c r="C59" s="13">
        <v>102</v>
      </c>
      <c r="D59" s="13">
        <v>100</v>
      </c>
      <c r="E59" s="13">
        <v>146</v>
      </c>
      <c r="F59" s="13">
        <v>452</v>
      </c>
      <c r="G59" s="13">
        <v>485</v>
      </c>
      <c r="H59" s="13">
        <v>107</v>
      </c>
      <c r="I59" s="13">
        <v>107</v>
      </c>
      <c r="J59" s="13">
        <v>97</v>
      </c>
      <c r="K59" s="13">
        <v>517</v>
      </c>
      <c r="L59" s="13">
        <v>514</v>
      </c>
      <c r="M59" s="13">
        <v>122</v>
      </c>
      <c r="N59" s="13">
        <v>123</v>
      </c>
      <c r="O59" s="13">
        <v>90</v>
      </c>
      <c r="P59" s="13">
        <v>627</v>
      </c>
      <c r="Q59" s="13">
        <v>509</v>
      </c>
      <c r="R59" s="13">
        <v>36</v>
      </c>
      <c r="S59" s="13">
        <v>35</v>
      </c>
      <c r="T59" s="13">
        <v>60</v>
      </c>
      <c r="U59" s="13">
        <v>183</v>
      </c>
      <c r="V59" s="13">
        <v>477</v>
      </c>
      <c r="W59" s="13">
        <v>61</v>
      </c>
      <c r="X59" s="13">
        <v>60</v>
      </c>
      <c r="Y59" s="13">
        <v>94</v>
      </c>
      <c r="Z59" s="13">
        <v>291</v>
      </c>
      <c r="AA59" s="13">
        <v>445</v>
      </c>
      <c r="AB59" s="13">
        <v>74</v>
      </c>
      <c r="AC59" s="13">
        <v>73</v>
      </c>
      <c r="AD59" s="13">
        <v>98</v>
      </c>
      <c r="AE59" s="13">
        <v>329</v>
      </c>
      <c r="AF59" s="74">
        <v>484</v>
      </c>
      <c r="AG59" s="74">
        <v>90</v>
      </c>
      <c r="AH59" s="74">
        <v>89</v>
      </c>
      <c r="AI59" s="74">
        <v>117</v>
      </c>
      <c r="AJ59" s="74">
        <v>436</v>
      </c>
      <c r="AK59" s="13">
        <v>512</v>
      </c>
      <c r="AL59" s="13">
        <v>90</v>
      </c>
      <c r="AM59" s="13">
        <v>89</v>
      </c>
      <c r="AN59" s="13">
        <v>115</v>
      </c>
      <c r="AO59" s="13">
        <v>459</v>
      </c>
      <c r="AP59" s="13">
        <v>439</v>
      </c>
      <c r="AQ59" s="13">
        <v>52</v>
      </c>
      <c r="AR59" s="13">
        <v>50</v>
      </c>
      <c r="AS59" s="13">
        <v>100</v>
      </c>
      <c r="AT59" s="13">
        <v>228</v>
      </c>
      <c r="AU59" s="80">
        <v>417</v>
      </c>
      <c r="AV59" s="80">
        <v>40</v>
      </c>
      <c r="AW59" s="80">
        <v>38</v>
      </c>
      <c r="AX59" s="80">
        <v>78</v>
      </c>
      <c r="AY59" s="80">
        <v>165</v>
      </c>
      <c r="AZ59" s="13">
        <v>124</v>
      </c>
      <c r="BA59" s="13">
        <v>134</v>
      </c>
      <c r="BB59" s="13">
        <v>142</v>
      </c>
      <c r="BC59" s="16">
        <v>62</v>
      </c>
      <c r="BD59" s="16">
        <v>112</v>
      </c>
      <c r="BE59" s="16">
        <v>110</v>
      </c>
      <c r="BF59" s="16">
        <v>138</v>
      </c>
      <c r="BG59" s="13">
        <v>135</v>
      </c>
      <c r="BH59" s="13">
        <v>118</v>
      </c>
      <c r="BI59" s="16">
        <v>111</v>
      </c>
      <c r="BJ59" s="3"/>
      <c r="BK59" s="3"/>
      <c r="BL59" s="3" t="s">
        <v>399</v>
      </c>
      <c r="BM59" s="3" t="s">
        <v>60</v>
      </c>
      <c r="BN59" s="3"/>
      <c r="BO59" s="3"/>
      <c r="BP59" s="13">
        <v>331</v>
      </c>
      <c r="BQ59" s="13">
        <v>116</v>
      </c>
      <c r="BR59" s="13" t="s">
        <v>282</v>
      </c>
      <c r="BS59" s="13" t="s">
        <v>282</v>
      </c>
      <c r="BT59" s="13">
        <v>383</v>
      </c>
      <c r="BU59" s="13">
        <v>148</v>
      </c>
      <c r="BV59" s="13">
        <v>341</v>
      </c>
      <c r="BW59" s="13">
        <v>144</v>
      </c>
      <c r="BX59" s="13" t="s">
        <v>282</v>
      </c>
      <c r="BY59" s="13" t="s">
        <v>282</v>
      </c>
      <c r="BZ59" s="13">
        <v>491</v>
      </c>
      <c r="CA59" s="13">
        <v>176</v>
      </c>
      <c r="CB59" s="13">
        <v>337</v>
      </c>
      <c r="CC59" s="13">
        <v>132</v>
      </c>
      <c r="CD59" s="13" t="s">
        <v>282</v>
      </c>
      <c r="CE59" s="13" t="s">
        <v>282</v>
      </c>
      <c r="CF59" s="13">
        <v>445</v>
      </c>
      <c r="CG59" s="13">
        <v>147</v>
      </c>
      <c r="CH59" s="13">
        <v>363</v>
      </c>
      <c r="CI59" s="13">
        <v>76</v>
      </c>
      <c r="CJ59" s="13" t="s">
        <v>282</v>
      </c>
      <c r="CK59" s="13" t="s">
        <v>282</v>
      </c>
      <c r="CL59" s="13">
        <v>276</v>
      </c>
      <c r="CM59" s="13">
        <v>89</v>
      </c>
      <c r="CN59" s="13">
        <v>377</v>
      </c>
      <c r="CO59" s="13">
        <v>106</v>
      </c>
      <c r="CP59" s="13">
        <v>106</v>
      </c>
      <c r="CQ59" s="13">
        <v>103</v>
      </c>
      <c r="CR59" s="13">
        <v>400</v>
      </c>
      <c r="CS59" s="13">
        <v>161</v>
      </c>
      <c r="CT59" s="13">
        <v>407</v>
      </c>
      <c r="CU59" s="13">
        <v>135</v>
      </c>
      <c r="CV59" s="13">
        <v>135</v>
      </c>
      <c r="CW59" s="13">
        <v>130</v>
      </c>
      <c r="CX59" s="13">
        <v>549</v>
      </c>
      <c r="CZ59" s="13">
        <v>423</v>
      </c>
      <c r="DA59" s="13">
        <v>119</v>
      </c>
      <c r="DB59" s="13">
        <v>119</v>
      </c>
      <c r="DC59" s="13">
        <v>110</v>
      </c>
      <c r="DD59" s="13">
        <v>502</v>
      </c>
      <c r="DE59" s="13">
        <v>137</v>
      </c>
      <c r="DF59" s="13">
        <v>408</v>
      </c>
      <c r="DG59" s="13">
        <v>190</v>
      </c>
      <c r="DH59" s="13">
        <v>190</v>
      </c>
      <c r="DI59" s="13">
        <v>190</v>
      </c>
      <c r="DJ59" s="13">
        <v>775</v>
      </c>
      <c r="DK59" s="13">
        <v>169</v>
      </c>
    </row>
    <row r="60" spans="1:115">
      <c r="A60" s="3" t="s">
        <v>194</v>
      </c>
      <c r="B60" s="13">
        <v>1010</v>
      </c>
      <c r="C60" s="13">
        <v>134</v>
      </c>
      <c r="D60" s="13">
        <v>134</v>
      </c>
      <c r="E60" s="13">
        <v>147</v>
      </c>
      <c r="F60" s="13">
        <v>1350</v>
      </c>
      <c r="G60" s="13">
        <v>1020</v>
      </c>
      <c r="H60" s="13">
        <v>123</v>
      </c>
      <c r="I60" s="13">
        <v>123</v>
      </c>
      <c r="J60" s="13">
        <v>124</v>
      </c>
      <c r="K60" s="13">
        <v>1240</v>
      </c>
      <c r="L60" s="13">
        <v>999</v>
      </c>
      <c r="M60" s="13">
        <v>148</v>
      </c>
      <c r="N60" s="13">
        <v>148</v>
      </c>
      <c r="O60" s="13">
        <v>100</v>
      </c>
      <c r="P60" s="13">
        <v>1470</v>
      </c>
      <c r="Q60" s="13">
        <v>1010</v>
      </c>
      <c r="R60" s="13">
        <v>59</v>
      </c>
      <c r="S60" s="13">
        <v>59</v>
      </c>
      <c r="T60" s="13">
        <v>62</v>
      </c>
      <c r="U60" s="13">
        <v>595</v>
      </c>
      <c r="V60" s="13">
        <v>1040</v>
      </c>
      <c r="W60" s="13">
        <v>94</v>
      </c>
      <c r="X60" s="13">
        <v>94</v>
      </c>
      <c r="Y60" s="13">
        <v>100</v>
      </c>
      <c r="Z60" s="13">
        <v>975</v>
      </c>
      <c r="AA60" s="13">
        <v>1020</v>
      </c>
      <c r="AB60" s="13">
        <v>106</v>
      </c>
      <c r="AC60" s="13">
        <v>106</v>
      </c>
      <c r="AD60" s="13">
        <v>116</v>
      </c>
      <c r="AE60" s="13">
        <v>1080</v>
      </c>
      <c r="AF60" s="74">
        <v>1060</v>
      </c>
      <c r="AG60" s="74">
        <v>132</v>
      </c>
      <c r="AH60" s="74">
        <v>132</v>
      </c>
      <c r="AI60" s="74">
        <v>139</v>
      </c>
      <c r="AJ60" s="74">
        <v>1390</v>
      </c>
      <c r="AK60" s="13">
        <v>1090</v>
      </c>
      <c r="AL60" s="13">
        <v>130</v>
      </c>
      <c r="AM60" s="13">
        <v>130</v>
      </c>
      <c r="AN60" s="13">
        <v>136</v>
      </c>
      <c r="AO60" s="13">
        <v>1420</v>
      </c>
      <c r="AP60" s="13">
        <v>1050</v>
      </c>
      <c r="AQ60" s="13">
        <v>105</v>
      </c>
      <c r="AR60" s="13">
        <v>105</v>
      </c>
      <c r="AS60" s="13">
        <v>118</v>
      </c>
      <c r="AT60" s="13">
        <v>1110</v>
      </c>
      <c r="AU60" s="80">
        <v>1040</v>
      </c>
      <c r="AV60" s="80">
        <v>111</v>
      </c>
      <c r="AW60" s="80">
        <v>111</v>
      </c>
      <c r="AX60" s="80">
        <v>121</v>
      </c>
      <c r="AY60" s="80">
        <v>1150</v>
      </c>
      <c r="AZ60" s="13">
        <v>124</v>
      </c>
      <c r="BA60" s="13">
        <v>134</v>
      </c>
      <c r="BB60" s="13">
        <v>142</v>
      </c>
      <c r="BC60" s="16">
        <v>62</v>
      </c>
      <c r="BD60" s="16">
        <v>112</v>
      </c>
      <c r="BE60" s="16">
        <v>110</v>
      </c>
      <c r="BF60" s="16">
        <v>138</v>
      </c>
      <c r="BG60" s="13">
        <v>135</v>
      </c>
      <c r="BH60" s="13">
        <v>118</v>
      </c>
      <c r="BI60" s="16">
        <v>111</v>
      </c>
      <c r="BJ60" s="3"/>
      <c r="BK60" s="3"/>
      <c r="BL60" s="3" t="s">
        <v>400</v>
      </c>
      <c r="BM60" s="3" t="s">
        <v>57</v>
      </c>
      <c r="BN60" s="3"/>
      <c r="BO60" s="3"/>
      <c r="BP60" s="13">
        <v>1060</v>
      </c>
      <c r="BQ60" s="13">
        <v>125</v>
      </c>
      <c r="BR60" s="13" t="s">
        <v>282</v>
      </c>
      <c r="BS60" s="13" t="s">
        <v>282</v>
      </c>
      <c r="BT60" s="13">
        <v>1320</v>
      </c>
      <c r="BU60" s="13">
        <v>148</v>
      </c>
      <c r="BV60" s="13">
        <v>945</v>
      </c>
      <c r="BW60" s="13">
        <v>168</v>
      </c>
      <c r="BX60" s="13" t="s">
        <v>282</v>
      </c>
      <c r="BY60" s="13" t="s">
        <v>282</v>
      </c>
      <c r="BZ60" s="13">
        <v>1590</v>
      </c>
      <c r="CA60" s="13">
        <v>176</v>
      </c>
      <c r="CB60" s="13">
        <v>1020</v>
      </c>
      <c r="CC60" s="13">
        <v>147</v>
      </c>
      <c r="CD60" s="13" t="s">
        <v>282</v>
      </c>
      <c r="CE60" s="13" t="s">
        <v>282</v>
      </c>
      <c r="CF60" s="13">
        <v>1490</v>
      </c>
      <c r="CG60" s="13">
        <v>147</v>
      </c>
      <c r="CH60" s="13">
        <v>948</v>
      </c>
      <c r="CI60" s="13">
        <v>78</v>
      </c>
      <c r="CJ60" s="13" t="s">
        <v>282</v>
      </c>
      <c r="CK60" s="13" t="s">
        <v>282</v>
      </c>
      <c r="CL60" s="13">
        <v>739</v>
      </c>
      <c r="CM60" s="13">
        <v>89</v>
      </c>
      <c r="CN60" s="13">
        <v>952</v>
      </c>
      <c r="CO60" s="13">
        <v>138</v>
      </c>
      <c r="CP60" s="13">
        <v>138</v>
      </c>
      <c r="CQ60" s="13">
        <v>133</v>
      </c>
      <c r="CR60" s="13">
        <v>1310</v>
      </c>
      <c r="CS60" s="13">
        <v>161</v>
      </c>
      <c r="CT60" s="13">
        <v>988</v>
      </c>
      <c r="CU60" s="13">
        <v>144</v>
      </c>
      <c r="CV60" s="13">
        <v>144</v>
      </c>
      <c r="CW60" s="13">
        <v>151</v>
      </c>
      <c r="CX60" s="13">
        <v>1420</v>
      </c>
      <c r="CZ60" s="13">
        <v>990</v>
      </c>
      <c r="DA60" s="13">
        <v>126</v>
      </c>
      <c r="DB60" s="13">
        <v>126</v>
      </c>
      <c r="DC60" s="13">
        <v>130</v>
      </c>
      <c r="DD60" s="13">
        <v>1250</v>
      </c>
      <c r="DE60" s="13">
        <v>137</v>
      </c>
      <c r="DF60" s="13">
        <v>975</v>
      </c>
      <c r="DG60" s="13">
        <v>148</v>
      </c>
      <c r="DH60" s="13">
        <v>148</v>
      </c>
      <c r="DI60" s="13">
        <v>148</v>
      </c>
      <c r="DJ60" s="13">
        <v>1440</v>
      </c>
      <c r="DK60" s="13">
        <v>169</v>
      </c>
    </row>
    <row r="61" spans="1:115">
      <c r="A61" s="3" t="s">
        <v>195</v>
      </c>
      <c r="B61" s="13">
        <v>1300</v>
      </c>
      <c r="C61" s="13">
        <v>124</v>
      </c>
      <c r="D61" s="13">
        <v>123</v>
      </c>
      <c r="E61" s="13">
        <v>131</v>
      </c>
      <c r="F61" s="13">
        <v>1610</v>
      </c>
      <c r="G61" s="13">
        <v>1310</v>
      </c>
      <c r="H61" s="13">
        <v>159</v>
      </c>
      <c r="I61" s="13">
        <v>159</v>
      </c>
      <c r="J61" s="13">
        <v>163</v>
      </c>
      <c r="K61" s="13">
        <v>2090</v>
      </c>
      <c r="L61" s="13">
        <v>1320</v>
      </c>
      <c r="M61" s="13">
        <v>141</v>
      </c>
      <c r="N61" s="13">
        <v>140</v>
      </c>
      <c r="O61" s="13">
        <v>144</v>
      </c>
      <c r="P61" s="13">
        <v>1850</v>
      </c>
      <c r="Q61" s="13">
        <v>1290</v>
      </c>
      <c r="R61" s="13">
        <v>59</v>
      </c>
      <c r="S61" s="13">
        <v>57</v>
      </c>
      <c r="T61" s="13">
        <v>75</v>
      </c>
      <c r="U61" s="13">
        <v>764</v>
      </c>
      <c r="V61" s="13">
        <v>1320</v>
      </c>
      <c r="W61" s="13">
        <v>129</v>
      </c>
      <c r="X61" s="13">
        <v>128</v>
      </c>
      <c r="Y61" s="13">
        <v>140</v>
      </c>
      <c r="Z61" s="13">
        <v>1700</v>
      </c>
      <c r="AA61" s="13">
        <v>1310</v>
      </c>
      <c r="AB61" s="13">
        <v>129</v>
      </c>
      <c r="AC61" s="13">
        <v>128</v>
      </c>
      <c r="AD61" s="13">
        <v>138</v>
      </c>
      <c r="AE61" s="13">
        <v>1690</v>
      </c>
      <c r="AF61" s="74">
        <v>1290</v>
      </c>
      <c r="AG61" s="74">
        <v>149</v>
      </c>
      <c r="AH61" s="74">
        <v>148</v>
      </c>
      <c r="AI61" s="74">
        <v>159</v>
      </c>
      <c r="AJ61" s="74">
        <v>1920</v>
      </c>
      <c r="AK61" s="13">
        <v>1290</v>
      </c>
      <c r="AL61" s="13">
        <v>147</v>
      </c>
      <c r="AM61" s="13">
        <v>146</v>
      </c>
      <c r="AN61" s="13">
        <v>158</v>
      </c>
      <c r="AO61" s="13">
        <v>1890</v>
      </c>
      <c r="AP61" s="13">
        <v>1220</v>
      </c>
      <c r="AQ61" s="13">
        <v>136</v>
      </c>
      <c r="AR61" s="13">
        <v>134</v>
      </c>
      <c r="AS61" s="13">
        <v>154</v>
      </c>
      <c r="AT61" s="13">
        <v>1660</v>
      </c>
      <c r="AU61" s="80">
        <v>1190</v>
      </c>
      <c r="AV61" s="80">
        <v>127</v>
      </c>
      <c r="AW61" s="80">
        <v>125</v>
      </c>
      <c r="AX61" s="80">
        <v>142</v>
      </c>
      <c r="AY61" s="80">
        <v>1510</v>
      </c>
      <c r="AZ61" s="13">
        <v>124</v>
      </c>
      <c r="BA61" s="13">
        <v>134</v>
      </c>
      <c r="BB61" s="13">
        <v>142</v>
      </c>
      <c r="BC61" s="16">
        <v>62</v>
      </c>
      <c r="BD61" s="16">
        <v>112</v>
      </c>
      <c r="BE61" s="16">
        <v>110</v>
      </c>
      <c r="BF61" s="16">
        <v>138</v>
      </c>
      <c r="BG61" s="13">
        <v>135</v>
      </c>
      <c r="BH61" s="13">
        <v>118</v>
      </c>
      <c r="BI61" s="16">
        <v>111</v>
      </c>
      <c r="BJ61" s="3"/>
      <c r="BK61" s="3"/>
      <c r="BL61" s="3" t="s">
        <v>401</v>
      </c>
      <c r="BM61" s="3" t="s">
        <v>54</v>
      </c>
      <c r="BN61" s="3"/>
      <c r="BO61" s="3"/>
      <c r="BP61" s="21">
        <v>1190</v>
      </c>
      <c r="BQ61" s="21">
        <v>192</v>
      </c>
      <c r="BR61" s="21" t="s">
        <v>282</v>
      </c>
      <c r="BS61" s="21" t="s">
        <v>282</v>
      </c>
      <c r="BT61" s="21">
        <v>2290</v>
      </c>
      <c r="BU61" s="13">
        <v>148</v>
      </c>
      <c r="BV61" s="21">
        <v>1300</v>
      </c>
      <c r="BW61" s="21">
        <v>211</v>
      </c>
      <c r="BX61" s="21" t="s">
        <v>282</v>
      </c>
      <c r="BY61" s="21" t="s">
        <v>282</v>
      </c>
      <c r="BZ61" s="21">
        <v>2730</v>
      </c>
      <c r="CA61" s="13">
        <v>176</v>
      </c>
      <c r="CB61" s="21">
        <v>1300</v>
      </c>
      <c r="CC61" s="21">
        <v>157</v>
      </c>
      <c r="CD61" s="21" t="s">
        <v>282</v>
      </c>
      <c r="CE61" s="21" t="s">
        <v>282</v>
      </c>
      <c r="CF61" s="21">
        <v>2040</v>
      </c>
      <c r="CG61" s="13">
        <v>147</v>
      </c>
      <c r="CH61" s="21">
        <v>1330</v>
      </c>
      <c r="CI61" s="21">
        <v>97</v>
      </c>
      <c r="CJ61" s="21" t="s">
        <v>282</v>
      </c>
      <c r="CK61" s="21" t="s">
        <v>282</v>
      </c>
      <c r="CL61" s="21">
        <v>1290</v>
      </c>
      <c r="CM61" s="13">
        <v>89</v>
      </c>
      <c r="CN61" s="21">
        <v>1330</v>
      </c>
      <c r="CO61" s="21">
        <v>192</v>
      </c>
      <c r="CP61" s="21">
        <v>192</v>
      </c>
      <c r="CQ61" s="21">
        <v>192</v>
      </c>
      <c r="CR61" s="21">
        <v>2560</v>
      </c>
      <c r="CS61" s="13">
        <v>161</v>
      </c>
      <c r="CT61" s="21">
        <v>1330</v>
      </c>
      <c r="CU61" s="21">
        <v>170</v>
      </c>
      <c r="CV61" s="53">
        <v>169</v>
      </c>
      <c r="CW61" s="53">
        <v>179</v>
      </c>
      <c r="CX61" s="21">
        <v>2270</v>
      </c>
      <c r="CZ61" s="13">
        <v>1330</v>
      </c>
      <c r="DA61" s="13">
        <v>141</v>
      </c>
      <c r="DB61" s="13">
        <v>141</v>
      </c>
      <c r="DC61" s="13">
        <v>143</v>
      </c>
      <c r="DD61" s="13">
        <v>1870</v>
      </c>
      <c r="DE61" s="13">
        <v>137</v>
      </c>
      <c r="DF61" s="13">
        <v>1280</v>
      </c>
      <c r="DG61" s="13">
        <v>192</v>
      </c>
      <c r="DH61" s="13">
        <v>192</v>
      </c>
      <c r="DI61" s="13">
        <v>192</v>
      </c>
      <c r="DJ61" s="13">
        <v>2460</v>
      </c>
      <c r="DK61" s="13">
        <v>169</v>
      </c>
    </row>
    <row r="62" spans="1:115">
      <c r="A62" s="3" t="s">
        <v>196</v>
      </c>
      <c r="B62" s="13">
        <v>1</v>
      </c>
      <c r="C62" s="13">
        <v>99</v>
      </c>
      <c r="D62" s="13" t="s">
        <v>283</v>
      </c>
      <c r="E62" s="13">
        <v>99</v>
      </c>
      <c r="F62" s="13">
        <v>1</v>
      </c>
      <c r="G62" s="13">
        <v>1</v>
      </c>
      <c r="H62" s="13">
        <v>100</v>
      </c>
      <c r="I62" s="13" t="s">
        <v>283</v>
      </c>
      <c r="J62" s="13">
        <v>100</v>
      </c>
      <c r="K62" s="13">
        <v>1</v>
      </c>
      <c r="L62" s="13">
        <v>1</v>
      </c>
      <c r="M62" s="13">
        <v>95</v>
      </c>
      <c r="N62" s="13" t="s">
        <v>283</v>
      </c>
      <c r="O62" s="13">
        <v>95</v>
      </c>
      <c r="P62" s="13">
        <v>1</v>
      </c>
      <c r="Q62" s="13">
        <v>1</v>
      </c>
      <c r="R62" s="13">
        <v>50</v>
      </c>
      <c r="S62" s="13" t="s">
        <v>283</v>
      </c>
      <c r="T62" s="13">
        <v>50</v>
      </c>
      <c r="U62" s="13">
        <v>0</v>
      </c>
      <c r="V62" s="13">
        <v>1</v>
      </c>
      <c r="W62" s="13">
        <v>90</v>
      </c>
      <c r="X62" s="13" t="s">
        <v>283</v>
      </c>
      <c r="Y62" s="13">
        <v>90</v>
      </c>
      <c r="Z62" s="13">
        <v>1</v>
      </c>
      <c r="AA62" s="13">
        <v>0</v>
      </c>
      <c r="AB62" s="13">
        <v>96</v>
      </c>
      <c r="AC62" s="13" t="s">
        <v>283</v>
      </c>
      <c r="AD62" s="13">
        <v>96</v>
      </c>
      <c r="AE62" s="13">
        <v>0</v>
      </c>
      <c r="AF62" s="74">
        <v>0</v>
      </c>
      <c r="AG62" s="74">
        <v>115</v>
      </c>
      <c r="AH62" s="74" t="s">
        <v>283</v>
      </c>
      <c r="AI62" s="74">
        <v>115</v>
      </c>
      <c r="AJ62" s="74">
        <v>0</v>
      </c>
      <c r="AK62" s="13">
        <v>0</v>
      </c>
      <c r="AL62" s="13">
        <v>113</v>
      </c>
      <c r="AM62" s="13" t="s">
        <v>283</v>
      </c>
      <c r="AN62" s="13">
        <v>113</v>
      </c>
      <c r="AO62" s="13">
        <v>0</v>
      </c>
      <c r="AP62" s="13">
        <v>0</v>
      </c>
      <c r="AQ62" s="13">
        <v>98</v>
      </c>
      <c r="AR62" s="13" t="s">
        <v>283</v>
      </c>
      <c r="AS62" s="13">
        <v>98</v>
      </c>
      <c r="AT62" s="13">
        <v>0</v>
      </c>
      <c r="AU62" s="80">
        <v>0</v>
      </c>
      <c r="AV62" s="80">
        <v>87</v>
      </c>
      <c r="AW62" s="80" t="s">
        <v>283</v>
      </c>
      <c r="AX62" s="80">
        <v>87</v>
      </c>
      <c r="AY62" s="80">
        <v>0</v>
      </c>
      <c r="AZ62" s="13">
        <v>124</v>
      </c>
      <c r="BA62" s="13">
        <v>134</v>
      </c>
      <c r="BB62" s="13">
        <v>142</v>
      </c>
      <c r="BC62" s="16">
        <v>62</v>
      </c>
      <c r="BD62" s="16">
        <v>112</v>
      </c>
      <c r="BE62" s="16">
        <v>110</v>
      </c>
      <c r="BF62" s="16">
        <v>138</v>
      </c>
      <c r="BG62" s="13">
        <v>135</v>
      </c>
      <c r="BH62" s="13">
        <v>118</v>
      </c>
      <c r="BI62" s="16">
        <v>111</v>
      </c>
      <c r="BJ62" s="3"/>
      <c r="BK62" s="3"/>
      <c r="BL62" s="3" t="s">
        <v>402</v>
      </c>
      <c r="BM62" s="3" t="s">
        <v>51</v>
      </c>
      <c r="BN62" s="3"/>
      <c r="BO62" s="3"/>
      <c r="BP62" s="13">
        <v>1</v>
      </c>
      <c r="BQ62" s="13">
        <v>120</v>
      </c>
      <c r="BR62" s="13" t="s">
        <v>282</v>
      </c>
      <c r="BS62" s="13" t="s">
        <v>282</v>
      </c>
      <c r="BT62" s="13">
        <v>1</v>
      </c>
      <c r="BU62" s="13">
        <v>148</v>
      </c>
      <c r="BV62" s="13">
        <v>1</v>
      </c>
      <c r="BW62" s="13">
        <v>118</v>
      </c>
      <c r="BX62" s="13" t="s">
        <v>282</v>
      </c>
      <c r="BY62" s="13" t="s">
        <v>282</v>
      </c>
      <c r="BZ62" s="13">
        <v>1</v>
      </c>
      <c r="CA62" s="13">
        <v>176</v>
      </c>
      <c r="CB62" s="13">
        <v>1</v>
      </c>
      <c r="CC62" s="13">
        <v>118</v>
      </c>
      <c r="CD62" s="13" t="s">
        <v>282</v>
      </c>
      <c r="CE62" s="13" t="s">
        <v>282</v>
      </c>
      <c r="CF62" s="13">
        <v>1</v>
      </c>
      <c r="CG62" s="13">
        <v>147</v>
      </c>
      <c r="CH62" s="13">
        <v>1</v>
      </c>
      <c r="CI62" s="13">
        <v>100</v>
      </c>
      <c r="CJ62" s="13" t="s">
        <v>282</v>
      </c>
      <c r="CK62" s="13" t="s">
        <v>282</v>
      </c>
      <c r="CL62" s="13">
        <v>1</v>
      </c>
      <c r="CM62" s="13">
        <v>89</v>
      </c>
      <c r="CN62" s="13">
        <v>1</v>
      </c>
      <c r="CO62" s="13">
        <v>116</v>
      </c>
      <c r="CP62" s="13">
        <v>101</v>
      </c>
      <c r="CQ62" s="13">
        <v>119</v>
      </c>
      <c r="CR62" s="13">
        <v>1</v>
      </c>
      <c r="CS62" s="13">
        <v>161</v>
      </c>
      <c r="CT62" s="13">
        <v>1</v>
      </c>
      <c r="CU62" s="13">
        <v>110</v>
      </c>
      <c r="CV62" s="13">
        <v>110</v>
      </c>
      <c r="CW62" s="13">
        <v>110</v>
      </c>
      <c r="CX62" s="13">
        <v>1</v>
      </c>
      <c r="CZ62" s="13">
        <v>1</v>
      </c>
      <c r="DA62" s="13">
        <v>100</v>
      </c>
      <c r="DB62" s="13">
        <v>100</v>
      </c>
      <c r="DC62" s="13">
        <v>100</v>
      </c>
      <c r="DD62" s="13">
        <v>1</v>
      </c>
      <c r="DE62" s="13">
        <v>137</v>
      </c>
      <c r="DF62" s="13">
        <v>1</v>
      </c>
      <c r="DG62" s="13">
        <v>127</v>
      </c>
      <c r="DH62" s="13" t="s">
        <v>283</v>
      </c>
      <c r="DI62" s="13">
        <v>127</v>
      </c>
      <c r="DJ62" s="13">
        <v>1</v>
      </c>
      <c r="DK62" s="13">
        <v>169</v>
      </c>
    </row>
    <row r="63" spans="1:115">
      <c r="A63" s="3" t="s">
        <v>197</v>
      </c>
      <c r="B63" s="13">
        <v>3</v>
      </c>
      <c r="C63" s="13">
        <v>124</v>
      </c>
      <c r="D63" s="13">
        <v>116</v>
      </c>
      <c r="E63" s="13">
        <v>124</v>
      </c>
      <c r="F63" s="13">
        <v>4</v>
      </c>
      <c r="G63" s="13">
        <v>3</v>
      </c>
      <c r="H63" s="13">
        <v>116</v>
      </c>
      <c r="I63" s="13">
        <v>104</v>
      </c>
      <c r="J63" s="13">
        <v>117</v>
      </c>
      <c r="K63" s="13">
        <v>4</v>
      </c>
      <c r="L63" s="13">
        <v>3</v>
      </c>
      <c r="M63" s="13">
        <v>99</v>
      </c>
      <c r="N63" s="13">
        <v>95</v>
      </c>
      <c r="O63" s="13">
        <v>100</v>
      </c>
      <c r="P63" s="13">
        <v>3</v>
      </c>
      <c r="Q63" s="13">
        <v>3</v>
      </c>
      <c r="R63" s="13">
        <v>45</v>
      </c>
      <c r="S63" s="13">
        <v>40</v>
      </c>
      <c r="T63" s="13">
        <v>48</v>
      </c>
      <c r="U63" s="13">
        <v>1</v>
      </c>
      <c r="V63" s="13">
        <v>3</v>
      </c>
      <c r="W63" s="13">
        <v>65</v>
      </c>
      <c r="X63" s="13">
        <v>50</v>
      </c>
      <c r="Y63" s="13">
        <v>70</v>
      </c>
      <c r="Z63" s="13">
        <v>2</v>
      </c>
      <c r="AA63" s="13">
        <v>3</v>
      </c>
      <c r="AB63" s="13">
        <v>101</v>
      </c>
      <c r="AC63" s="13">
        <v>99</v>
      </c>
      <c r="AD63" s="13">
        <v>106</v>
      </c>
      <c r="AE63" s="13">
        <v>3</v>
      </c>
      <c r="AF63" s="74">
        <v>3</v>
      </c>
      <c r="AG63" s="74">
        <v>116</v>
      </c>
      <c r="AH63" s="74">
        <v>113</v>
      </c>
      <c r="AI63" s="74">
        <v>122</v>
      </c>
      <c r="AJ63" s="74">
        <v>3</v>
      </c>
      <c r="AK63" s="13">
        <v>3</v>
      </c>
      <c r="AL63" s="13">
        <v>110</v>
      </c>
      <c r="AM63" s="13">
        <v>105</v>
      </c>
      <c r="AN63" s="13">
        <v>124</v>
      </c>
      <c r="AO63" s="13">
        <v>3</v>
      </c>
      <c r="AP63" s="13">
        <v>3</v>
      </c>
      <c r="AQ63" s="13">
        <v>95</v>
      </c>
      <c r="AR63" s="13">
        <v>91</v>
      </c>
      <c r="AS63" s="13">
        <v>108</v>
      </c>
      <c r="AT63" s="13">
        <v>3</v>
      </c>
      <c r="AU63" s="80">
        <v>3</v>
      </c>
      <c r="AV63" s="80">
        <v>52</v>
      </c>
      <c r="AW63" s="80">
        <v>50</v>
      </c>
      <c r="AX63" s="80">
        <v>59</v>
      </c>
      <c r="AY63" s="80">
        <v>1</v>
      </c>
      <c r="AZ63" s="13">
        <v>124</v>
      </c>
      <c r="BA63" s="13">
        <v>134</v>
      </c>
      <c r="BB63" s="13">
        <v>142</v>
      </c>
      <c r="BC63" s="16">
        <v>62</v>
      </c>
      <c r="BD63" s="16">
        <v>112</v>
      </c>
      <c r="BE63" s="16">
        <v>110</v>
      </c>
      <c r="BF63" s="16">
        <v>138</v>
      </c>
      <c r="BG63" s="13">
        <v>135</v>
      </c>
      <c r="BH63" s="13">
        <v>118</v>
      </c>
      <c r="BI63" s="16">
        <v>111</v>
      </c>
      <c r="BJ63" s="3"/>
      <c r="BK63" s="3"/>
      <c r="BL63" s="3" t="s">
        <v>403</v>
      </c>
      <c r="BM63" s="3" t="s">
        <v>49</v>
      </c>
      <c r="BN63" s="3"/>
      <c r="BO63" s="3"/>
      <c r="BP63" s="13">
        <v>9</v>
      </c>
      <c r="BQ63" s="13">
        <v>100</v>
      </c>
      <c r="BR63" s="13" t="s">
        <v>282</v>
      </c>
      <c r="BS63" s="13" t="s">
        <v>282</v>
      </c>
      <c r="BT63" s="13">
        <v>9</v>
      </c>
      <c r="BU63" s="13">
        <v>148</v>
      </c>
      <c r="BV63" s="13">
        <v>9</v>
      </c>
      <c r="BW63" s="13">
        <v>100</v>
      </c>
      <c r="BX63" s="13" t="s">
        <v>282</v>
      </c>
      <c r="BY63" s="13" t="s">
        <v>282</v>
      </c>
      <c r="BZ63" s="13">
        <v>9</v>
      </c>
      <c r="CA63" s="13">
        <v>176</v>
      </c>
      <c r="CB63" s="13">
        <v>8</v>
      </c>
      <c r="CC63" s="13">
        <v>107</v>
      </c>
      <c r="CD63" s="13" t="s">
        <v>282</v>
      </c>
      <c r="CE63" s="13" t="s">
        <v>282</v>
      </c>
      <c r="CF63" s="13">
        <v>9</v>
      </c>
      <c r="CG63" s="13">
        <v>147</v>
      </c>
      <c r="CH63" s="13">
        <v>7</v>
      </c>
      <c r="CI63" s="13">
        <v>71</v>
      </c>
      <c r="CJ63" s="13" t="s">
        <v>282</v>
      </c>
      <c r="CK63" s="13" t="s">
        <v>282</v>
      </c>
      <c r="CL63" s="13">
        <v>5</v>
      </c>
      <c r="CM63" s="13">
        <v>89</v>
      </c>
      <c r="CN63" s="13">
        <v>2</v>
      </c>
      <c r="CO63" s="13">
        <v>100</v>
      </c>
      <c r="CP63" s="13">
        <v>90</v>
      </c>
      <c r="CQ63" s="13">
        <v>100</v>
      </c>
      <c r="CR63" s="13">
        <v>2</v>
      </c>
      <c r="CS63" s="13">
        <v>161</v>
      </c>
      <c r="CT63" s="13">
        <v>2</v>
      </c>
      <c r="CU63" s="13">
        <v>95</v>
      </c>
      <c r="CV63" s="13">
        <v>90</v>
      </c>
      <c r="CW63" s="13">
        <v>97</v>
      </c>
      <c r="CX63" s="13">
        <v>2</v>
      </c>
      <c r="CZ63" s="13">
        <v>3</v>
      </c>
      <c r="DA63" s="13">
        <v>100</v>
      </c>
      <c r="DB63" s="13">
        <v>94</v>
      </c>
      <c r="DC63" s="13">
        <v>100</v>
      </c>
      <c r="DD63" s="13">
        <v>3</v>
      </c>
      <c r="DE63" s="13">
        <v>137</v>
      </c>
      <c r="DF63" s="13">
        <v>3</v>
      </c>
      <c r="DG63" s="13">
        <v>126</v>
      </c>
      <c r="DH63" s="13">
        <v>119</v>
      </c>
      <c r="DI63" s="13">
        <v>126</v>
      </c>
      <c r="DJ63" s="13">
        <v>4</v>
      </c>
      <c r="DK63" s="13">
        <v>169</v>
      </c>
    </row>
    <row r="64" spans="1:115">
      <c r="A64" s="3" t="s">
        <v>198</v>
      </c>
      <c r="B64" s="13">
        <v>4</v>
      </c>
      <c r="C64" s="13">
        <v>96</v>
      </c>
      <c r="D64" s="13">
        <v>108</v>
      </c>
      <c r="E64" s="13">
        <v>95</v>
      </c>
      <c r="F64" s="13">
        <v>4</v>
      </c>
      <c r="G64" s="13">
        <v>6</v>
      </c>
      <c r="H64" s="13">
        <v>81</v>
      </c>
      <c r="I64" s="13">
        <v>95</v>
      </c>
      <c r="J64" s="13">
        <v>79</v>
      </c>
      <c r="K64" s="13">
        <v>5</v>
      </c>
      <c r="L64" s="13">
        <v>6</v>
      </c>
      <c r="M64" s="13">
        <v>109</v>
      </c>
      <c r="N64" s="13">
        <v>90</v>
      </c>
      <c r="O64" s="13">
        <v>111</v>
      </c>
      <c r="P64" s="13">
        <v>7</v>
      </c>
      <c r="Q64" s="13">
        <v>6</v>
      </c>
      <c r="R64" s="13">
        <v>44</v>
      </c>
      <c r="S64" s="13">
        <v>40</v>
      </c>
      <c r="T64" s="13">
        <v>45</v>
      </c>
      <c r="U64" s="13">
        <v>2</v>
      </c>
      <c r="V64" s="13">
        <v>7</v>
      </c>
      <c r="W64" s="13">
        <v>48</v>
      </c>
      <c r="X64" s="13">
        <v>45</v>
      </c>
      <c r="Y64" s="13">
        <v>50</v>
      </c>
      <c r="Z64" s="13">
        <v>3</v>
      </c>
      <c r="AA64" s="13">
        <v>6</v>
      </c>
      <c r="AB64" s="13">
        <v>59</v>
      </c>
      <c r="AC64" s="13">
        <v>37</v>
      </c>
      <c r="AD64" s="13">
        <v>84</v>
      </c>
      <c r="AE64" s="13">
        <v>4</v>
      </c>
      <c r="AF64" s="74">
        <v>6</v>
      </c>
      <c r="AG64" s="74">
        <v>82</v>
      </c>
      <c r="AH64" s="74">
        <v>47</v>
      </c>
      <c r="AI64" s="74">
        <v>93</v>
      </c>
      <c r="AJ64" s="74">
        <v>5</v>
      </c>
      <c r="AK64" s="13">
        <v>10</v>
      </c>
      <c r="AL64" s="13">
        <v>52</v>
      </c>
      <c r="AM64" s="13">
        <v>37</v>
      </c>
      <c r="AN64" s="13">
        <v>55</v>
      </c>
      <c r="AO64" s="13">
        <v>5</v>
      </c>
      <c r="AP64" s="13">
        <v>9</v>
      </c>
      <c r="AQ64" s="13">
        <v>49</v>
      </c>
      <c r="AR64" s="13">
        <v>62</v>
      </c>
      <c r="AS64" s="13">
        <v>47</v>
      </c>
      <c r="AT64" s="13">
        <v>4</v>
      </c>
      <c r="AU64" s="80">
        <v>8</v>
      </c>
      <c r="AV64" s="80">
        <v>63</v>
      </c>
      <c r="AW64" s="80">
        <v>31</v>
      </c>
      <c r="AX64" s="80">
        <v>66</v>
      </c>
      <c r="AY64" s="80">
        <v>5</v>
      </c>
      <c r="AZ64" s="13">
        <v>124</v>
      </c>
      <c r="BA64" s="13">
        <v>134</v>
      </c>
      <c r="BB64" s="13">
        <v>142</v>
      </c>
      <c r="BC64" s="16">
        <v>62</v>
      </c>
      <c r="BD64" s="16">
        <v>112</v>
      </c>
      <c r="BE64" s="16">
        <v>110</v>
      </c>
      <c r="BF64" s="16">
        <v>138</v>
      </c>
      <c r="BG64" s="13">
        <v>135</v>
      </c>
      <c r="BH64" s="13">
        <v>118</v>
      </c>
      <c r="BI64" s="16">
        <v>111</v>
      </c>
      <c r="BJ64" s="3"/>
      <c r="BK64" s="3"/>
      <c r="BL64" s="3" t="s">
        <v>404</v>
      </c>
      <c r="BM64" s="3" t="s">
        <v>47</v>
      </c>
      <c r="BN64" s="3"/>
      <c r="BO64" s="3"/>
      <c r="BP64" s="13">
        <v>18</v>
      </c>
      <c r="BQ64" s="13">
        <v>93</v>
      </c>
      <c r="BR64" s="13" t="s">
        <v>282</v>
      </c>
      <c r="BS64" s="13" t="s">
        <v>282</v>
      </c>
      <c r="BT64" s="13">
        <v>17</v>
      </c>
      <c r="BU64" s="13">
        <v>148</v>
      </c>
      <c r="BV64" s="13">
        <v>0</v>
      </c>
      <c r="BW64" s="13">
        <v>100</v>
      </c>
      <c r="BX64" s="13" t="s">
        <v>282</v>
      </c>
      <c r="BY64" s="13" t="s">
        <v>282</v>
      </c>
      <c r="BZ64" s="13">
        <v>0</v>
      </c>
      <c r="CA64" s="13">
        <v>176</v>
      </c>
      <c r="CB64" s="13">
        <v>5</v>
      </c>
      <c r="CC64" s="13">
        <v>132</v>
      </c>
      <c r="CD64" s="13" t="s">
        <v>282</v>
      </c>
      <c r="CE64" s="13" t="s">
        <v>282</v>
      </c>
      <c r="CF64" s="13">
        <v>7</v>
      </c>
      <c r="CG64" s="13">
        <v>147</v>
      </c>
      <c r="CH64" s="13">
        <v>3</v>
      </c>
      <c r="CI64" s="13">
        <v>50</v>
      </c>
      <c r="CJ64" s="13" t="s">
        <v>282</v>
      </c>
      <c r="CK64" s="13" t="s">
        <v>282</v>
      </c>
      <c r="CL64" s="13">
        <v>2</v>
      </c>
      <c r="CM64" s="13">
        <v>89</v>
      </c>
      <c r="CN64" s="13">
        <v>3</v>
      </c>
      <c r="CO64" s="13">
        <v>50</v>
      </c>
      <c r="CP64" s="13">
        <v>50</v>
      </c>
      <c r="CQ64" s="13">
        <v>80</v>
      </c>
      <c r="CR64" s="13">
        <v>2</v>
      </c>
      <c r="CS64" s="13">
        <v>161</v>
      </c>
      <c r="CT64" s="13">
        <v>3</v>
      </c>
      <c r="CU64" s="13">
        <v>73</v>
      </c>
      <c r="CV64" s="13">
        <v>73</v>
      </c>
      <c r="CW64" s="13">
        <v>75</v>
      </c>
      <c r="CX64" s="13">
        <v>2</v>
      </c>
      <c r="CZ64" s="13">
        <v>4</v>
      </c>
      <c r="DA64" s="13">
        <v>80</v>
      </c>
      <c r="DB64" s="13">
        <v>80</v>
      </c>
      <c r="DC64" s="13">
        <v>80</v>
      </c>
      <c r="DD64" s="13">
        <v>4</v>
      </c>
      <c r="DE64" s="13">
        <v>137</v>
      </c>
      <c r="DF64" s="13">
        <v>7</v>
      </c>
      <c r="DG64" s="13">
        <v>108</v>
      </c>
      <c r="DH64" s="13">
        <v>107</v>
      </c>
      <c r="DI64" s="13">
        <v>108</v>
      </c>
      <c r="DJ64" s="13">
        <v>8</v>
      </c>
      <c r="DK64" s="13">
        <v>169</v>
      </c>
    </row>
    <row r="65" spans="1:115">
      <c r="A65" s="3" t="s">
        <v>199</v>
      </c>
      <c r="B65" s="13">
        <v>2</v>
      </c>
      <c r="C65" s="13">
        <v>116</v>
      </c>
      <c r="D65" s="13">
        <v>110</v>
      </c>
      <c r="E65" s="13">
        <v>116</v>
      </c>
      <c r="F65" s="13">
        <v>2</v>
      </c>
      <c r="G65" s="13">
        <v>2</v>
      </c>
      <c r="H65" s="13">
        <v>109</v>
      </c>
      <c r="I65" s="13">
        <v>99</v>
      </c>
      <c r="J65" s="13">
        <v>109</v>
      </c>
      <c r="K65" s="13">
        <v>2</v>
      </c>
      <c r="L65" s="13">
        <v>2</v>
      </c>
      <c r="M65" s="13">
        <v>94</v>
      </c>
      <c r="N65" s="13">
        <v>90</v>
      </c>
      <c r="O65" s="13">
        <v>95</v>
      </c>
      <c r="P65" s="13">
        <v>2</v>
      </c>
      <c r="Q65" s="13">
        <v>2</v>
      </c>
      <c r="R65" s="13">
        <v>48</v>
      </c>
      <c r="S65" s="13">
        <v>40</v>
      </c>
      <c r="T65" s="13">
        <v>50</v>
      </c>
      <c r="U65" s="13">
        <v>1</v>
      </c>
      <c r="V65" s="13">
        <v>2</v>
      </c>
      <c r="W65" s="13">
        <v>65</v>
      </c>
      <c r="X65" s="13">
        <v>50</v>
      </c>
      <c r="Y65" s="13">
        <v>70</v>
      </c>
      <c r="Z65" s="13">
        <v>1</v>
      </c>
      <c r="AA65" s="13">
        <v>2</v>
      </c>
      <c r="AB65" s="13">
        <v>75</v>
      </c>
      <c r="AC65" s="13">
        <v>96</v>
      </c>
      <c r="AD65" s="13">
        <v>75</v>
      </c>
      <c r="AE65" s="13">
        <v>2</v>
      </c>
      <c r="AF65" s="74">
        <v>2</v>
      </c>
      <c r="AG65" s="74">
        <v>91</v>
      </c>
      <c r="AH65" s="74">
        <v>114</v>
      </c>
      <c r="AI65" s="74">
        <v>90</v>
      </c>
      <c r="AJ65" s="74">
        <v>2</v>
      </c>
      <c r="AK65" s="13">
        <v>2</v>
      </c>
      <c r="AL65" s="13">
        <v>89</v>
      </c>
      <c r="AM65" s="13">
        <v>103</v>
      </c>
      <c r="AN65" s="13">
        <v>88</v>
      </c>
      <c r="AO65" s="13">
        <v>2</v>
      </c>
      <c r="AP65" s="13">
        <v>1</v>
      </c>
      <c r="AQ65" s="13">
        <v>78</v>
      </c>
      <c r="AR65" s="13">
        <v>90</v>
      </c>
      <c r="AS65" s="13">
        <v>77</v>
      </c>
      <c r="AT65" s="13">
        <v>1</v>
      </c>
      <c r="AU65" s="80">
        <v>2</v>
      </c>
      <c r="AV65" s="80">
        <v>42</v>
      </c>
      <c r="AW65" s="80">
        <v>49</v>
      </c>
      <c r="AX65" s="80">
        <v>42</v>
      </c>
      <c r="AY65" s="80">
        <v>1</v>
      </c>
      <c r="AZ65" s="13">
        <v>124</v>
      </c>
      <c r="BA65" s="13">
        <v>134</v>
      </c>
      <c r="BB65" s="13">
        <v>142</v>
      </c>
      <c r="BC65" s="16">
        <v>62</v>
      </c>
      <c r="BD65" s="16">
        <v>112</v>
      </c>
      <c r="BE65" s="16">
        <v>110</v>
      </c>
      <c r="BF65" s="16">
        <v>138</v>
      </c>
      <c r="BG65" s="13">
        <v>135</v>
      </c>
      <c r="BH65" s="13">
        <v>118</v>
      </c>
      <c r="BI65" s="16">
        <v>111</v>
      </c>
      <c r="BJ65" s="3"/>
      <c r="BK65" s="3"/>
      <c r="BL65" s="3" t="s">
        <v>405</v>
      </c>
      <c r="BM65" s="3" t="s">
        <v>45</v>
      </c>
      <c r="BN65" s="3"/>
      <c r="BO65" s="3"/>
      <c r="BP65" s="13">
        <v>2</v>
      </c>
      <c r="BQ65" s="13">
        <v>100</v>
      </c>
      <c r="BR65" s="13" t="s">
        <v>282</v>
      </c>
      <c r="BS65" s="13" t="s">
        <v>282</v>
      </c>
      <c r="BT65" s="13">
        <v>2</v>
      </c>
      <c r="BU65" s="13">
        <v>148</v>
      </c>
      <c r="BV65" s="13">
        <v>2</v>
      </c>
      <c r="BW65" s="13">
        <v>100</v>
      </c>
      <c r="BX65" s="13" t="s">
        <v>282</v>
      </c>
      <c r="BY65" s="13" t="s">
        <v>282</v>
      </c>
      <c r="BZ65" s="13">
        <v>2</v>
      </c>
      <c r="CA65" s="13">
        <v>176</v>
      </c>
      <c r="CB65" s="13">
        <v>2</v>
      </c>
      <c r="CC65" s="13">
        <v>107</v>
      </c>
      <c r="CD65" s="13" t="s">
        <v>282</v>
      </c>
      <c r="CE65" s="13" t="s">
        <v>282</v>
      </c>
      <c r="CF65" s="13">
        <v>2</v>
      </c>
      <c r="CG65" s="13">
        <v>147</v>
      </c>
      <c r="CH65" s="13">
        <v>2</v>
      </c>
      <c r="CI65" s="13">
        <v>70</v>
      </c>
      <c r="CJ65" s="13" t="s">
        <v>282</v>
      </c>
      <c r="CK65" s="13" t="s">
        <v>282</v>
      </c>
      <c r="CL65" s="13">
        <v>1</v>
      </c>
      <c r="CM65" s="13">
        <v>89</v>
      </c>
      <c r="CN65" s="13">
        <v>1</v>
      </c>
      <c r="CO65" s="13">
        <v>90</v>
      </c>
      <c r="CP65" s="13">
        <v>90</v>
      </c>
      <c r="CQ65" s="13">
        <v>90</v>
      </c>
      <c r="CR65" s="13">
        <v>1</v>
      </c>
      <c r="CS65" s="13">
        <v>161</v>
      </c>
      <c r="CT65" s="13">
        <v>1</v>
      </c>
      <c r="CU65" s="13">
        <v>82</v>
      </c>
      <c r="CV65" s="13">
        <v>80</v>
      </c>
      <c r="CW65" s="13">
        <v>82</v>
      </c>
      <c r="CX65" s="13">
        <v>1</v>
      </c>
      <c r="CZ65" s="13">
        <v>1</v>
      </c>
      <c r="DA65" s="13">
        <v>91</v>
      </c>
      <c r="DB65" s="13">
        <v>83</v>
      </c>
      <c r="DC65" s="13">
        <v>91</v>
      </c>
      <c r="DD65" s="13">
        <v>1</v>
      </c>
      <c r="DE65" s="13">
        <v>137</v>
      </c>
      <c r="DF65" s="13">
        <v>2</v>
      </c>
      <c r="DG65" s="13">
        <v>118</v>
      </c>
      <c r="DH65" s="13">
        <v>109</v>
      </c>
      <c r="DI65" s="13">
        <v>118</v>
      </c>
      <c r="DJ65" s="13">
        <v>2</v>
      </c>
      <c r="DK65" s="13">
        <v>169</v>
      </c>
    </row>
    <row r="66" spans="1:115">
      <c r="A66" s="3" t="s">
        <v>200</v>
      </c>
      <c r="B66" s="13">
        <v>1</v>
      </c>
      <c r="C66" s="13">
        <v>124</v>
      </c>
      <c r="D66" s="13">
        <v>118</v>
      </c>
      <c r="E66" s="13">
        <v>124</v>
      </c>
      <c r="F66" s="13">
        <v>1</v>
      </c>
      <c r="G66" s="13">
        <v>1</v>
      </c>
      <c r="H66" s="13">
        <v>114</v>
      </c>
      <c r="I66" s="13">
        <v>109</v>
      </c>
      <c r="J66" s="13">
        <v>114</v>
      </c>
      <c r="K66" s="13">
        <v>1</v>
      </c>
      <c r="L66" s="13">
        <v>1</v>
      </c>
      <c r="M66" s="13">
        <v>104</v>
      </c>
      <c r="N66" s="13">
        <v>95</v>
      </c>
      <c r="O66" s="13">
        <v>105</v>
      </c>
      <c r="P66" s="13">
        <v>1</v>
      </c>
      <c r="Q66" s="13">
        <v>1</v>
      </c>
      <c r="R66" s="13">
        <v>75</v>
      </c>
      <c r="S66" s="13">
        <v>60</v>
      </c>
      <c r="T66" s="13">
        <v>80</v>
      </c>
      <c r="U66" s="13">
        <v>1</v>
      </c>
      <c r="V66" s="13">
        <v>1</v>
      </c>
      <c r="W66" s="13">
        <v>90</v>
      </c>
      <c r="X66" s="13">
        <v>80</v>
      </c>
      <c r="Y66" s="13">
        <v>95</v>
      </c>
      <c r="Z66" s="13">
        <v>1</v>
      </c>
      <c r="AA66" s="13">
        <v>0</v>
      </c>
      <c r="AB66" s="13">
        <v>85</v>
      </c>
      <c r="AC66" s="13">
        <v>82</v>
      </c>
      <c r="AD66" s="13">
        <v>86</v>
      </c>
      <c r="AE66" s="13">
        <v>0</v>
      </c>
      <c r="AF66" s="74">
        <v>0</v>
      </c>
      <c r="AG66" s="74">
        <v>102</v>
      </c>
      <c r="AH66" s="74">
        <v>97</v>
      </c>
      <c r="AI66" s="74">
        <v>103</v>
      </c>
      <c r="AJ66" s="74">
        <v>0</v>
      </c>
      <c r="AK66" s="13">
        <v>0</v>
      </c>
      <c r="AL66" s="13">
        <v>98</v>
      </c>
      <c r="AM66" s="13">
        <v>87</v>
      </c>
      <c r="AN66" s="13">
        <v>101</v>
      </c>
      <c r="AO66" s="13">
        <v>0</v>
      </c>
      <c r="AP66" s="13">
        <v>0</v>
      </c>
      <c r="AQ66" s="13">
        <v>85</v>
      </c>
      <c r="AR66" s="13">
        <v>76</v>
      </c>
      <c r="AS66" s="13">
        <v>88</v>
      </c>
      <c r="AT66" s="13">
        <v>0</v>
      </c>
      <c r="AU66" s="80">
        <v>0</v>
      </c>
      <c r="AV66" s="80">
        <v>75</v>
      </c>
      <c r="AW66" s="80">
        <v>67</v>
      </c>
      <c r="AX66" s="80">
        <v>78</v>
      </c>
      <c r="AY66" s="80">
        <v>0</v>
      </c>
      <c r="AZ66" s="13">
        <v>124</v>
      </c>
      <c r="BA66" s="13">
        <v>134</v>
      </c>
      <c r="BB66" s="13">
        <v>142</v>
      </c>
      <c r="BC66" s="16">
        <v>62</v>
      </c>
      <c r="BD66" s="16">
        <v>112</v>
      </c>
      <c r="BE66" s="16">
        <v>110</v>
      </c>
      <c r="BF66" s="16">
        <v>138</v>
      </c>
      <c r="BG66" s="13">
        <v>135</v>
      </c>
      <c r="BH66" s="13">
        <v>118</v>
      </c>
      <c r="BI66" s="16">
        <v>111</v>
      </c>
      <c r="BJ66" s="3"/>
      <c r="BK66" s="3"/>
      <c r="BL66" s="3" t="s">
        <v>406</v>
      </c>
      <c r="BM66" s="3" t="s">
        <v>43</v>
      </c>
      <c r="BN66" s="3"/>
      <c r="BO66" s="3"/>
      <c r="BP66" s="13">
        <v>3</v>
      </c>
      <c r="BQ66" s="13">
        <v>127</v>
      </c>
      <c r="BR66" s="13" t="s">
        <v>282</v>
      </c>
      <c r="BS66" s="13" t="s">
        <v>282</v>
      </c>
      <c r="BT66" s="13">
        <v>4</v>
      </c>
      <c r="BU66" s="13">
        <v>148</v>
      </c>
      <c r="BV66" s="13">
        <v>2</v>
      </c>
      <c r="BW66" s="13">
        <v>124</v>
      </c>
      <c r="BX66" s="13" t="s">
        <v>282</v>
      </c>
      <c r="BY66" s="13" t="s">
        <v>282</v>
      </c>
      <c r="BZ66" s="13">
        <v>2</v>
      </c>
      <c r="CA66" s="13">
        <v>176</v>
      </c>
      <c r="CB66" s="13">
        <v>3</v>
      </c>
      <c r="CC66" s="13">
        <v>126</v>
      </c>
      <c r="CD66" s="13" t="s">
        <v>282</v>
      </c>
      <c r="CE66" s="13" t="s">
        <v>282</v>
      </c>
      <c r="CF66" s="13">
        <v>4</v>
      </c>
      <c r="CG66" s="13">
        <v>147</v>
      </c>
      <c r="CH66" s="13">
        <v>3</v>
      </c>
      <c r="CI66" s="13">
        <v>77</v>
      </c>
      <c r="CJ66" s="13" t="s">
        <v>282</v>
      </c>
      <c r="CK66" s="13" t="s">
        <v>282</v>
      </c>
      <c r="CL66" s="13">
        <v>2</v>
      </c>
      <c r="CM66" s="13">
        <v>89</v>
      </c>
      <c r="CN66" s="13">
        <v>2</v>
      </c>
      <c r="CO66" s="13">
        <v>120</v>
      </c>
      <c r="CP66" s="13">
        <v>120</v>
      </c>
      <c r="CQ66" s="13">
        <v>120</v>
      </c>
      <c r="CR66" s="13">
        <v>2</v>
      </c>
      <c r="CS66" s="13">
        <v>161</v>
      </c>
      <c r="CT66" s="13">
        <v>2</v>
      </c>
      <c r="CU66" s="13">
        <v>100</v>
      </c>
      <c r="CV66" s="13">
        <v>90</v>
      </c>
      <c r="CW66" s="13">
        <v>100</v>
      </c>
      <c r="CX66" s="13">
        <v>2</v>
      </c>
      <c r="CZ66" s="13">
        <v>1</v>
      </c>
      <c r="DA66" s="13">
        <v>100</v>
      </c>
      <c r="DB66" s="13">
        <v>94</v>
      </c>
      <c r="DC66" s="13">
        <v>100</v>
      </c>
      <c r="DD66" s="13">
        <v>1</v>
      </c>
      <c r="DE66" s="13">
        <v>137</v>
      </c>
      <c r="DF66" s="13">
        <v>1</v>
      </c>
      <c r="DG66" s="13">
        <v>126</v>
      </c>
      <c r="DH66" s="13">
        <v>119</v>
      </c>
      <c r="DI66" s="13">
        <v>126</v>
      </c>
      <c r="DJ66" s="13">
        <v>1</v>
      </c>
      <c r="DK66" s="13">
        <v>169</v>
      </c>
    </row>
    <row r="67" spans="1:115">
      <c r="A67" s="3" t="s">
        <v>201</v>
      </c>
      <c r="B67" s="13">
        <v>3</v>
      </c>
      <c r="C67" s="13">
        <v>116</v>
      </c>
      <c r="D67" s="13">
        <v>118</v>
      </c>
      <c r="E67" s="13">
        <v>116</v>
      </c>
      <c r="F67" s="13">
        <v>3</v>
      </c>
      <c r="G67" s="13">
        <v>3</v>
      </c>
      <c r="H67" s="13">
        <v>110</v>
      </c>
      <c r="I67" s="13">
        <v>123</v>
      </c>
      <c r="J67" s="13">
        <v>109</v>
      </c>
      <c r="K67" s="13">
        <v>3</v>
      </c>
      <c r="L67" s="13">
        <v>2</v>
      </c>
      <c r="M67" s="13">
        <v>99</v>
      </c>
      <c r="N67" s="13">
        <v>95</v>
      </c>
      <c r="O67" s="13">
        <v>100</v>
      </c>
      <c r="P67" s="13">
        <v>2</v>
      </c>
      <c r="Q67" s="13">
        <v>2</v>
      </c>
      <c r="R67" s="13">
        <v>75</v>
      </c>
      <c r="S67" s="13">
        <v>60</v>
      </c>
      <c r="T67" s="13">
        <v>80</v>
      </c>
      <c r="U67" s="13">
        <v>1</v>
      </c>
      <c r="V67" s="13">
        <v>2</v>
      </c>
      <c r="W67" s="13">
        <v>90</v>
      </c>
      <c r="X67" s="13">
        <v>80</v>
      </c>
      <c r="Y67" s="13">
        <v>95</v>
      </c>
      <c r="Z67" s="13">
        <v>2</v>
      </c>
      <c r="AA67" s="13">
        <v>2</v>
      </c>
      <c r="AB67" s="13">
        <v>91</v>
      </c>
      <c r="AC67" s="13">
        <v>86</v>
      </c>
      <c r="AD67" s="13">
        <v>91</v>
      </c>
      <c r="AE67" s="13">
        <v>2</v>
      </c>
      <c r="AF67" s="74">
        <v>2</v>
      </c>
      <c r="AG67" s="74">
        <v>109</v>
      </c>
      <c r="AH67" s="74">
        <v>102</v>
      </c>
      <c r="AI67" s="74">
        <v>109</v>
      </c>
      <c r="AJ67" s="74">
        <v>2</v>
      </c>
      <c r="AK67" s="13">
        <v>2</v>
      </c>
      <c r="AL67" s="13">
        <v>106</v>
      </c>
      <c r="AM67" s="13">
        <v>92</v>
      </c>
      <c r="AN67" s="13">
        <v>107</v>
      </c>
      <c r="AO67" s="13">
        <v>2</v>
      </c>
      <c r="AP67" s="13">
        <v>2</v>
      </c>
      <c r="AQ67" s="13">
        <v>92</v>
      </c>
      <c r="AR67" s="13">
        <v>80</v>
      </c>
      <c r="AS67" s="13">
        <v>93</v>
      </c>
      <c r="AT67" s="13">
        <v>1</v>
      </c>
      <c r="AU67" s="80">
        <v>2</v>
      </c>
      <c r="AV67" s="80">
        <v>82</v>
      </c>
      <c r="AW67" s="80">
        <v>71</v>
      </c>
      <c r="AX67" s="80">
        <v>83</v>
      </c>
      <c r="AY67" s="80">
        <v>1</v>
      </c>
      <c r="AZ67" s="13">
        <v>124</v>
      </c>
      <c r="BA67" s="13">
        <v>134</v>
      </c>
      <c r="BB67" s="13">
        <v>142</v>
      </c>
      <c r="BC67" s="16">
        <v>62</v>
      </c>
      <c r="BD67" s="16">
        <v>112</v>
      </c>
      <c r="BE67" s="16">
        <v>110</v>
      </c>
      <c r="BF67" s="16">
        <v>138</v>
      </c>
      <c r="BG67" s="13">
        <v>135</v>
      </c>
      <c r="BH67" s="13">
        <v>118</v>
      </c>
      <c r="BI67" s="16">
        <v>111</v>
      </c>
      <c r="BJ67" s="3"/>
      <c r="BK67" s="3"/>
      <c r="BL67" s="3" t="s">
        <v>407</v>
      </c>
      <c r="BM67" s="3" t="s">
        <v>41</v>
      </c>
      <c r="BN67" s="3"/>
      <c r="BO67" s="3"/>
      <c r="BP67" s="13">
        <v>8</v>
      </c>
      <c r="BQ67" s="13">
        <v>113</v>
      </c>
      <c r="BR67" s="13" t="s">
        <v>282</v>
      </c>
      <c r="BS67" s="13" t="s">
        <v>282</v>
      </c>
      <c r="BT67" s="13">
        <v>9</v>
      </c>
      <c r="BU67" s="13">
        <v>148</v>
      </c>
      <c r="BV67" s="13">
        <v>8</v>
      </c>
      <c r="BW67" s="13">
        <v>113</v>
      </c>
      <c r="BX67" s="13" t="s">
        <v>282</v>
      </c>
      <c r="BY67" s="13" t="s">
        <v>282</v>
      </c>
      <c r="BZ67" s="13">
        <v>9</v>
      </c>
      <c r="CA67" s="13">
        <v>176</v>
      </c>
      <c r="CB67" s="13">
        <v>8</v>
      </c>
      <c r="CC67" s="13">
        <v>118</v>
      </c>
      <c r="CD67" s="13" t="s">
        <v>282</v>
      </c>
      <c r="CE67" s="13" t="s">
        <v>282</v>
      </c>
      <c r="CF67" s="13">
        <v>9</v>
      </c>
      <c r="CG67" s="13">
        <v>147</v>
      </c>
      <c r="CH67" s="13">
        <v>8</v>
      </c>
      <c r="CI67" s="13">
        <v>73</v>
      </c>
      <c r="CJ67" s="13" t="s">
        <v>282</v>
      </c>
      <c r="CK67" s="13" t="s">
        <v>282</v>
      </c>
      <c r="CL67" s="13">
        <v>6</v>
      </c>
      <c r="CM67" s="13">
        <v>89</v>
      </c>
      <c r="CN67" s="13">
        <v>6</v>
      </c>
      <c r="CO67" s="13">
        <v>110</v>
      </c>
      <c r="CP67" s="13">
        <v>110</v>
      </c>
      <c r="CQ67" s="13">
        <v>110</v>
      </c>
      <c r="CR67" s="13">
        <v>7</v>
      </c>
      <c r="CS67" s="13">
        <v>161</v>
      </c>
      <c r="CT67" s="13">
        <v>4</v>
      </c>
      <c r="CU67" s="13">
        <v>100</v>
      </c>
      <c r="CV67" s="13">
        <v>90</v>
      </c>
      <c r="CW67" s="13">
        <v>100</v>
      </c>
      <c r="CX67" s="13">
        <v>4</v>
      </c>
      <c r="CZ67" s="13">
        <v>3</v>
      </c>
      <c r="DA67" s="13">
        <v>100</v>
      </c>
      <c r="DB67" s="13">
        <v>94</v>
      </c>
      <c r="DC67" s="13">
        <v>100</v>
      </c>
      <c r="DD67" s="13">
        <v>3</v>
      </c>
      <c r="DE67" s="13">
        <v>137</v>
      </c>
      <c r="DF67" s="13">
        <v>3</v>
      </c>
      <c r="DG67" s="13">
        <v>116</v>
      </c>
      <c r="DH67" s="13">
        <v>119</v>
      </c>
      <c r="DI67" s="13">
        <v>116</v>
      </c>
      <c r="DJ67" s="13">
        <v>3</v>
      </c>
      <c r="DK67" s="13">
        <v>169</v>
      </c>
    </row>
    <row r="68" spans="1:115">
      <c r="A68" s="3" t="s">
        <v>202</v>
      </c>
      <c r="B68" s="13">
        <v>6</v>
      </c>
      <c r="C68" s="13">
        <v>99</v>
      </c>
      <c r="D68" s="13">
        <v>97</v>
      </c>
      <c r="E68" s="13">
        <v>99</v>
      </c>
      <c r="F68" s="13">
        <v>6</v>
      </c>
      <c r="G68" s="13">
        <v>5</v>
      </c>
      <c r="H68" s="13">
        <v>104</v>
      </c>
      <c r="I68" s="13">
        <v>100</v>
      </c>
      <c r="J68" s="13">
        <v>105</v>
      </c>
      <c r="K68" s="13">
        <v>5</v>
      </c>
      <c r="L68" s="13">
        <v>4</v>
      </c>
      <c r="M68" s="13">
        <v>99</v>
      </c>
      <c r="N68" s="13">
        <v>95</v>
      </c>
      <c r="O68" s="13">
        <v>100</v>
      </c>
      <c r="P68" s="13">
        <v>4</v>
      </c>
      <c r="Q68" s="13">
        <v>4</v>
      </c>
      <c r="R68" s="13">
        <v>78</v>
      </c>
      <c r="S68" s="13">
        <v>70</v>
      </c>
      <c r="T68" s="13">
        <v>80</v>
      </c>
      <c r="U68" s="13">
        <v>3</v>
      </c>
      <c r="V68" s="13">
        <v>5</v>
      </c>
      <c r="W68" s="13">
        <v>90</v>
      </c>
      <c r="X68" s="13">
        <v>80</v>
      </c>
      <c r="Y68" s="13">
        <v>95</v>
      </c>
      <c r="Z68" s="13">
        <v>5</v>
      </c>
      <c r="AA68" s="13">
        <v>4</v>
      </c>
      <c r="AB68" s="13">
        <v>119</v>
      </c>
      <c r="AC68" s="13">
        <v>116</v>
      </c>
      <c r="AD68" s="13">
        <v>125</v>
      </c>
      <c r="AE68" s="13">
        <v>5</v>
      </c>
      <c r="AF68" s="74">
        <v>5</v>
      </c>
      <c r="AG68" s="74">
        <v>143</v>
      </c>
      <c r="AH68" s="74">
        <v>138</v>
      </c>
      <c r="AI68" s="74">
        <v>150</v>
      </c>
      <c r="AJ68" s="74">
        <v>7</v>
      </c>
      <c r="AK68" s="13">
        <v>5</v>
      </c>
      <c r="AL68" s="13">
        <v>134</v>
      </c>
      <c r="AM68" s="13">
        <v>124</v>
      </c>
      <c r="AN68" s="13">
        <v>147</v>
      </c>
      <c r="AO68" s="13">
        <v>6</v>
      </c>
      <c r="AP68" s="13">
        <v>5</v>
      </c>
      <c r="AQ68" s="13">
        <v>116</v>
      </c>
      <c r="AR68" s="13">
        <v>108</v>
      </c>
      <c r="AS68" s="13">
        <v>128</v>
      </c>
      <c r="AT68" s="13">
        <v>5</v>
      </c>
      <c r="AU68" s="80">
        <v>4</v>
      </c>
      <c r="AV68" s="80">
        <v>106</v>
      </c>
      <c r="AW68" s="80">
        <v>96</v>
      </c>
      <c r="AX68" s="80">
        <v>114</v>
      </c>
      <c r="AY68" s="80">
        <v>4</v>
      </c>
      <c r="AZ68" s="13">
        <v>124</v>
      </c>
      <c r="BA68" s="13">
        <v>134</v>
      </c>
      <c r="BB68" s="13">
        <v>142</v>
      </c>
      <c r="BC68" s="16">
        <v>62</v>
      </c>
      <c r="BD68" s="16">
        <v>112</v>
      </c>
      <c r="BE68" s="16">
        <v>110</v>
      </c>
      <c r="BF68" s="16">
        <v>138</v>
      </c>
      <c r="BG68" s="13">
        <v>135</v>
      </c>
      <c r="BH68" s="13">
        <v>118</v>
      </c>
      <c r="BI68" s="16">
        <v>111</v>
      </c>
      <c r="BJ68" s="3"/>
      <c r="BK68" s="3"/>
      <c r="BL68" s="3" t="s">
        <v>408</v>
      </c>
      <c r="BM68" s="3" t="s">
        <v>39</v>
      </c>
      <c r="BN68" s="3"/>
      <c r="BO68" s="3"/>
      <c r="BP68" s="13">
        <v>26</v>
      </c>
      <c r="BQ68" s="13">
        <v>97</v>
      </c>
      <c r="BR68" s="13" t="s">
        <v>282</v>
      </c>
      <c r="BS68" s="13" t="s">
        <v>282</v>
      </c>
      <c r="BT68" s="13">
        <v>25</v>
      </c>
      <c r="BU68" s="13">
        <v>148</v>
      </c>
      <c r="BV68" s="13">
        <v>19</v>
      </c>
      <c r="BW68" s="13">
        <v>105</v>
      </c>
      <c r="BX68" s="13" t="s">
        <v>282</v>
      </c>
      <c r="BY68" s="13" t="s">
        <v>282</v>
      </c>
      <c r="BZ68" s="13">
        <v>20</v>
      </c>
      <c r="CA68" s="13">
        <v>176</v>
      </c>
      <c r="CB68" s="13">
        <v>13</v>
      </c>
      <c r="CC68" s="13">
        <v>105</v>
      </c>
      <c r="CD68" s="13" t="s">
        <v>282</v>
      </c>
      <c r="CE68" s="13" t="s">
        <v>282</v>
      </c>
      <c r="CF68" s="13">
        <v>14</v>
      </c>
      <c r="CG68" s="13">
        <v>147</v>
      </c>
      <c r="CH68" s="13">
        <v>12</v>
      </c>
      <c r="CI68" s="13">
        <v>92</v>
      </c>
      <c r="CJ68" s="13" t="s">
        <v>282</v>
      </c>
      <c r="CK68" s="13" t="s">
        <v>282</v>
      </c>
      <c r="CL68" s="13">
        <v>11</v>
      </c>
      <c r="CM68" s="13">
        <v>89</v>
      </c>
      <c r="CN68" s="13">
        <v>9</v>
      </c>
      <c r="CO68" s="13">
        <v>116</v>
      </c>
      <c r="CP68" s="13">
        <v>104</v>
      </c>
      <c r="CQ68" s="13">
        <v>124</v>
      </c>
      <c r="CR68" s="13">
        <v>10</v>
      </c>
      <c r="CS68" s="13">
        <v>161</v>
      </c>
      <c r="CT68" s="13">
        <v>7</v>
      </c>
      <c r="CU68" s="13">
        <v>114</v>
      </c>
      <c r="CV68" s="13">
        <v>100</v>
      </c>
      <c r="CW68" s="13">
        <v>114</v>
      </c>
      <c r="CX68" s="13">
        <v>8</v>
      </c>
      <c r="CZ68" s="13">
        <v>7</v>
      </c>
      <c r="DA68" s="13">
        <v>114</v>
      </c>
      <c r="DB68" s="13">
        <v>114</v>
      </c>
      <c r="DC68" s="13">
        <v>114</v>
      </c>
      <c r="DD68" s="13">
        <v>8</v>
      </c>
      <c r="DE68" s="13">
        <v>137</v>
      </c>
      <c r="DF68" s="13">
        <v>6</v>
      </c>
      <c r="DG68" s="13">
        <v>127</v>
      </c>
      <c r="DH68" s="13">
        <v>126</v>
      </c>
      <c r="DI68" s="13">
        <v>130</v>
      </c>
      <c r="DJ68" s="13">
        <v>8</v>
      </c>
      <c r="DK68" s="13">
        <v>169</v>
      </c>
    </row>
    <row r="69" spans="1:115">
      <c r="A69" s="3" t="s">
        <v>203</v>
      </c>
      <c r="B69" s="13">
        <v>0</v>
      </c>
      <c r="C69" s="13">
        <v>102</v>
      </c>
      <c r="D69" s="13">
        <v>101</v>
      </c>
      <c r="E69" s="13">
        <v>102</v>
      </c>
      <c r="F69" s="13">
        <v>0</v>
      </c>
      <c r="G69" s="13">
        <v>0</v>
      </c>
      <c r="H69" s="13">
        <v>98</v>
      </c>
      <c r="I69" s="13">
        <v>95</v>
      </c>
      <c r="J69" s="13">
        <v>99</v>
      </c>
      <c r="K69" s="13">
        <v>0</v>
      </c>
      <c r="L69" s="13">
        <v>0</v>
      </c>
      <c r="M69" s="13">
        <v>94</v>
      </c>
      <c r="N69" s="13">
        <v>90</v>
      </c>
      <c r="O69" s="13">
        <v>95</v>
      </c>
      <c r="P69" s="13">
        <v>0</v>
      </c>
      <c r="Q69" s="13">
        <v>0</v>
      </c>
      <c r="R69" s="13">
        <v>46</v>
      </c>
      <c r="S69" s="13">
        <v>40</v>
      </c>
      <c r="T69" s="13">
        <v>50</v>
      </c>
      <c r="U69" s="13">
        <v>0</v>
      </c>
      <c r="V69" s="13">
        <v>0</v>
      </c>
      <c r="W69" s="13">
        <v>50</v>
      </c>
      <c r="X69" s="13">
        <v>40</v>
      </c>
      <c r="Y69" s="13">
        <v>65</v>
      </c>
      <c r="Z69" s="13">
        <v>0</v>
      </c>
      <c r="AA69" s="13">
        <v>1</v>
      </c>
      <c r="AB69" s="13">
        <v>42</v>
      </c>
      <c r="AC69" s="13">
        <v>34</v>
      </c>
      <c r="AD69" s="13">
        <v>48</v>
      </c>
      <c r="AE69" s="13">
        <v>0</v>
      </c>
      <c r="AF69" s="74">
        <v>1</v>
      </c>
      <c r="AG69" s="74">
        <v>54</v>
      </c>
      <c r="AH69" s="74">
        <v>40</v>
      </c>
      <c r="AI69" s="74">
        <v>59</v>
      </c>
      <c r="AJ69" s="74">
        <v>1</v>
      </c>
      <c r="AK69" s="13">
        <v>1</v>
      </c>
      <c r="AL69" s="13">
        <v>52</v>
      </c>
      <c r="AM69" s="13">
        <v>36</v>
      </c>
      <c r="AN69" s="13">
        <v>57</v>
      </c>
      <c r="AO69" s="13">
        <v>0</v>
      </c>
      <c r="AP69" s="13">
        <v>1</v>
      </c>
      <c r="AQ69" s="13">
        <v>60</v>
      </c>
      <c r="AR69" s="13">
        <v>31</v>
      </c>
      <c r="AS69" s="13">
        <v>70</v>
      </c>
      <c r="AT69" s="13">
        <v>0</v>
      </c>
      <c r="AU69" s="80">
        <v>1</v>
      </c>
      <c r="AV69" s="80">
        <v>48</v>
      </c>
      <c r="AW69" s="80">
        <v>25</v>
      </c>
      <c r="AX69" s="80">
        <v>57</v>
      </c>
      <c r="AY69" s="80">
        <v>0</v>
      </c>
      <c r="AZ69" s="13">
        <v>124</v>
      </c>
      <c r="BA69" s="13">
        <v>134</v>
      </c>
      <c r="BB69" s="13">
        <v>142</v>
      </c>
      <c r="BC69" s="16">
        <v>62</v>
      </c>
      <c r="BD69" s="16">
        <v>112</v>
      </c>
      <c r="BE69" s="16">
        <v>110</v>
      </c>
      <c r="BF69" s="16">
        <v>138</v>
      </c>
      <c r="BG69" s="13">
        <v>135</v>
      </c>
      <c r="BH69" s="13">
        <v>118</v>
      </c>
      <c r="BI69" s="16">
        <v>111</v>
      </c>
      <c r="BJ69" s="3"/>
      <c r="BK69" s="3"/>
      <c r="BL69" s="3" t="s">
        <v>409</v>
      </c>
      <c r="BM69" s="3" t="s">
        <v>37</v>
      </c>
      <c r="BN69" s="3"/>
      <c r="BO69" s="3"/>
      <c r="BP69" s="13">
        <v>4</v>
      </c>
      <c r="BQ69" s="13">
        <v>85</v>
      </c>
      <c r="BR69" s="13" t="s">
        <v>282</v>
      </c>
      <c r="BS69" s="13" t="s">
        <v>282</v>
      </c>
      <c r="BT69" s="13">
        <v>3</v>
      </c>
      <c r="BU69" s="13">
        <v>148</v>
      </c>
      <c r="BV69" s="13">
        <v>0</v>
      </c>
      <c r="BW69" s="13">
        <v>90</v>
      </c>
      <c r="BX69" s="13" t="s">
        <v>282</v>
      </c>
      <c r="BY69" s="13" t="s">
        <v>282</v>
      </c>
      <c r="BZ69" s="13">
        <v>0</v>
      </c>
      <c r="CA69" s="13">
        <v>176</v>
      </c>
      <c r="CB69" s="13">
        <v>1</v>
      </c>
      <c r="CC69" s="13">
        <v>90</v>
      </c>
      <c r="CD69" s="13" t="s">
        <v>282</v>
      </c>
      <c r="CE69" s="13" t="s">
        <v>282</v>
      </c>
      <c r="CF69" s="13">
        <v>1</v>
      </c>
      <c r="CG69" s="13">
        <v>147</v>
      </c>
      <c r="CH69" s="13">
        <v>1</v>
      </c>
      <c r="CI69" s="13">
        <v>40</v>
      </c>
      <c r="CJ69" s="13" t="s">
        <v>282</v>
      </c>
      <c r="CK69" s="13" t="s">
        <v>282</v>
      </c>
      <c r="CL69" s="13">
        <v>0</v>
      </c>
      <c r="CM69" s="13">
        <v>89</v>
      </c>
      <c r="CN69" s="13">
        <v>1</v>
      </c>
      <c r="CO69" s="13">
        <v>50</v>
      </c>
      <c r="CP69" s="13">
        <v>45</v>
      </c>
      <c r="CQ69" s="13">
        <v>55</v>
      </c>
      <c r="CR69" s="13">
        <v>0</v>
      </c>
      <c r="CS69" s="13">
        <v>161</v>
      </c>
      <c r="CT69" s="13">
        <v>0</v>
      </c>
      <c r="CU69" s="13">
        <v>75</v>
      </c>
      <c r="CV69" s="13">
        <v>70</v>
      </c>
      <c r="CW69" s="13">
        <v>80</v>
      </c>
      <c r="CX69" s="13">
        <v>0</v>
      </c>
      <c r="CZ69" s="13">
        <v>0</v>
      </c>
      <c r="DA69" s="13">
        <v>75</v>
      </c>
      <c r="DB69" s="13">
        <v>75</v>
      </c>
      <c r="DC69" s="13">
        <v>75</v>
      </c>
      <c r="DD69" s="13">
        <v>0</v>
      </c>
      <c r="DE69" s="13">
        <v>137</v>
      </c>
      <c r="DF69" s="13">
        <v>0</v>
      </c>
      <c r="DG69" s="13">
        <v>103</v>
      </c>
      <c r="DH69" s="13">
        <v>102</v>
      </c>
      <c r="DI69" s="13">
        <v>103</v>
      </c>
      <c r="DJ69" s="13">
        <v>0</v>
      </c>
      <c r="DK69" s="13">
        <v>169</v>
      </c>
    </row>
    <row r="70" spans="1:115">
      <c r="A70" s="3" t="s">
        <v>204</v>
      </c>
      <c r="B70" s="13">
        <v>4</v>
      </c>
      <c r="C70" s="13">
        <v>87</v>
      </c>
      <c r="D70" s="13">
        <v>106</v>
      </c>
      <c r="E70" s="13">
        <v>81</v>
      </c>
      <c r="F70" s="13">
        <v>3</v>
      </c>
      <c r="G70" s="13">
        <v>3</v>
      </c>
      <c r="H70" s="13">
        <v>71</v>
      </c>
      <c r="I70" s="13">
        <v>75</v>
      </c>
      <c r="J70" s="13">
        <v>41</v>
      </c>
      <c r="K70" s="13">
        <v>2</v>
      </c>
      <c r="L70" s="13">
        <v>3</v>
      </c>
      <c r="M70" s="13">
        <v>69</v>
      </c>
      <c r="N70" s="13">
        <v>67</v>
      </c>
      <c r="O70" s="13">
        <v>88</v>
      </c>
      <c r="P70" s="13">
        <v>2</v>
      </c>
      <c r="Q70" s="13">
        <v>3</v>
      </c>
      <c r="R70" s="13">
        <v>48</v>
      </c>
      <c r="S70" s="13">
        <v>40</v>
      </c>
      <c r="T70" s="13">
        <v>50</v>
      </c>
      <c r="U70" s="13">
        <v>1</v>
      </c>
      <c r="V70" s="13">
        <v>2</v>
      </c>
      <c r="W70" s="13">
        <v>30</v>
      </c>
      <c r="X70" s="13">
        <v>25</v>
      </c>
      <c r="Y70" s="13">
        <v>50</v>
      </c>
      <c r="Z70" s="13">
        <v>0</v>
      </c>
      <c r="AA70" s="13">
        <v>2</v>
      </c>
      <c r="AB70" s="13">
        <v>39</v>
      </c>
      <c r="AC70" s="13">
        <v>39</v>
      </c>
      <c r="AD70" s="13">
        <v>48</v>
      </c>
      <c r="AE70" s="13">
        <v>1</v>
      </c>
      <c r="AF70" s="74">
        <v>3</v>
      </c>
      <c r="AG70" s="74">
        <v>50</v>
      </c>
      <c r="AH70" s="74">
        <v>46</v>
      </c>
      <c r="AI70" s="74">
        <v>62</v>
      </c>
      <c r="AJ70" s="74">
        <v>2</v>
      </c>
      <c r="AK70" s="13">
        <v>3</v>
      </c>
      <c r="AL70" s="13">
        <v>41</v>
      </c>
      <c r="AM70" s="13">
        <v>41</v>
      </c>
      <c r="AN70" s="13">
        <v>39</v>
      </c>
      <c r="AO70" s="13">
        <v>1</v>
      </c>
      <c r="AP70" s="13">
        <v>3</v>
      </c>
      <c r="AQ70" s="13">
        <v>37</v>
      </c>
      <c r="AR70" s="13">
        <v>36</v>
      </c>
      <c r="AS70" s="13">
        <v>40</v>
      </c>
      <c r="AT70" s="13">
        <v>1</v>
      </c>
      <c r="AU70" s="80">
        <v>4</v>
      </c>
      <c r="AV70" s="80">
        <v>16</v>
      </c>
      <c r="AW70" s="80">
        <v>15</v>
      </c>
      <c r="AX70" s="80">
        <v>57</v>
      </c>
      <c r="AY70" s="80">
        <v>1</v>
      </c>
      <c r="AZ70" s="13">
        <v>124</v>
      </c>
      <c r="BA70" s="13">
        <v>134</v>
      </c>
      <c r="BB70" s="13">
        <v>142</v>
      </c>
      <c r="BC70" s="16">
        <v>62</v>
      </c>
      <c r="BD70" s="16">
        <v>112</v>
      </c>
      <c r="BE70" s="16">
        <v>110</v>
      </c>
      <c r="BF70" s="16">
        <v>138</v>
      </c>
      <c r="BG70" s="13">
        <v>135</v>
      </c>
      <c r="BH70" s="13">
        <v>118</v>
      </c>
      <c r="BI70" s="16">
        <v>111</v>
      </c>
      <c r="BJ70" s="3"/>
      <c r="BK70" s="3"/>
      <c r="BL70" s="3" t="s">
        <v>410</v>
      </c>
      <c r="BM70" s="3" t="s">
        <v>35</v>
      </c>
      <c r="BN70" s="3"/>
      <c r="BO70" s="3"/>
      <c r="BP70" s="13">
        <v>10</v>
      </c>
      <c r="BQ70" s="13">
        <v>94</v>
      </c>
      <c r="BR70" s="13" t="s">
        <v>282</v>
      </c>
      <c r="BS70" s="13" t="s">
        <v>282</v>
      </c>
      <c r="BT70" s="13">
        <v>9</v>
      </c>
      <c r="BU70" s="13">
        <v>148</v>
      </c>
      <c r="BV70" s="13">
        <v>6</v>
      </c>
      <c r="BW70" s="13">
        <v>57</v>
      </c>
      <c r="BX70" s="13" t="s">
        <v>282</v>
      </c>
      <c r="BY70" s="13" t="s">
        <v>282</v>
      </c>
      <c r="BZ70" s="13">
        <v>4</v>
      </c>
      <c r="CA70" s="13">
        <v>176</v>
      </c>
      <c r="CB70" s="13">
        <v>8</v>
      </c>
      <c r="CC70" s="13">
        <v>33</v>
      </c>
      <c r="CD70" s="13" t="s">
        <v>282</v>
      </c>
      <c r="CE70" s="13" t="s">
        <v>282</v>
      </c>
      <c r="CF70" s="13">
        <v>3</v>
      </c>
      <c r="CG70" s="13">
        <v>147</v>
      </c>
      <c r="CH70" s="13">
        <v>7</v>
      </c>
      <c r="CI70" s="13">
        <v>30</v>
      </c>
      <c r="CJ70" s="13" t="s">
        <v>282</v>
      </c>
      <c r="CK70" s="13" t="s">
        <v>282</v>
      </c>
      <c r="CL70" s="13">
        <v>2</v>
      </c>
      <c r="CM70" s="13">
        <v>89</v>
      </c>
      <c r="CN70" s="13">
        <v>7</v>
      </c>
      <c r="CO70" s="13">
        <v>30</v>
      </c>
      <c r="CP70" s="13">
        <v>30</v>
      </c>
      <c r="CQ70" s="13">
        <v>55</v>
      </c>
      <c r="CR70" s="13">
        <v>2</v>
      </c>
      <c r="CS70" s="13">
        <v>161</v>
      </c>
      <c r="CT70" s="13">
        <v>7</v>
      </c>
      <c r="CU70" s="13">
        <v>62</v>
      </c>
      <c r="CV70" s="13">
        <v>61</v>
      </c>
      <c r="CW70" s="13">
        <v>80</v>
      </c>
      <c r="CX70" s="13">
        <v>4</v>
      </c>
      <c r="CZ70" s="13">
        <v>4</v>
      </c>
      <c r="DA70" s="13">
        <v>81</v>
      </c>
      <c r="DB70" s="13">
        <v>81</v>
      </c>
      <c r="DC70" s="13">
        <v>80</v>
      </c>
      <c r="DD70" s="13">
        <v>3</v>
      </c>
      <c r="DE70" s="13">
        <v>137</v>
      </c>
      <c r="DF70" s="13">
        <v>4</v>
      </c>
      <c r="DG70" s="13">
        <v>99</v>
      </c>
      <c r="DH70" s="13">
        <v>107</v>
      </c>
      <c r="DI70" s="13">
        <v>67</v>
      </c>
      <c r="DJ70" s="13">
        <v>4</v>
      </c>
      <c r="DK70" s="13">
        <v>169</v>
      </c>
    </row>
    <row r="71" spans="1:115">
      <c r="A71" s="3" t="s">
        <v>205</v>
      </c>
      <c r="B71" s="13">
        <v>5</v>
      </c>
      <c r="C71" s="13">
        <v>102</v>
      </c>
      <c r="D71" s="13">
        <v>101</v>
      </c>
      <c r="E71" s="13">
        <v>106</v>
      </c>
      <c r="F71" s="13">
        <v>5</v>
      </c>
      <c r="G71" s="13">
        <v>5</v>
      </c>
      <c r="H71" s="13">
        <v>105</v>
      </c>
      <c r="I71" s="13">
        <v>105</v>
      </c>
      <c r="J71" s="13">
        <v>114</v>
      </c>
      <c r="K71" s="13">
        <v>5</v>
      </c>
      <c r="L71" s="13">
        <v>5</v>
      </c>
      <c r="M71" s="13">
        <v>98</v>
      </c>
      <c r="N71" s="13">
        <v>98</v>
      </c>
      <c r="O71" s="13">
        <v>95</v>
      </c>
      <c r="P71" s="13">
        <v>5</v>
      </c>
      <c r="Q71" s="13">
        <v>5</v>
      </c>
      <c r="R71" s="13">
        <v>25</v>
      </c>
      <c r="S71" s="13">
        <v>24</v>
      </c>
      <c r="T71" s="13">
        <v>50</v>
      </c>
      <c r="U71" s="13">
        <v>1</v>
      </c>
      <c r="V71" s="13">
        <v>5</v>
      </c>
      <c r="W71" s="13">
        <v>42</v>
      </c>
      <c r="X71" s="13">
        <v>40</v>
      </c>
      <c r="Y71" s="13">
        <v>50</v>
      </c>
      <c r="Z71" s="13">
        <v>2</v>
      </c>
      <c r="AA71" s="13">
        <v>5</v>
      </c>
      <c r="AB71" s="13">
        <v>40</v>
      </c>
      <c r="AC71" s="13">
        <v>40</v>
      </c>
      <c r="AD71" s="13">
        <v>53</v>
      </c>
      <c r="AE71" s="13">
        <v>2</v>
      </c>
      <c r="AF71" s="74">
        <v>4</v>
      </c>
      <c r="AG71" s="74">
        <v>46</v>
      </c>
      <c r="AH71" s="74">
        <v>46</v>
      </c>
      <c r="AI71" s="74">
        <v>63</v>
      </c>
      <c r="AJ71" s="74">
        <v>2</v>
      </c>
      <c r="AK71" s="13">
        <v>4</v>
      </c>
      <c r="AL71" s="13">
        <v>42</v>
      </c>
      <c r="AM71" s="13">
        <v>41</v>
      </c>
      <c r="AN71" s="13">
        <v>62</v>
      </c>
      <c r="AO71" s="13">
        <v>2</v>
      </c>
      <c r="AP71" s="13">
        <v>3</v>
      </c>
      <c r="AQ71" s="13">
        <v>37</v>
      </c>
      <c r="AR71" s="13">
        <v>36</v>
      </c>
      <c r="AS71" s="13">
        <v>70</v>
      </c>
      <c r="AT71" s="13">
        <v>1</v>
      </c>
      <c r="AU71" s="80">
        <v>3</v>
      </c>
      <c r="AV71" s="80">
        <v>30</v>
      </c>
      <c r="AW71" s="80">
        <v>29</v>
      </c>
      <c r="AX71" s="80">
        <v>57</v>
      </c>
      <c r="AY71" s="80">
        <v>1</v>
      </c>
      <c r="AZ71" s="13">
        <v>124</v>
      </c>
      <c r="BA71" s="13">
        <v>134</v>
      </c>
      <c r="BB71" s="13">
        <v>142</v>
      </c>
      <c r="BC71" s="16">
        <v>62</v>
      </c>
      <c r="BD71" s="16">
        <v>112</v>
      </c>
      <c r="BE71" s="16">
        <v>110</v>
      </c>
      <c r="BF71" s="16">
        <v>138</v>
      </c>
      <c r="BG71" s="13">
        <v>135</v>
      </c>
      <c r="BH71" s="13">
        <v>118</v>
      </c>
      <c r="BI71" s="16">
        <v>111</v>
      </c>
      <c r="BJ71" s="3"/>
      <c r="BK71" s="3"/>
      <c r="BL71" s="3" t="s">
        <v>411</v>
      </c>
      <c r="BM71" s="3" t="s">
        <v>33</v>
      </c>
      <c r="BN71" s="3"/>
      <c r="BO71" s="3"/>
      <c r="BP71" s="13">
        <v>22</v>
      </c>
      <c r="BQ71" s="13">
        <v>83</v>
      </c>
      <c r="BR71" s="13" t="s">
        <v>282</v>
      </c>
      <c r="BS71" s="13" t="s">
        <v>282</v>
      </c>
      <c r="BT71" s="13">
        <v>18</v>
      </c>
      <c r="BU71" s="13">
        <v>148</v>
      </c>
      <c r="BV71" s="13">
        <v>1</v>
      </c>
      <c r="BW71" s="13">
        <v>100</v>
      </c>
      <c r="BX71" s="13" t="s">
        <v>282</v>
      </c>
      <c r="BY71" s="13" t="s">
        <v>282</v>
      </c>
      <c r="BZ71" s="13">
        <v>1</v>
      </c>
      <c r="CA71" s="13">
        <v>176</v>
      </c>
      <c r="CB71" s="13">
        <v>3</v>
      </c>
      <c r="CC71" s="13">
        <v>77</v>
      </c>
      <c r="CD71" s="13" t="s">
        <v>282</v>
      </c>
      <c r="CE71" s="13" t="s">
        <v>282</v>
      </c>
      <c r="CF71" s="13">
        <v>2</v>
      </c>
      <c r="CG71" s="13">
        <v>147</v>
      </c>
      <c r="CH71" s="13">
        <v>4</v>
      </c>
      <c r="CI71" s="13">
        <v>45</v>
      </c>
      <c r="CJ71" s="13" t="s">
        <v>282</v>
      </c>
      <c r="CK71" s="13" t="s">
        <v>282</v>
      </c>
      <c r="CL71" s="13">
        <v>2</v>
      </c>
      <c r="CM71" s="13">
        <v>89</v>
      </c>
      <c r="CN71" s="13">
        <v>2</v>
      </c>
      <c r="CO71" s="13">
        <v>50</v>
      </c>
      <c r="CP71" s="13">
        <v>45</v>
      </c>
      <c r="CQ71" s="13">
        <v>55</v>
      </c>
      <c r="CR71" s="13">
        <v>1</v>
      </c>
      <c r="CS71" s="13">
        <v>161</v>
      </c>
      <c r="CT71" s="13">
        <v>7</v>
      </c>
      <c r="CU71" s="13">
        <v>75</v>
      </c>
      <c r="CV71" s="13">
        <v>74</v>
      </c>
      <c r="CW71" s="13">
        <v>80</v>
      </c>
      <c r="CX71" s="13">
        <v>5</v>
      </c>
      <c r="CZ71" s="13">
        <v>6</v>
      </c>
      <c r="DA71" s="13">
        <v>80</v>
      </c>
      <c r="DB71" s="13">
        <v>80</v>
      </c>
      <c r="DC71" s="13">
        <v>80</v>
      </c>
      <c r="DD71" s="13">
        <v>5</v>
      </c>
      <c r="DE71" s="13">
        <v>137</v>
      </c>
      <c r="DF71" s="13">
        <v>6</v>
      </c>
      <c r="DG71" s="13">
        <v>91</v>
      </c>
      <c r="DH71" s="13">
        <v>91</v>
      </c>
      <c r="DI71" s="13">
        <v>108</v>
      </c>
      <c r="DJ71" s="13">
        <v>5</v>
      </c>
      <c r="DK71" s="13">
        <v>169</v>
      </c>
    </row>
    <row r="72" spans="1:115">
      <c r="A72" s="3" t="s">
        <v>206</v>
      </c>
      <c r="B72" s="13">
        <v>69</v>
      </c>
      <c r="C72" s="13">
        <v>129</v>
      </c>
      <c r="D72" s="13">
        <v>129</v>
      </c>
      <c r="E72" s="13">
        <v>142</v>
      </c>
      <c r="F72" s="13">
        <v>89</v>
      </c>
      <c r="G72" s="13">
        <v>81</v>
      </c>
      <c r="H72" s="13">
        <v>122</v>
      </c>
      <c r="I72" s="13">
        <v>122</v>
      </c>
      <c r="J72" s="13">
        <v>124</v>
      </c>
      <c r="K72" s="13">
        <v>99</v>
      </c>
      <c r="L72" s="13">
        <v>99</v>
      </c>
      <c r="M72" s="13">
        <v>143</v>
      </c>
      <c r="N72" s="13">
        <v>143</v>
      </c>
      <c r="O72" s="13">
        <v>90</v>
      </c>
      <c r="P72" s="13">
        <v>142</v>
      </c>
      <c r="Q72" s="13">
        <v>94</v>
      </c>
      <c r="R72" s="13">
        <v>57</v>
      </c>
      <c r="S72" s="13">
        <v>57</v>
      </c>
      <c r="T72" s="13">
        <v>60</v>
      </c>
      <c r="U72" s="13">
        <v>54</v>
      </c>
      <c r="V72" s="13">
        <v>97</v>
      </c>
      <c r="W72" s="13">
        <v>70</v>
      </c>
      <c r="X72" s="13">
        <v>70</v>
      </c>
      <c r="Y72" s="13">
        <v>100</v>
      </c>
      <c r="Z72" s="13">
        <v>68</v>
      </c>
      <c r="AA72" s="13">
        <v>101</v>
      </c>
      <c r="AB72" s="13">
        <v>99</v>
      </c>
      <c r="AC72" s="13">
        <v>99</v>
      </c>
      <c r="AD72" s="13">
        <v>115</v>
      </c>
      <c r="AE72" s="13">
        <v>100</v>
      </c>
      <c r="AF72" s="74">
        <v>95</v>
      </c>
      <c r="AG72" s="74">
        <v>123</v>
      </c>
      <c r="AH72" s="74">
        <v>123</v>
      </c>
      <c r="AI72" s="74">
        <v>138</v>
      </c>
      <c r="AJ72" s="74">
        <v>117</v>
      </c>
      <c r="AK72" s="13">
        <v>105</v>
      </c>
      <c r="AL72" s="13">
        <v>123</v>
      </c>
      <c r="AM72" s="13">
        <v>123</v>
      </c>
      <c r="AN72" s="13">
        <v>135</v>
      </c>
      <c r="AO72" s="13">
        <v>129</v>
      </c>
      <c r="AP72" s="13">
        <v>90</v>
      </c>
      <c r="AQ72" s="13">
        <v>113</v>
      </c>
      <c r="AR72" s="13">
        <v>113</v>
      </c>
      <c r="AS72" s="13">
        <v>118</v>
      </c>
      <c r="AT72" s="13">
        <v>102</v>
      </c>
      <c r="AU72" s="80">
        <v>96</v>
      </c>
      <c r="AV72" s="80">
        <v>117</v>
      </c>
      <c r="AW72" s="80">
        <v>117</v>
      </c>
      <c r="AX72" s="80">
        <v>120</v>
      </c>
      <c r="AY72" s="80">
        <v>113</v>
      </c>
      <c r="AZ72" s="13">
        <v>124</v>
      </c>
      <c r="BA72" s="13">
        <v>134</v>
      </c>
      <c r="BB72" s="13">
        <v>142</v>
      </c>
      <c r="BC72" s="16">
        <v>62</v>
      </c>
      <c r="BD72" s="16">
        <v>112</v>
      </c>
      <c r="BE72" s="16">
        <v>110</v>
      </c>
      <c r="BF72" s="16">
        <v>138</v>
      </c>
      <c r="BG72" s="13">
        <v>135</v>
      </c>
      <c r="BH72" s="13">
        <v>118</v>
      </c>
      <c r="BI72" s="16">
        <v>111</v>
      </c>
      <c r="BJ72" s="3"/>
      <c r="BK72" s="3"/>
      <c r="BL72" s="3" t="s">
        <v>412</v>
      </c>
      <c r="BM72" s="3" t="s">
        <v>31</v>
      </c>
      <c r="BN72" s="3"/>
      <c r="BO72" s="3"/>
      <c r="BP72" s="13">
        <v>50</v>
      </c>
      <c r="BQ72" s="13">
        <v>114</v>
      </c>
      <c r="BR72" s="13" t="s">
        <v>282</v>
      </c>
      <c r="BS72" s="13" t="s">
        <v>282</v>
      </c>
      <c r="BT72" s="13">
        <v>57</v>
      </c>
      <c r="BU72" s="13">
        <v>148</v>
      </c>
      <c r="BV72" s="13">
        <v>45</v>
      </c>
      <c r="BW72" s="13">
        <v>144</v>
      </c>
      <c r="BX72" s="13" t="s">
        <v>282</v>
      </c>
      <c r="BY72" s="13" t="s">
        <v>282</v>
      </c>
      <c r="BZ72" s="13">
        <v>65</v>
      </c>
      <c r="CA72" s="13">
        <v>176</v>
      </c>
      <c r="CB72" s="13">
        <v>59</v>
      </c>
      <c r="CC72" s="13">
        <v>125</v>
      </c>
      <c r="CD72" s="13" t="s">
        <v>282</v>
      </c>
      <c r="CE72" s="13" t="s">
        <v>282</v>
      </c>
      <c r="CF72" s="13">
        <v>74</v>
      </c>
      <c r="CG72" s="13">
        <v>147</v>
      </c>
      <c r="CH72" s="13">
        <v>63</v>
      </c>
      <c r="CI72" s="13">
        <v>65</v>
      </c>
      <c r="CJ72" s="13" t="s">
        <v>282</v>
      </c>
      <c r="CK72" s="13" t="s">
        <v>282</v>
      </c>
      <c r="CL72" s="13">
        <v>41</v>
      </c>
      <c r="CM72" s="13">
        <v>89</v>
      </c>
      <c r="CN72" s="13">
        <v>53</v>
      </c>
      <c r="CO72" s="13">
        <v>109</v>
      </c>
      <c r="CP72" s="13">
        <v>109</v>
      </c>
      <c r="CQ72" s="13">
        <v>105</v>
      </c>
      <c r="CR72" s="13">
        <v>58</v>
      </c>
      <c r="CS72" s="13">
        <v>161</v>
      </c>
      <c r="CT72" s="13">
        <v>55</v>
      </c>
      <c r="CU72" s="13">
        <v>111</v>
      </c>
      <c r="CV72" s="13">
        <v>111</v>
      </c>
      <c r="CW72" s="13">
        <v>116</v>
      </c>
      <c r="CX72" s="13">
        <v>61</v>
      </c>
      <c r="CZ72" s="13">
        <v>55</v>
      </c>
      <c r="DA72" s="13">
        <v>124</v>
      </c>
      <c r="DB72" s="13">
        <v>124</v>
      </c>
      <c r="DC72" s="13">
        <v>124</v>
      </c>
      <c r="DD72" s="13">
        <v>68</v>
      </c>
      <c r="DE72" s="13">
        <v>137</v>
      </c>
      <c r="DF72" s="13">
        <v>55</v>
      </c>
      <c r="DG72" s="13">
        <v>143</v>
      </c>
      <c r="DH72" s="13">
        <v>143</v>
      </c>
      <c r="DI72" s="13">
        <v>143</v>
      </c>
      <c r="DJ72" s="13">
        <v>79</v>
      </c>
      <c r="DK72" s="13">
        <v>169</v>
      </c>
    </row>
    <row r="73" spans="1:115">
      <c r="A73" s="3" t="s">
        <v>207</v>
      </c>
      <c r="B73" s="13">
        <v>1</v>
      </c>
      <c r="C73" s="13">
        <v>124</v>
      </c>
      <c r="D73" s="13">
        <v>118</v>
      </c>
      <c r="E73" s="13">
        <v>124</v>
      </c>
      <c r="F73" s="13">
        <v>1</v>
      </c>
      <c r="G73" s="13">
        <v>1</v>
      </c>
      <c r="H73" s="13">
        <v>119</v>
      </c>
      <c r="I73" s="13">
        <v>114</v>
      </c>
      <c r="J73" s="13">
        <v>119</v>
      </c>
      <c r="K73" s="13">
        <v>1</v>
      </c>
      <c r="L73" s="13">
        <v>1</v>
      </c>
      <c r="M73" s="13">
        <v>103</v>
      </c>
      <c r="N73" s="13">
        <v>95</v>
      </c>
      <c r="O73" s="13">
        <v>105</v>
      </c>
      <c r="P73" s="13">
        <v>1</v>
      </c>
      <c r="Q73" s="13">
        <v>1</v>
      </c>
      <c r="R73" s="13">
        <v>75</v>
      </c>
      <c r="S73" s="13">
        <v>60</v>
      </c>
      <c r="T73" s="13">
        <v>80</v>
      </c>
      <c r="U73" s="13">
        <v>1</v>
      </c>
      <c r="V73" s="13">
        <v>1</v>
      </c>
      <c r="W73" s="13">
        <v>78</v>
      </c>
      <c r="X73" s="13">
        <v>70</v>
      </c>
      <c r="Y73" s="13">
        <v>80</v>
      </c>
      <c r="Z73" s="13">
        <v>1</v>
      </c>
      <c r="AA73" s="13">
        <v>0</v>
      </c>
      <c r="AB73" s="13">
        <v>100</v>
      </c>
      <c r="AC73" s="13">
        <v>82</v>
      </c>
      <c r="AD73" s="13">
        <v>106</v>
      </c>
      <c r="AE73" s="13">
        <v>0</v>
      </c>
      <c r="AF73" s="74">
        <v>0</v>
      </c>
      <c r="AG73" s="74">
        <v>120</v>
      </c>
      <c r="AH73" s="74">
        <v>97</v>
      </c>
      <c r="AI73" s="74">
        <v>127</v>
      </c>
      <c r="AJ73" s="74">
        <v>0</v>
      </c>
      <c r="AK73" s="13">
        <v>0</v>
      </c>
      <c r="AL73" s="13">
        <v>115</v>
      </c>
      <c r="AM73" s="13">
        <v>87</v>
      </c>
      <c r="AN73" s="13">
        <v>124</v>
      </c>
      <c r="AO73" s="13">
        <v>0</v>
      </c>
      <c r="AP73" s="13">
        <v>0</v>
      </c>
      <c r="AQ73" s="13">
        <v>97</v>
      </c>
      <c r="AR73" s="13">
        <v>76</v>
      </c>
      <c r="AS73" s="13">
        <v>108</v>
      </c>
      <c r="AT73" s="13">
        <v>0</v>
      </c>
      <c r="AU73" s="80">
        <v>0</v>
      </c>
      <c r="AV73" s="80">
        <v>86</v>
      </c>
      <c r="AW73" s="80">
        <v>67</v>
      </c>
      <c r="AX73" s="80">
        <v>96</v>
      </c>
      <c r="AY73" s="80">
        <v>0</v>
      </c>
      <c r="AZ73" s="13">
        <v>124</v>
      </c>
      <c r="BA73" s="13">
        <v>134</v>
      </c>
      <c r="BB73" s="13">
        <v>142</v>
      </c>
      <c r="BC73" s="16">
        <v>62</v>
      </c>
      <c r="BD73" s="16">
        <v>112</v>
      </c>
      <c r="BE73" s="16">
        <v>110</v>
      </c>
      <c r="BF73" s="16">
        <v>138</v>
      </c>
      <c r="BG73" s="13">
        <v>135</v>
      </c>
      <c r="BH73" s="13">
        <v>118</v>
      </c>
      <c r="BI73" s="16">
        <v>111</v>
      </c>
      <c r="BJ73" s="3"/>
      <c r="BK73" s="3"/>
      <c r="BL73" s="3" t="s">
        <v>413</v>
      </c>
      <c r="BM73" s="3" t="s">
        <v>29</v>
      </c>
      <c r="BN73" s="3"/>
      <c r="BO73" s="3"/>
      <c r="BP73" s="13">
        <v>2</v>
      </c>
      <c r="BQ73" s="13">
        <v>124</v>
      </c>
      <c r="BR73" s="13" t="s">
        <v>282</v>
      </c>
      <c r="BS73" s="13" t="s">
        <v>282</v>
      </c>
      <c r="BT73" s="13">
        <v>2</v>
      </c>
      <c r="BU73" s="13">
        <v>148</v>
      </c>
      <c r="BV73" s="13">
        <v>2</v>
      </c>
      <c r="BW73" s="13">
        <v>119</v>
      </c>
      <c r="BX73" s="13" t="s">
        <v>282</v>
      </c>
      <c r="BY73" s="13" t="s">
        <v>282</v>
      </c>
      <c r="BZ73" s="13">
        <v>2</v>
      </c>
      <c r="CA73" s="13">
        <v>176</v>
      </c>
      <c r="CB73" s="13">
        <v>1</v>
      </c>
      <c r="CC73" s="13">
        <v>122</v>
      </c>
      <c r="CD73" s="13" t="s">
        <v>282</v>
      </c>
      <c r="CE73" s="13" t="s">
        <v>282</v>
      </c>
      <c r="CF73" s="13">
        <v>1</v>
      </c>
      <c r="CG73" s="13">
        <v>147</v>
      </c>
      <c r="CH73" s="13">
        <v>2</v>
      </c>
      <c r="CI73" s="13">
        <v>75</v>
      </c>
      <c r="CJ73" s="13" t="s">
        <v>282</v>
      </c>
      <c r="CK73" s="13" t="s">
        <v>282</v>
      </c>
      <c r="CL73" s="13">
        <v>1</v>
      </c>
      <c r="CM73" s="13">
        <v>89</v>
      </c>
      <c r="CN73" s="13">
        <v>1</v>
      </c>
      <c r="CO73" s="13">
        <v>120</v>
      </c>
      <c r="CP73" s="13">
        <v>120</v>
      </c>
      <c r="CQ73" s="13">
        <v>120</v>
      </c>
      <c r="CR73" s="13">
        <v>1</v>
      </c>
      <c r="CS73" s="13">
        <v>161</v>
      </c>
      <c r="CT73" s="13">
        <v>1</v>
      </c>
      <c r="CU73" s="13">
        <v>100</v>
      </c>
      <c r="CV73" s="13">
        <v>90</v>
      </c>
      <c r="CW73" s="13">
        <v>102</v>
      </c>
      <c r="CX73" s="13">
        <v>1</v>
      </c>
      <c r="CZ73" s="13">
        <v>1</v>
      </c>
      <c r="DA73" s="13">
        <v>100</v>
      </c>
      <c r="DB73" s="13">
        <v>94</v>
      </c>
      <c r="DC73" s="13">
        <v>100</v>
      </c>
      <c r="DD73" s="13">
        <v>1</v>
      </c>
      <c r="DE73" s="13">
        <v>137</v>
      </c>
      <c r="DF73" s="13">
        <v>1</v>
      </c>
      <c r="DG73" s="13">
        <v>125</v>
      </c>
      <c r="DH73" s="13">
        <v>119</v>
      </c>
      <c r="DI73" s="13">
        <v>126</v>
      </c>
      <c r="DJ73" s="13">
        <v>1</v>
      </c>
      <c r="DK73" s="13">
        <v>169</v>
      </c>
    </row>
    <row r="74" spans="1:115">
      <c r="A74" s="3" t="s">
        <v>208</v>
      </c>
      <c r="B74" s="13">
        <v>14</v>
      </c>
      <c r="C74" s="13">
        <v>129</v>
      </c>
      <c r="D74" s="13">
        <v>129</v>
      </c>
      <c r="E74" s="13">
        <v>143</v>
      </c>
      <c r="F74" s="13">
        <v>18</v>
      </c>
      <c r="G74" s="13">
        <v>11</v>
      </c>
      <c r="H74" s="13">
        <v>123</v>
      </c>
      <c r="I74" s="13">
        <v>123</v>
      </c>
      <c r="J74" s="13">
        <v>119</v>
      </c>
      <c r="K74" s="13">
        <v>14</v>
      </c>
      <c r="L74" s="13">
        <v>12</v>
      </c>
      <c r="M74" s="13">
        <v>144</v>
      </c>
      <c r="N74" s="13">
        <v>145</v>
      </c>
      <c r="O74" s="13">
        <v>95</v>
      </c>
      <c r="P74" s="13">
        <v>17</v>
      </c>
      <c r="Q74" s="13">
        <v>12</v>
      </c>
      <c r="R74" s="13">
        <v>56</v>
      </c>
      <c r="S74" s="13">
        <v>56</v>
      </c>
      <c r="T74" s="13">
        <v>60</v>
      </c>
      <c r="U74" s="13">
        <v>7</v>
      </c>
      <c r="V74" s="13">
        <v>11</v>
      </c>
      <c r="W74" s="13">
        <v>99</v>
      </c>
      <c r="X74" s="13">
        <v>98</v>
      </c>
      <c r="Y74" s="13">
        <v>100</v>
      </c>
      <c r="Z74" s="13">
        <v>11</v>
      </c>
      <c r="AA74" s="13">
        <v>11</v>
      </c>
      <c r="AB74" s="13">
        <v>102</v>
      </c>
      <c r="AC74" s="13">
        <v>102</v>
      </c>
      <c r="AD74" s="13">
        <v>115</v>
      </c>
      <c r="AE74" s="13">
        <v>11</v>
      </c>
      <c r="AF74" s="74">
        <v>10</v>
      </c>
      <c r="AG74" s="74">
        <v>129</v>
      </c>
      <c r="AH74" s="74">
        <v>129</v>
      </c>
      <c r="AI74" s="74">
        <v>138</v>
      </c>
      <c r="AJ74" s="74">
        <v>13</v>
      </c>
      <c r="AK74" s="13">
        <v>12</v>
      </c>
      <c r="AL74" s="13">
        <v>127</v>
      </c>
      <c r="AM74" s="13">
        <v>127</v>
      </c>
      <c r="AN74" s="13">
        <v>135</v>
      </c>
      <c r="AO74" s="13">
        <v>15</v>
      </c>
      <c r="AP74" s="13">
        <v>12</v>
      </c>
      <c r="AQ74" s="13">
        <v>101</v>
      </c>
      <c r="AR74" s="13">
        <v>101</v>
      </c>
      <c r="AS74" s="13">
        <v>117</v>
      </c>
      <c r="AT74" s="13">
        <v>12</v>
      </c>
      <c r="AU74" s="80">
        <v>12</v>
      </c>
      <c r="AV74" s="80">
        <v>110</v>
      </c>
      <c r="AW74" s="80">
        <v>109</v>
      </c>
      <c r="AX74" s="80">
        <v>120</v>
      </c>
      <c r="AY74" s="80">
        <v>13</v>
      </c>
      <c r="AZ74" s="13">
        <v>124</v>
      </c>
      <c r="BA74" s="13">
        <v>134</v>
      </c>
      <c r="BB74" s="13">
        <v>142</v>
      </c>
      <c r="BC74" s="16">
        <v>62</v>
      </c>
      <c r="BD74" s="16">
        <v>112</v>
      </c>
      <c r="BE74" s="16">
        <v>110</v>
      </c>
      <c r="BF74" s="16">
        <v>138</v>
      </c>
      <c r="BG74" s="13">
        <v>135</v>
      </c>
      <c r="BH74" s="13">
        <v>118</v>
      </c>
      <c r="BI74" s="16">
        <v>111</v>
      </c>
      <c r="BJ74" s="3"/>
      <c r="BK74" s="3"/>
      <c r="BL74" s="3" t="s">
        <v>414</v>
      </c>
      <c r="BM74" s="3" t="s">
        <v>27</v>
      </c>
      <c r="BN74" s="3"/>
      <c r="BO74" s="3"/>
      <c r="BP74" s="13">
        <v>20</v>
      </c>
      <c r="BQ74" s="13">
        <v>123</v>
      </c>
      <c r="BR74" s="13" t="s">
        <v>282</v>
      </c>
      <c r="BS74" s="13" t="s">
        <v>282</v>
      </c>
      <c r="BT74" s="13">
        <v>25</v>
      </c>
      <c r="BU74" s="13">
        <v>148</v>
      </c>
      <c r="BV74" s="13">
        <v>20</v>
      </c>
      <c r="BW74" s="13">
        <v>165</v>
      </c>
      <c r="BX74" s="13" t="s">
        <v>282</v>
      </c>
      <c r="BY74" s="13" t="s">
        <v>282</v>
      </c>
      <c r="BZ74" s="13">
        <v>33</v>
      </c>
      <c r="CA74" s="13">
        <v>176</v>
      </c>
      <c r="CB74" s="13">
        <v>18</v>
      </c>
      <c r="CC74" s="13">
        <v>148</v>
      </c>
      <c r="CD74" s="13" t="s">
        <v>282</v>
      </c>
      <c r="CE74" s="13" t="s">
        <v>282</v>
      </c>
      <c r="CF74" s="13">
        <v>27</v>
      </c>
      <c r="CG74" s="13">
        <v>147</v>
      </c>
      <c r="CH74" s="13">
        <v>18</v>
      </c>
      <c r="CI74" s="13">
        <v>78</v>
      </c>
      <c r="CJ74" s="13" t="s">
        <v>282</v>
      </c>
      <c r="CK74" s="13" t="s">
        <v>282</v>
      </c>
      <c r="CL74" s="13">
        <v>14</v>
      </c>
      <c r="CM74" s="13">
        <v>89</v>
      </c>
      <c r="CN74" s="13">
        <v>17</v>
      </c>
      <c r="CO74" s="13">
        <v>129</v>
      </c>
      <c r="CP74" s="13">
        <v>129</v>
      </c>
      <c r="CQ74" s="13">
        <v>125</v>
      </c>
      <c r="CR74" s="13">
        <v>22</v>
      </c>
      <c r="CS74" s="13">
        <v>161</v>
      </c>
      <c r="CT74" s="13">
        <v>17</v>
      </c>
      <c r="CU74" s="13">
        <v>165</v>
      </c>
      <c r="CV74" s="13">
        <v>165</v>
      </c>
      <c r="CW74" s="13">
        <v>173</v>
      </c>
      <c r="CX74" s="13">
        <v>28</v>
      </c>
      <c r="CZ74" s="13">
        <v>18</v>
      </c>
      <c r="DA74" s="13">
        <v>144</v>
      </c>
      <c r="DB74" s="13">
        <v>144</v>
      </c>
      <c r="DC74" s="13">
        <v>144</v>
      </c>
      <c r="DD74" s="13">
        <v>26</v>
      </c>
      <c r="DE74" s="13">
        <v>137</v>
      </c>
      <c r="DF74" s="13">
        <v>17</v>
      </c>
      <c r="DG74" s="13">
        <v>143</v>
      </c>
      <c r="DH74" s="13">
        <v>143</v>
      </c>
      <c r="DI74" s="13">
        <v>143</v>
      </c>
      <c r="DJ74" s="13">
        <v>24</v>
      </c>
      <c r="DK74" s="13">
        <v>169</v>
      </c>
    </row>
    <row r="75" spans="1:115">
      <c r="A75" s="3" t="s">
        <v>209</v>
      </c>
      <c r="B75" s="13">
        <v>1</v>
      </c>
      <c r="C75" s="13">
        <v>124</v>
      </c>
      <c r="D75" s="13">
        <v>118</v>
      </c>
      <c r="E75" s="13">
        <v>124</v>
      </c>
      <c r="F75" s="13">
        <v>1</v>
      </c>
      <c r="G75" s="13">
        <v>0</v>
      </c>
      <c r="H75" s="13">
        <v>118</v>
      </c>
      <c r="I75" s="13">
        <v>114</v>
      </c>
      <c r="J75" s="13">
        <v>125</v>
      </c>
      <c r="K75" s="13">
        <v>1</v>
      </c>
      <c r="L75" s="13">
        <v>0</v>
      </c>
      <c r="M75" s="13">
        <v>99</v>
      </c>
      <c r="N75" s="13">
        <v>95</v>
      </c>
      <c r="O75" s="13">
        <v>100</v>
      </c>
      <c r="P75" s="13">
        <v>0</v>
      </c>
      <c r="Q75" s="13">
        <v>0</v>
      </c>
      <c r="R75" s="13">
        <v>45</v>
      </c>
      <c r="S75" s="13">
        <v>40</v>
      </c>
      <c r="T75" s="13">
        <v>50</v>
      </c>
      <c r="U75" s="13">
        <v>0</v>
      </c>
      <c r="V75" s="13">
        <v>0</v>
      </c>
      <c r="W75" s="13">
        <v>70</v>
      </c>
      <c r="X75" s="13">
        <v>60</v>
      </c>
      <c r="Y75" s="13">
        <v>80</v>
      </c>
      <c r="Z75" s="13">
        <v>0</v>
      </c>
      <c r="AA75" s="13">
        <v>0</v>
      </c>
      <c r="AB75" s="13">
        <v>98</v>
      </c>
      <c r="AC75" s="13">
        <v>94</v>
      </c>
      <c r="AD75" s="13">
        <v>99</v>
      </c>
      <c r="AE75" s="13">
        <v>0</v>
      </c>
      <c r="AF75" s="74">
        <v>0</v>
      </c>
      <c r="AG75" s="74">
        <v>117</v>
      </c>
      <c r="AH75" s="74">
        <v>111</v>
      </c>
      <c r="AI75" s="74">
        <v>119</v>
      </c>
      <c r="AJ75" s="74">
        <v>0</v>
      </c>
      <c r="AK75" s="13">
        <v>0</v>
      </c>
      <c r="AL75" s="13">
        <v>113</v>
      </c>
      <c r="AM75" s="13">
        <v>100</v>
      </c>
      <c r="AN75" s="13">
        <v>117</v>
      </c>
      <c r="AO75" s="13">
        <v>0</v>
      </c>
      <c r="AP75" s="13">
        <v>0</v>
      </c>
      <c r="AQ75" s="13">
        <v>98</v>
      </c>
      <c r="AR75" s="13">
        <v>87</v>
      </c>
      <c r="AS75" s="13">
        <v>102</v>
      </c>
      <c r="AT75" s="13">
        <v>0</v>
      </c>
      <c r="AU75" s="80">
        <v>0</v>
      </c>
      <c r="AV75" s="80">
        <v>54</v>
      </c>
      <c r="AW75" s="80">
        <v>48</v>
      </c>
      <c r="AX75" s="80">
        <v>56</v>
      </c>
      <c r="AY75" s="80">
        <v>0</v>
      </c>
      <c r="AZ75" s="13">
        <v>124</v>
      </c>
      <c r="BA75" s="13">
        <v>134</v>
      </c>
      <c r="BB75" s="13">
        <v>142</v>
      </c>
      <c r="BC75" s="16">
        <v>62</v>
      </c>
      <c r="BD75" s="16">
        <v>112</v>
      </c>
      <c r="BE75" s="16">
        <v>110</v>
      </c>
      <c r="BF75" s="16">
        <v>138</v>
      </c>
      <c r="BG75" s="13">
        <v>135</v>
      </c>
      <c r="BH75" s="13">
        <v>118</v>
      </c>
      <c r="BI75" s="16">
        <v>111</v>
      </c>
      <c r="BJ75" s="3"/>
      <c r="BK75" s="3"/>
      <c r="BL75" s="3" t="s">
        <v>415</v>
      </c>
      <c r="BM75" s="3" t="s">
        <v>26</v>
      </c>
      <c r="BN75" s="3"/>
      <c r="BO75" s="3"/>
      <c r="BP75" s="13">
        <v>1</v>
      </c>
      <c r="BQ75" s="13">
        <v>100</v>
      </c>
      <c r="BR75" s="13" t="s">
        <v>282</v>
      </c>
      <c r="BS75" s="13" t="s">
        <v>282</v>
      </c>
      <c r="BT75" s="13">
        <v>1</v>
      </c>
      <c r="BU75" s="13">
        <v>148</v>
      </c>
      <c r="BV75" s="13">
        <v>1</v>
      </c>
      <c r="BW75" s="13">
        <v>100</v>
      </c>
      <c r="BX75" s="13" t="s">
        <v>282</v>
      </c>
      <c r="BY75" s="13" t="s">
        <v>282</v>
      </c>
      <c r="BZ75" s="13">
        <v>1</v>
      </c>
      <c r="CA75" s="13">
        <v>176</v>
      </c>
      <c r="CB75" s="13">
        <v>1</v>
      </c>
      <c r="CC75" s="13">
        <v>107</v>
      </c>
      <c r="CD75" s="13" t="s">
        <v>282</v>
      </c>
      <c r="CE75" s="13" t="s">
        <v>282</v>
      </c>
      <c r="CF75" s="13">
        <v>1</v>
      </c>
      <c r="CG75" s="13">
        <v>147</v>
      </c>
      <c r="CH75" s="13">
        <v>1</v>
      </c>
      <c r="CI75" s="13">
        <v>71</v>
      </c>
      <c r="CJ75" s="13" t="s">
        <v>282</v>
      </c>
      <c r="CK75" s="13" t="s">
        <v>282</v>
      </c>
      <c r="CL75" s="13">
        <v>1</v>
      </c>
      <c r="CM75" s="13">
        <v>89</v>
      </c>
      <c r="CN75" s="13">
        <v>1</v>
      </c>
      <c r="CO75" s="13">
        <v>100</v>
      </c>
      <c r="CP75" s="13">
        <v>100</v>
      </c>
      <c r="CQ75" s="13">
        <v>100</v>
      </c>
      <c r="CR75" s="13">
        <v>1</v>
      </c>
      <c r="CS75" s="13">
        <v>161</v>
      </c>
      <c r="CT75" s="13">
        <v>1</v>
      </c>
      <c r="CU75" s="13">
        <v>91</v>
      </c>
      <c r="CV75" s="13">
        <v>90</v>
      </c>
      <c r="CW75" s="13">
        <v>91</v>
      </c>
      <c r="CX75" s="13">
        <v>1</v>
      </c>
      <c r="CZ75" s="13">
        <v>1</v>
      </c>
      <c r="DA75" s="13">
        <v>100</v>
      </c>
      <c r="DB75" s="13">
        <v>94</v>
      </c>
      <c r="DC75" s="13">
        <v>100</v>
      </c>
      <c r="DD75" s="13">
        <v>1</v>
      </c>
      <c r="DE75" s="13">
        <v>137</v>
      </c>
      <c r="DF75" s="13">
        <v>1</v>
      </c>
      <c r="DG75" s="13">
        <v>126</v>
      </c>
      <c r="DH75" s="13">
        <v>119</v>
      </c>
      <c r="DI75" s="13">
        <v>126</v>
      </c>
      <c r="DJ75" s="13">
        <v>1</v>
      </c>
      <c r="DK75" s="13">
        <v>169</v>
      </c>
    </row>
    <row r="76" spans="1:115">
      <c r="A76" s="3" t="s">
        <v>210</v>
      </c>
      <c r="B76" s="13">
        <v>15</v>
      </c>
      <c r="C76" s="13">
        <v>109</v>
      </c>
      <c r="D76" s="13">
        <v>109</v>
      </c>
      <c r="E76" s="13">
        <v>110</v>
      </c>
      <c r="F76" s="13">
        <v>16</v>
      </c>
      <c r="G76" s="13">
        <v>18</v>
      </c>
      <c r="H76" s="13">
        <v>121</v>
      </c>
      <c r="I76" s="13">
        <v>121</v>
      </c>
      <c r="J76" s="13">
        <v>124</v>
      </c>
      <c r="K76" s="13">
        <v>22</v>
      </c>
      <c r="L76" s="13">
        <v>21</v>
      </c>
      <c r="M76" s="13">
        <v>143</v>
      </c>
      <c r="N76" s="13">
        <v>147</v>
      </c>
      <c r="O76" s="13">
        <v>105</v>
      </c>
      <c r="P76" s="13">
        <v>30</v>
      </c>
      <c r="Q76" s="13">
        <v>23</v>
      </c>
      <c r="R76" s="13">
        <v>40</v>
      </c>
      <c r="S76" s="13">
        <v>35</v>
      </c>
      <c r="T76" s="13">
        <v>80</v>
      </c>
      <c r="U76" s="13">
        <v>9</v>
      </c>
      <c r="V76" s="13">
        <v>23</v>
      </c>
      <c r="W76" s="13">
        <v>70</v>
      </c>
      <c r="X76" s="13">
        <v>67</v>
      </c>
      <c r="Y76" s="13">
        <v>80</v>
      </c>
      <c r="Z76" s="13">
        <v>16</v>
      </c>
      <c r="AA76" s="13">
        <v>18</v>
      </c>
      <c r="AB76" s="13">
        <v>90</v>
      </c>
      <c r="AC76" s="13">
        <v>90</v>
      </c>
      <c r="AD76" s="13">
        <v>86</v>
      </c>
      <c r="AE76" s="13">
        <v>16</v>
      </c>
      <c r="AF76" s="74">
        <v>17</v>
      </c>
      <c r="AG76" s="74">
        <v>104</v>
      </c>
      <c r="AH76" s="74">
        <v>105</v>
      </c>
      <c r="AI76" s="74">
        <v>103</v>
      </c>
      <c r="AJ76" s="74">
        <v>18</v>
      </c>
      <c r="AK76" s="13">
        <v>16</v>
      </c>
      <c r="AL76" s="13">
        <v>75</v>
      </c>
      <c r="AM76" s="13">
        <v>74</v>
      </c>
      <c r="AN76" s="13">
        <v>101</v>
      </c>
      <c r="AO76" s="13">
        <v>12</v>
      </c>
      <c r="AP76" s="13">
        <v>16</v>
      </c>
      <c r="AQ76" s="13">
        <v>77</v>
      </c>
      <c r="AR76" s="13">
        <v>75</v>
      </c>
      <c r="AS76" s="13">
        <v>88</v>
      </c>
      <c r="AT76" s="13">
        <v>12</v>
      </c>
      <c r="AU76" s="80">
        <v>11</v>
      </c>
      <c r="AV76" s="80">
        <v>25</v>
      </c>
      <c r="AW76" s="80">
        <v>13</v>
      </c>
      <c r="AX76" s="80">
        <v>78</v>
      </c>
      <c r="AY76" s="80">
        <v>3</v>
      </c>
      <c r="AZ76" s="13">
        <v>124</v>
      </c>
      <c r="BA76" s="13">
        <v>134</v>
      </c>
      <c r="BB76" s="13">
        <v>142</v>
      </c>
      <c r="BC76" s="16">
        <v>62</v>
      </c>
      <c r="BD76" s="16">
        <v>112</v>
      </c>
      <c r="BE76" s="16">
        <v>110</v>
      </c>
      <c r="BF76" s="16">
        <v>138</v>
      </c>
      <c r="BG76" s="13">
        <v>135</v>
      </c>
      <c r="BH76" s="13">
        <v>118</v>
      </c>
      <c r="BI76" s="16">
        <v>111</v>
      </c>
      <c r="BJ76" s="3"/>
      <c r="BK76" s="3"/>
      <c r="BL76" s="3" t="s">
        <v>416</v>
      </c>
      <c r="BM76" s="3" t="s">
        <v>25</v>
      </c>
      <c r="BN76" s="3"/>
      <c r="BO76" s="3"/>
      <c r="BP76" s="13">
        <v>14</v>
      </c>
      <c r="BQ76" s="13">
        <v>124</v>
      </c>
      <c r="BR76" s="13" t="s">
        <v>282</v>
      </c>
      <c r="BS76" s="13" t="s">
        <v>282</v>
      </c>
      <c r="BT76" s="13">
        <v>17</v>
      </c>
      <c r="BU76" s="13">
        <v>148</v>
      </c>
      <c r="BV76" s="13">
        <v>10</v>
      </c>
      <c r="BW76" s="13">
        <v>117</v>
      </c>
      <c r="BX76" s="13" t="s">
        <v>282</v>
      </c>
      <c r="BY76" s="13" t="s">
        <v>282</v>
      </c>
      <c r="BZ76" s="13">
        <v>12</v>
      </c>
      <c r="CA76" s="13">
        <v>176</v>
      </c>
      <c r="CB76" s="13">
        <v>11</v>
      </c>
      <c r="CC76" s="13">
        <v>64</v>
      </c>
      <c r="CD76" s="13" t="s">
        <v>282</v>
      </c>
      <c r="CE76" s="13" t="s">
        <v>282</v>
      </c>
      <c r="CF76" s="13">
        <v>7</v>
      </c>
      <c r="CG76" s="13">
        <v>147</v>
      </c>
      <c r="CH76" s="13">
        <v>11</v>
      </c>
      <c r="CI76" s="13">
        <v>23</v>
      </c>
      <c r="CJ76" s="13" t="s">
        <v>282</v>
      </c>
      <c r="CK76" s="13" t="s">
        <v>282</v>
      </c>
      <c r="CL76" s="13">
        <v>3</v>
      </c>
      <c r="CM76" s="13">
        <v>89</v>
      </c>
      <c r="CN76" s="13">
        <v>13</v>
      </c>
      <c r="CO76" s="13">
        <v>31</v>
      </c>
      <c r="CP76" s="13">
        <v>30</v>
      </c>
      <c r="CQ76" s="13">
        <v>70</v>
      </c>
      <c r="CR76" s="13">
        <v>4</v>
      </c>
      <c r="CS76" s="13">
        <v>161</v>
      </c>
      <c r="CT76" s="13">
        <v>11</v>
      </c>
      <c r="CU76" s="13">
        <v>85</v>
      </c>
      <c r="CV76" s="13">
        <v>87</v>
      </c>
      <c r="CW76" s="13">
        <v>80</v>
      </c>
      <c r="CX76" s="13">
        <v>10</v>
      </c>
      <c r="CZ76" s="13">
        <v>12</v>
      </c>
      <c r="DA76" s="13">
        <v>125</v>
      </c>
      <c r="DB76" s="13">
        <v>127</v>
      </c>
      <c r="DC76" s="13">
        <v>85</v>
      </c>
      <c r="DD76" s="13">
        <v>15</v>
      </c>
      <c r="DE76" s="13">
        <v>137</v>
      </c>
      <c r="DF76" s="13">
        <v>13</v>
      </c>
      <c r="DG76" s="13">
        <v>140</v>
      </c>
      <c r="DH76" s="13">
        <v>140</v>
      </c>
      <c r="DI76" s="13">
        <v>125</v>
      </c>
      <c r="DJ76" s="13">
        <v>18</v>
      </c>
      <c r="DK76" s="13">
        <v>169</v>
      </c>
    </row>
    <row r="77" spans="1:115">
      <c r="A77" s="3" t="s">
        <v>211</v>
      </c>
      <c r="B77" s="13">
        <v>2</v>
      </c>
      <c r="C77" s="13">
        <v>125</v>
      </c>
      <c r="D77" s="13">
        <v>118</v>
      </c>
      <c r="E77" s="13">
        <v>125</v>
      </c>
      <c r="F77" s="13">
        <v>3</v>
      </c>
      <c r="G77" s="13">
        <v>3</v>
      </c>
      <c r="H77" s="13">
        <v>124</v>
      </c>
      <c r="I77" s="13">
        <v>125</v>
      </c>
      <c r="J77" s="13">
        <v>124</v>
      </c>
      <c r="K77" s="13">
        <v>4</v>
      </c>
      <c r="L77" s="13">
        <v>2</v>
      </c>
      <c r="M77" s="13">
        <v>100</v>
      </c>
      <c r="N77" s="13">
        <v>95</v>
      </c>
      <c r="O77" s="13">
        <v>105</v>
      </c>
      <c r="P77" s="13">
        <v>2</v>
      </c>
      <c r="Q77" s="13">
        <v>2</v>
      </c>
      <c r="R77" s="13">
        <v>70</v>
      </c>
      <c r="S77" s="13">
        <v>60</v>
      </c>
      <c r="T77" s="13">
        <v>80</v>
      </c>
      <c r="U77" s="13">
        <v>2</v>
      </c>
      <c r="V77" s="13">
        <v>3</v>
      </c>
      <c r="W77" s="13">
        <v>80</v>
      </c>
      <c r="X77" s="13">
        <v>70</v>
      </c>
      <c r="Y77" s="13">
        <v>100</v>
      </c>
      <c r="Z77" s="13">
        <v>2</v>
      </c>
      <c r="AA77" s="13">
        <v>2</v>
      </c>
      <c r="AB77" s="13">
        <v>78</v>
      </c>
      <c r="AC77" s="13">
        <v>77</v>
      </c>
      <c r="AD77" s="13">
        <v>86</v>
      </c>
      <c r="AE77" s="13">
        <v>2</v>
      </c>
      <c r="AF77" s="74">
        <v>2</v>
      </c>
      <c r="AG77" s="74">
        <v>92</v>
      </c>
      <c r="AH77" s="74">
        <v>91</v>
      </c>
      <c r="AI77" s="74">
        <v>103</v>
      </c>
      <c r="AJ77" s="74">
        <v>2</v>
      </c>
      <c r="AK77" s="13">
        <v>2</v>
      </c>
      <c r="AL77" s="13">
        <v>81</v>
      </c>
      <c r="AM77" s="13">
        <v>78</v>
      </c>
      <c r="AN77" s="13">
        <v>101</v>
      </c>
      <c r="AO77" s="13">
        <v>2</v>
      </c>
      <c r="AP77" s="13">
        <v>2</v>
      </c>
      <c r="AQ77" s="13">
        <v>76</v>
      </c>
      <c r="AR77" s="13">
        <v>75</v>
      </c>
      <c r="AS77" s="13">
        <v>88</v>
      </c>
      <c r="AT77" s="13">
        <v>2</v>
      </c>
      <c r="AU77" s="80">
        <v>3</v>
      </c>
      <c r="AV77" s="80">
        <v>42</v>
      </c>
      <c r="AW77" s="80">
        <v>38</v>
      </c>
      <c r="AX77" s="80">
        <v>78</v>
      </c>
      <c r="AY77" s="80">
        <v>1</v>
      </c>
      <c r="AZ77" s="13">
        <v>124</v>
      </c>
      <c r="BA77" s="13">
        <v>134</v>
      </c>
      <c r="BB77" s="13">
        <v>142</v>
      </c>
      <c r="BC77" s="16">
        <v>62</v>
      </c>
      <c r="BD77" s="16">
        <v>112</v>
      </c>
      <c r="BE77" s="16">
        <v>110</v>
      </c>
      <c r="BF77" s="16">
        <v>138</v>
      </c>
      <c r="BG77" s="13">
        <v>135</v>
      </c>
      <c r="BH77" s="13">
        <v>118</v>
      </c>
      <c r="BI77" s="16">
        <v>111</v>
      </c>
      <c r="BJ77" s="3"/>
      <c r="BK77" s="3"/>
      <c r="BL77" s="3" t="s">
        <v>417</v>
      </c>
      <c r="BM77" s="3" t="s">
        <v>24</v>
      </c>
      <c r="BN77" s="3"/>
      <c r="BO77" s="3"/>
      <c r="BP77" s="13">
        <v>5</v>
      </c>
      <c r="BQ77" s="13">
        <v>128</v>
      </c>
      <c r="BR77" s="13" t="s">
        <v>282</v>
      </c>
      <c r="BS77" s="13" t="s">
        <v>282</v>
      </c>
      <c r="BT77" s="13">
        <v>6</v>
      </c>
      <c r="BU77" s="13">
        <v>148</v>
      </c>
      <c r="BV77" s="13">
        <v>5</v>
      </c>
      <c r="BW77" s="13">
        <v>120</v>
      </c>
      <c r="BX77" s="13" t="s">
        <v>282</v>
      </c>
      <c r="BY77" s="13" t="s">
        <v>282</v>
      </c>
      <c r="BZ77" s="13">
        <v>6</v>
      </c>
      <c r="CA77" s="13">
        <v>176</v>
      </c>
      <c r="CB77" s="13">
        <v>5</v>
      </c>
      <c r="CC77" s="13">
        <v>124</v>
      </c>
      <c r="CD77" s="13" t="s">
        <v>282</v>
      </c>
      <c r="CE77" s="13" t="s">
        <v>282</v>
      </c>
      <c r="CF77" s="13">
        <v>6</v>
      </c>
      <c r="CG77" s="13">
        <v>147</v>
      </c>
      <c r="CH77" s="13">
        <v>4</v>
      </c>
      <c r="CI77" s="13">
        <v>78</v>
      </c>
      <c r="CJ77" s="13" t="s">
        <v>282</v>
      </c>
      <c r="CK77" s="13" t="s">
        <v>282</v>
      </c>
      <c r="CL77" s="13">
        <v>3</v>
      </c>
      <c r="CM77" s="13">
        <v>89</v>
      </c>
      <c r="CN77" s="13">
        <v>3</v>
      </c>
      <c r="CO77" s="13">
        <v>100</v>
      </c>
      <c r="CP77" s="13">
        <v>100</v>
      </c>
      <c r="CQ77" s="13">
        <v>100</v>
      </c>
      <c r="CR77" s="13">
        <v>3</v>
      </c>
      <c r="CS77" s="13">
        <v>161</v>
      </c>
      <c r="CT77" s="13">
        <v>3</v>
      </c>
      <c r="CU77" s="13">
        <v>94</v>
      </c>
      <c r="CV77" s="13">
        <v>90</v>
      </c>
      <c r="CW77" s="13">
        <v>97</v>
      </c>
      <c r="CX77" s="13">
        <v>3</v>
      </c>
      <c r="CZ77" s="13">
        <v>2</v>
      </c>
      <c r="DA77" s="13">
        <v>96</v>
      </c>
      <c r="DB77" s="13">
        <v>94</v>
      </c>
      <c r="DC77" s="13">
        <v>100</v>
      </c>
      <c r="DD77" s="13">
        <v>2</v>
      </c>
      <c r="DE77" s="13">
        <v>137</v>
      </c>
      <c r="DF77" s="13">
        <v>2</v>
      </c>
      <c r="DG77" s="13">
        <v>125</v>
      </c>
      <c r="DH77" s="13">
        <v>119</v>
      </c>
      <c r="DI77" s="13">
        <v>150</v>
      </c>
      <c r="DJ77" s="13">
        <v>3</v>
      </c>
      <c r="DK77" s="13">
        <v>169</v>
      </c>
    </row>
    <row r="78" spans="1:115">
      <c r="A78" s="3" t="s">
        <v>212</v>
      </c>
      <c r="B78" s="13">
        <v>0</v>
      </c>
      <c r="C78" s="13">
        <v>99</v>
      </c>
      <c r="D78" s="13" t="s">
        <v>283</v>
      </c>
      <c r="E78" s="13">
        <v>99</v>
      </c>
      <c r="F78" s="13">
        <v>0</v>
      </c>
      <c r="G78" s="13">
        <v>0</v>
      </c>
      <c r="H78" s="13">
        <v>100</v>
      </c>
      <c r="I78" s="13" t="s">
        <v>283</v>
      </c>
      <c r="J78" s="13">
        <v>100</v>
      </c>
      <c r="K78" s="13">
        <v>0</v>
      </c>
      <c r="L78" s="13">
        <v>0</v>
      </c>
      <c r="M78" s="13">
        <v>100</v>
      </c>
      <c r="N78" s="13">
        <v>100</v>
      </c>
      <c r="O78" s="13">
        <v>100</v>
      </c>
      <c r="P78" s="13">
        <v>0</v>
      </c>
      <c r="Q78" s="13">
        <v>0</v>
      </c>
      <c r="R78" s="13">
        <v>40</v>
      </c>
      <c r="S78" s="13">
        <v>30</v>
      </c>
      <c r="T78" s="13">
        <v>45</v>
      </c>
      <c r="U78" s="13">
        <v>0</v>
      </c>
      <c r="V78" s="13">
        <v>0</v>
      </c>
      <c r="W78" s="13">
        <v>95</v>
      </c>
      <c r="X78" s="13">
        <v>90</v>
      </c>
      <c r="Y78" s="13">
        <v>100</v>
      </c>
      <c r="Z78" s="13">
        <v>0</v>
      </c>
      <c r="AA78" s="13">
        <v>0</v>
      </c>
      <c r="AB78" s="13">
        <v>114</v>
      </c>
      <c r="AC78" s="13" t="s">
        <v>283</v>
      </c>
      <c r="AD78" s="13">
        <v>114</v>
      </c>
      <c r="AE78" s="13">
        <v>0</v>
      </c>
      <c r="AF78" s="74">
        <v>2</v>
      </c>
      <c r="AG78" s="74">
        <v>140</v>
      </c>
      <c r="AH78" s="74">
        <v>140</v>
      </c>
      <c r="AI78" s="74">
        <v>137</v>
      </c>
      <c r="AJ78" s="74">
        <v>3</v>
      </c>
      <c r="AK78" s="13">
        <v>1</v>
      </c>
      <c r="AL78" s="13">
        <v>127</v>
      </c>
      <c r="AM78" s="13">
        <v>126</v>
      </c>
      <c r="AN78" s="13">
        <v>134</v>
      </c>
      <c r="AO78" s="13">
        <v>1</v>
      </c>
      <c r="AP78" s="13">
        <v>1</v>
      </c>
      <c r="AQ78" s="13">
        <v>111</v>
      </c>
      <c r="AR78" s="13">
        <v>110</v>
      </c>
      <c r="AS78" s="13">
        <v>117</v>
      </c>
      <c r="AT78" s="13">
        <v>1</v>
      </c>
      <c r="AU78" s="80">
        <v>1</v>
      </c>
      <c r="AV78" s="80">
        <v>99</v>
      </c>
      <c r="AW78" s="80">
        <v>98</v>
      </c>
      <c r="AX78" s="80">
        <v>104</v>
      </c>
      <c r="AY78" s="80">
        <v>1</v>
      </c>
      <c r="AZ78" s="13">
        <v>124</v>
      </c>
      <c r="BA78" s="13">
        <v>134</v>
      </c>
      <c r="BB78" s="13">
        <v>142</v>
      </c>
      <c r="BC78" s="16">
        <v>62</v>
      </c>
      <c r="BD78" s="16">
        <v>112</v>
      </c>
      <c r="BE78" s="16">
        <v>110</v>
      </c>
      <c r="BF78" s="16">
        <v>138</v>
      </c>
      <c r="BG78" s="13">
        <v>135</v>
      </c>
      <c r="BH78" s="13">
        <v>118</v>
      </c>
      <c r="BI78" s="16">
        <v>111</v>
      </c>
      <c r="BJ78" s="3"/>
      <c r="BK78" s="3"/>
      <c r="BL78" s="3" t="s">
        <v>418</v>
      </c>
      <c r="BM78" s="3" t="s">
        <v>23</v>
      </c>
      <c r="BN78" s="3"/>
      <c r="BO78" s="3"/>
      <c r="BP78" s="13">
        <v>1</v>
      </c>
      <c r="BQ78" s="13">
        <v>130</v>
      </c>
      <c r="BR78" s="13" t="s">
        <v>282</v>
      </c>
      <c r="BS78" s="13" t="s">
        <v>282</v>
      </c>
      <c r="BT78" s="13">
        <v>1</v>
      </c>
      <c r="BU78" s="13">
        <v>148</v>
      </c>
      <c r="BV78" s="13">
        <v>1</v>
      </c>
      <c r="BW78" s="13">
        <v>127</v>
      </c>
      <c r="BX78" s="13" t="s">
        <v>282</v>
      </c>
      <c r="BY78" s="13" t="s">
        <v>282</v>
      </c>
      <c r="BZ78" s="13">
        <v>1</v>
      </c>
      <c r="CA78" s="13">
        <v>176</v>
      </c>
      <c r="CB78" s="13">
        <v>1</v>
      </c>
      <c r="CC78" s="13">
        <v>121</v>
      </c>
      <c r="CD78" s="13" t="s">
        <v>282</v>
      </c>
      <c r="CE78" s="13" t="s">
        <v>282</v>
      </c>
      <c r="CF78" s="13">
        <v>1</v>
      </c>
      <c r="CG78" s="13">
        <v>147</v>
      </c>
      <c r="CH78" s="13">
        <v>1</v>
      </c>
      <c r="CI78" s="13">
        <v>100</v>
      </c>
      <c r="CJ78" s="13" t="s">
        <v>282</v>
      </c>
      <c r="CK78" s="13" t="s">
        <v>282</v>
      </c>
      <c r="CL78" s="13">
        <v>1</v>
      </c>
      <c r="CM78" s="13">
        <v>89</v>
      </c>
      <c r="CN78" s="13">
        <v>1</v>
      </c>
      <c r="CO78" s="13">
        <v>119</v>
      </c>
      <c r="CP78" s="13">
        <v>101</v>
      </c>
      <c r="CQ78" s="13">
        <v>121</v>
      </c>
      <c r="CR78" s="13">
        <v>1</v>
      </c>
      <c r="CS78" s="13">
        <v>161</v>
      </c>
      <c r="CT78" s="13">
        <v>1</v>
      </c>
      <c r="CU78" s="13">
        <v>110</v>
      </c>
      <c r="CV78" s="13">
        <v>100</v>
      </c>
      <c r="CW78" s="13">
        <v>110</v>
      </c>
      <c r="CX78" s="13">
        <v>1</v>
      </c>
      <c r="CZ78" s="13">
        <v>1</v>
      </c>
      <c r="DA78" s="13">
        <v>100</v>
      </c>
      <c r="DB78" s="13">
        <v>100</v>
      </c>
      <c r="DC78" s="13">
        <v>100</v>
      </c>
      <c r="DD78" s="13">
        <v>1</v>
      </c>
      <c r="DE78" s="13">
        <v>137</v>
      </c>
      <c r="DF78" s="13">
        <v>0</v>
      </c>
      <c r="DG78" s="13">
        <v>127</v>
      </c>
      <c r="DH78" s="13" t="s">
        <v>283</v>
      </c>
      <c r="DI78" s="13">
        <v>127</v>
      </c>
      <c r="DJ78" s="13">
        <v>0</v>
      </c>
      <c r="DK78" s="13">
        <v>169</v>
      </c>
    </row>
    <row r="79" spans="1:115">
      <c r="A79" s="3" t="s">
        <v>213</v>
      </c>
      <c r="B79" s="13">
        <v>84</v>
      </c>
      <c r="C79" s="13">
        <v>143</v>
      </c>
      <c r="D79" s="13">
        <v>141</v>
      </c>
      <c r="E79" s="13">
        <v>166</v>
      </c>
      <c r="F79" s="13">
        <v>120</v>
      </c>
      <c r="G79" s="13">
        <v>82</v>
      </c>
      <c r="H79" s="13">
        <v>130</v>
      </c>
      <c r="I79" s="13">
        <v>132</v>
      </c>
      <c r="J79" s="13">
        <v>102</v>
      </c>
      <c r="K79" s="13">
        <v>107</v>
      </c>
      <c r="L79" s="13">
        <v>83</v>
      </c>
      <c r="M79" s="13">
        <v>138</v>
      </c>
      <c r="N79" s="13">
        <v>141</v>
      </c>
      <c r="O79" s="13">
        <v>112</v>
      </c>
      <c r="P79" s="13">
        <v>115</v>
      </c>
      <c r="Q79" s="13">
        <v>68</v>
      </c>
      <c r="R79" s="13">
        <v>69</v>
      </c>
      <c r="S79" s="13">
        <v>68</v>
      </c>
      <c r="T79" s="13">
        <v>80</v>
      </c>
      <c r="U79" s="13">
        <v>47</v>
      </c>
      <c r="V79" s="13">
        <v>48</v>
      </c>
      <c r="W79" s="13">
        <v>156</v>
      </c>
      <c r="X79" s="13">
        <v>155</v>
      </c>
      <c r="Y79" s="13">
        <v>175</v>
      </c>
      <c r="Z79" s="13">
        <v>75</v>
      </c>
      <c r="AA79" s="13">
        <v>38</v>
      </c>
      <c r="AB79" s="13">
        <v>123</v>
      </c>
      <c r="AC79" s="13">
        <v>120</v>
      </c>
      <c r="AD79" s="13">
        <v>138</v>
      </c>
      <c r="AE79" s="13">
        <v>47</v>
      </c>
      <c r="AF79" s="74">
        <v>45</v>
      </c>
      <c r="AG79" s="74">
        <v>196</v>
      </c>
      <c r="AH79" s="74">
        <v>198</v>
      </c>
      <c r="AI79" s="74">
        <v>165</v>
      </c>
      <c r="AJ79" s="74">
        <v>88</v>
      </c>
      <c r="AK79" s="13">
        <v>53</v>
      </c>
      <c r="AL79" s="13">
        <v>143</v>
      </c>
      <c r="AM79" s="13">
        <v>141</v>
      </c>
      <c r="AN79" s="13">
        <v>159</v>
      </c>
      <c r="AO79" s="13">
        <v>76</v>
      </c>
      <c r="AP79" s="13">
        <v>50</v>
      </c>
      <c r="AQ79" s="13">
        <v>160</v>
      </c>
      <c r="AR79" s="13">
        <v>163</v>
      </c>
      <c r="AS79" s="13">
        <v>128</v>
      </c>
      <c r="AT79" s="13">
        <v>80</v>
      </c>
      <c r="AU79" s="80">
        <v>46</v>
      </c>
      <c r="AV79" s="80">
        <v>118</v>
      </c>
      <c r="AW79" s="80">
        <v>119</v>
      </c>
      <c r="AX79" s="80">
        <v>104</v>
      </c>
      <c r="AY79" s="80">
        <v>54</v>
      </c>
      <c r="AZ79" s="13">
        <v>124</v>
      </c>
      <c r="BA79" s="13">
        <v>134</v>
      </c>
      <c r="BB79" s="13">
        <v>142</v>
      </c>
      <c r="BC79" s="16">
        <v>62</v>
      </c>
      <c r="BD79" s="16">
        <v>112</v>
      </c>
      <c r="BE79" s="16">
        <v>110</v>
      </c>
      <c r="BF79" s="16">
        <v>138</v>
      </c>
      <c r="BG79" s="13">
        <v>135</v>
      </c>
      <c r="BH79" s="13">
        <v>118</v>
      </c>
      <c r="BI79" s="16">
        <v>111</v>
      </c>
      <c r="BJ79" s="3"/>
      <c r="BK79" s="3"/>
      <c r="BL79" s="3" t="s">
        <v>419</v>
      </c>
      <c r="BM79" s="3" t="s">
        <v>22</v>
      </c>
      <c r="BN79" s="3"/>
      <c r="BO79" s="3"/>
      <c r="BP79" s="13">
        <v>94</v>
      </c>
      <c r="BQ79" s="13">
        <v>174</v>
      </c>
      <c r="BR79" s="13" t="s">
        <v>282</v>
      </c>
      <c r="BS79" s="13" t="s">
        <v>282</v>
      </c>
      <c r="BT79" s="13">
        <v>164</v>
      </c>
      <c r="BU79" s="13">
        <v>148</v>
      </c>
      <c r="BV79" s="13">
        <v>82</v>
      </c>
      <c r="BW79" s="13">
        <v>162</v>
      </c>
      <c r="BX79" s="13" t="s">
        <v>282</v>
      </c>
      <c r="BY79" s="13" t="s">
        <v>282</v>
      </c>
      <c r="BZ79" s="13">
        <v>133</v>
      </c>
      <c r="CA79" s="13">
        <v>176</v>
      </c>
      <c r="CB79" s="13">
        <v>94</v>
      </c>
      <c r="CC79" s="13">
        <v>137</v>
      </c>
      <c r="CD79" s="13" t="s">
        <v>282</v>
      </c>
      <c r="CE79" s="13" t="s">
        <v>282</v>
      </c>
      <c r="CF79" s="13">
        <v>129</v>
      </c>
      <c r="CG79" s="13">
        <v>147</v>
      </c>
      <c r="CH79" s="13">
        <v>71</v>
      </c>
      <c r="CI79" s="13">
        <v>10</v>
      </c>
      <c r="CJ79" s="13" t="s">
        <v>282</v>
      </c>
      <c r="CK79" s="13" t="s">
        <v>282</v>
      </c>
      <c r="CL79" s="13">
        <v>7</v>
      </c>
      <c r="CM79" s="13">
        <v>89</v>
      </c>
      <c r="CN79" s="13">
        <v>61</v>
      </c>
      <c r="CO79" s="13">
        <v>148</v>
      </c>
      <c r="CP79" s="13">
        <v>149</v>
      </c>
      <c r="CQ79" s="13">
        <v>125</v>
      </c>
      <c r="CR79" s="13">
        <v>90</v>
      </c>
      <c r="CS79" s="13">
        <v>161</v>
      </c>
      <c r="CT79" s="13">
        <v>53</v>
      </c>
      <c r="CU79" s="13">
        <v>153</v>
      </c>
      <c r="CV79" s="13">
        <v>154</v>
      </c>
      <c r="CW79" s="13">
        <v>120</v>
      </c>
      <c r="CX79" s="13">
        <v>81</v>
      </c>
      <c r="CZ79" s="13">
        <v>48</v>
      </c>
      <c r="DA79" s="13">
        <v>127</v>
      </c>
      <c r="DB79" s="13">
        <v>128</v>
      </c>
      <c r="DC79" s="13">
        <v>115</v>
      </c>
      <c r="DD79" s="13">
        <v>61</v>
      </c>
      <c r="DE79" s="13">
        <v>137</v>
      </c>
      <c r="DF79" s="13">
        <v>38</v>
      </c>
      <c r="DG79" s="13">
        <v>184</v>
      </c>
      <c r="DH79" s="13">
        <v>185</v>
      </c>
      <c r="DI79" s="13">
        <v>167</v>
      </c>
      <c r="DJ79" s="13">
        <v>70</v>
      </c>
      <c r="DK79" s="13">
        <v>169</v>
      </c>
    </row>
    <row r="80" spans="1:115">
      <c r="A80" s="3" t="s">
        <v>214</v>
      </c>
      <c r="B80" s="13">
        <v>0</v>
      </c>
      <c r="C80" s="13">
        <v>122</v>
      </c>
      <c r="D80" s="13">
        <v>118</v>
      </c>
      <c r="E80" s="13">
        <v>124</v>
      </c>
      <c r="F80" s="13">
        <v>0</v>
      </c>
      <c r="G80" s="13">
        <v>0</v>
      </c>
      <c r="H80" s="13">
        <v>117</v>
      </c>
      <c r="I80" s="13">
        <v>114</v>
      </c>
      <c r="J80" s="13">
        <v>119</v>
      </c>
      <c r="K80" s="13">
        <v>0</v>
      </c>
      <c r="L80" s="13">
        <v>0</v>
      </c>
      <c r="M80" s="13">
        <v>100</v>
      </c>
      <c r="N80" s="13">
        <v>95</v>
      </c>
      <c r="O80" s="13">
        <v>105</v>
      </c>
      <c r="P80" s="13">
        <v>0</v>
      </c>
      <c r="Q80" s="13">
        <v>0</v>
      </c>
      <c r="R80" s="13">
        <v>70</v>
      </c>
      <c r="S80" s="13">
        <v>60</v>
      </c>
      <c r="T80" s="13">
        <v>80</v>
      </c>
      <c r="U80" s="13">
        <v>0</v>
      </c>
      <c r="V80" s="13">
        <v>0</v>
      </c>
      <c r="W80" s="13">
        <v>90</v>
      </c>
      <c r="X80" s="13">
        <v>85</v>
      </c>
      <c r="Y80" s="13">
        <v>95</v>
      </c>
      <c r="Z80" s="13">
        <v>0</v>
      </c>
      <c r="AA80" s="13">
        <v>0</v>
      </c>
      <c r="AB80" s="13">
        <v>101</v>
      </c>
      <c r="AC80" s="13">
        <v>96</v>
      </c>
      <c r="AD80" s="13">
        <v>105</v>
      </c>
      <c r="AE80" s="13">
        <v>0</v>
      </c>
      <c r="AF80" s="74">
        <v>0</v>
      </c>
      <c r="AG80" s="74">
        <v>120</v>
      </c>
      <c r="AH80" s="74">
        <v>114</v>
      </c>
      <c r="AI80" s="74">
        <v>126</v>
      </c>
      <c r="AJ80" s="74">
        <v>0</v>
      </c>
      <c r="AK80" s="13">
        <v>0</v>
      </c>
      <c r="AL80" s="13">
        <v>113</v>
      </c>
      <c r="AM80" s="13">
        <v>103</v>
      </c>
      <c r="AN80" s="13">
        <v>123</v>
      </c>
      <c r="AO80" s="13">
        <v>0</v>
      </c>
      <c r="AP80" s="13">
        <v>0</v>
      </c>
      <c r="AQ80" s="13">
        <v>99</v>
      </c>
      <c r="AR80" s="13">
        <v>90</v>
      </c>
      <c r="AS80" s="13">
        <v>107</v>
      </c>
      <c r="AT80" s="13">
        <v>0</v>
      </c>
      <c r="AU80" s="80">
        <v>0</v>
      </c>
      <c r="AV80" s="80">
        <v>88</v>
      </c>
      <c r="AW80" s="80">
        <v>80</v>
      </c>
      <c r="AX80" s="80">
        <v>95</v>
      </c>
      <c r="AY80" s="80">
        <v>0</v>
      </c>
      <c r="AZ80" s="13">
        <v>124</v>
      </c>
      <c r="BA80" s="13">
        <v>134</v>
      </c>
      <c r="BB80" s="13">
        <v>142</v>
      </c>
      <c r="BC80" s="16">
        <v>62</v>
      </c>
      <c r="BD80" s="16">
        <v>112</v>
      </c>
      <c r="BE80" s="16">
        <v>110</v>
      </c>
      <c r="BF80" s="16">
        <v>138</v>
      </c>
      <c r="BG80" s="13">
        <v>135</v>
      </c>
      <c r="BH80" s="13">
        <v>118</v>
      </c>
      <c r="BI80" s="16">
        <v>111</v>
      </c>
      <c r="BJ80" s="3"/>
      <c r="BK80" s="3"/>
      <c r="BL80" s="3" t="s">
        <v>420</v>
      </c>
      <c r="BM80" s="3" t="s">
        <v>21</v>
      </c>
      <c r="BN80" s="3"/>
      <c r="BO80" s="3"/>
      <c r="BP80" s="21">
        <v>3</v>
      </c>
      <c r="BQ80" s="21">
        <v>100</v>
      </c>
      <c r="BR80" s="21" t="s">
        <v>282</v>
      </c>
      <c r="BS80" s="21" t="s">
        <v>282</v>
      </c>
      <c r="BT80" s="21">
        <v>3</v>
      </c>
      <c r="BU80" s="13">
        <v>148</v>
      </c>
      <c r="BV80" s="21">
        <v>3</v>
      </c>
      <c r="BW80" s="21">
        <v>100</v>
      </c>
      <c r="BX80" s="21" t="s">
        <v>282</v>
      </c>
      <c r="BY80" s="21" t="s">
        <v>282</v>
      </c>
      <c r="BZ80" s="21">
        <v>3</v>
      </c>
      <c r="CA80" s="13">
        <v>176</v>
      </c>
      <c r="CB80" s="21">
        <v>2</v>
      </c>
      <c r="CC80" s="21">
        <v>100</v>
      </c>
      <c r="CD80" s="21" t="s">
        <v>282</v>
      </c>
      <c r="CE80" s="21" t="s">
        <v>282</v>
      </c>
      <c r="CF80" s="21">
        <v>2</v>
      </c>
      <c r="CG80" s="13">
        <v>147</v>
      </c>
      <c r="CH80" s="21">
        <v>2</v>
      </c>
      <c r="CI80" s="21">
        <v>100</v>
      </c>
      <c r="CJ80" s="21" t="s">
        <v>282</v>
      </c>
      <c r="CK80" s="21" t="s">
        <v>282</v>
      </c>
      <c r="CL80" s="21">
        <v>2</v>
      </c>
      <c r="CM80" s="13">
        <v>89</v>
      </c>
      <c r="CN80" s="21">
        <v>0</v>
      </c>
      <c r="CO80" s="21">
        <v>120</v>
      </c>
      <c r="CP80" s="21">
        <v>120</v>
      </c>
      <c r="CQ80" s="21">
        <v>120</v>
      </c>
      <c r="CR80" s="21">
        <v>0</v>
      </c>
      <c r="CS80" s="13">
        <v>161</v>
      </c>
      <c r="CT80" s="13">
        <v>0</v>
      </c>
      <c r="CU80" s="13">
        <v>100</v>
      </c>
      <c r="CV80" s="13">
        <v>90</v>
      </c>
      <c r="CW80" s="13">
        <v>100</v>
      </c>
      <c r="CX80" s="13">
        <v>0</v>
      </c>
      <c r="CZ80" s="13">
        <v>0</v>
      </c>
      <c r="DA80" s="13">
        <v>100</v>
      </c>
      <c r="DB80" s="13">
        <v>94</v>
      </c>
      <c r="DC80" s="13">
        <v>100</v>
      </c>
      <c r="DD80" s="13">
        <v>0</v>
      </c>
      <c r="DE80" s="13">
        <v>137</v>
      </c>
      <c r="DF80" s="13">
        <v>0</v>
      </c>
      <c r="DG80" s="13">
        <v>123</v>
      </c>
      <c r="DH80" s="13">
        <v>119</v>
      </c>
      <c r="DI80" s="13">
        <v>126</v>
      </c>
      <c r="DJ80" s="13">
        <v>0</v>
      </c>
      <c r="DK80" s="13">
        <v>169</v>
      </c>
    </row>
    <row r="81" spans="1:115">
      <c r="A81" s="3" t="s">
        <v>215</v>
      </c>
      <c r="B81" s="13">
        <v>1</v>
      </c>
      <c r="C81" s="13">
        <v>124</v>
      </c>
      <c r="D81" s="13">
        <v>121</v>
      </c>
      <c r="E81" s="13">
        <v>124</v>
      </c>
      <c r="F81" s="13">
        <v>1</v>
      </c>
      <c r="G81" s="13">
        <v>1</v>
      </c>
      <c r="H81" s="13">
        <v>119</v>
      </c>
      <c r="I81" s="13">
        <v>114</v>
      </c>
      <c r="J81" s="13">
        <v>119</v>
      </c>
      <c r="K81" s="13">
        <v>1</v>
      </c>
      <c r="L81" s="13">
        <v>1</v>
      </c>
      <c r="M81" s="13">
        <v>104</v>
      </c>
      <c r="N81" s="13">
        <v>100</v>
      </c>
      <c r="O81" s="13">
        <v>105</v>
      </c>
      <c r="P81" s="13">
        <v>1</v>
      </c>
      <c r="Q81" s="13">
        <v>1</v>
      </c>
      <c r="R81" s="13">
        <v>75</v>
      </c>
      <c r="S81" s="13">
        <v>60</v>
      </c>
      <c r="T81" s="13">
        <v>80</v>
      </c>
      <c r="U81" s="13">
        <v>1</v>
      </c>
      <c r="V81" s="13">
        <v>1</v>
      </c>
      <c r="W81" s="13">
        <v>90</v>
      </c>
      <c r="X81" s="13">
        <v>80</v>
      </c>
      <c r="Y81" s="13">
        <v>95</v>
      </c>
      <c r="Z81" s="13">
        <v>1</v>
      </c>
      <c r="AA81" s="13">
        <v>1</v>
      </c>
      <c r="AB81" s="13">
        <v>102</v>
      </c>
      <c r="AC81" s="13">
        <v>91</v>
      </c>
      <c r="AD81" s="13">
        <v>105</v>
      </c>
      <c r="AE81" s="13">
        <v>1</v>
      </c>
      <c r="AF81" s="74">
        <v>0</v>
      </c>
      <c r="AG81" s="74">
        <v>122</v>
      </c>
      <c r="AH81" s="74">
        <v>108</v>
      </c>
      <c r="AI81" s="74">
        <v>126</v>
      </c>
      <c r="AJ81" s="74">
        <v>0</v>
      </c>
      <c r="AK81" s="13">
        <v>0</v>
      </c>
      <c r="AL81" s="13">
        <v>118</v>
      </c>
      <c r="AM81" s="13">
        <v>97</v>
      </c>
      <c r="AN81" s="13">
        <v>124</v>
      </c>
      <c r="AO81" s="13">
        <v>0</v>
      </c>
      <c r="AP81" s="13">
        <v>0</v>
      </c>
      <c r="AQ81" s="13">
        <v>101</v>
      </c>
      <c r="AR81" s="13">
        <v>84</v>
      </c>
      <c r="AS81" s="13">
        <v>107</v>
      </c>
      <c r="AT81" s="13">
        <v>0</v>
      </c>
      <c r="AU81" s="80">
        <v>0</v>
      </c>
      <c r="AV81" s="80">
        <v>90</v>
      </c>
      <c r="AW81" s="80">
        <v>75</v>
      </c>
      <c r="AX81" s="80">
        <v>95</v>
      </c>
      <c r="AY81" s="80">
        <v>0</v>
      </c>
      <c r="AZ81" s="13">
        <v>124</v>
      </c>
      <c r="BA81" s="13">
        <v>134</v>
      </c>
      <c r="BB81" s="13">
        <v>142</v>
      </c>
      <c r="BC81" s="16">
        <v>62</v>
      </c>
      <c r="BD81" s="16">
        <v>112</v>
      </c>
      <c r="BE81" s="16">
        <v>110</v>
      </c>
      <c r="BF81" s="16">
        <v>138</v>
      </c>
      <c r="BG81" s="13">
        <v>135</v>
      </c>
      <c r="BH81" s="13">
        <v>118</v>
      </c>
      <c r="BI81" s="16">
        <v>111</v>
      </c>
      <c r="BJ81" s="3"/>
      <c r="BK81" s="3"/>
      <c r="BL81" s="3" t="s">
        <v>421</v>
      </c>
      <c r="BM81" s="3" t="s">
        <v>20</v>
      </c>
      <c r="BN81" s="3"/>
      <c r="BO81" s="3"/>
      <c r="BP81" s="13">
        <v>3</v>
      </c>
      <c r="BQ81" s="13">
        <v>115</v>
      </c>
      <c r="BR81" s="13" t="s">
        <v>282</v>
      </c>
      <c r="BS81" s="13" t="s">
        <v>282</v>
      </c>
      <c r="BT81" s="13">
        <v>3</v>
      </c>
      <c r="BU81" s="13">
        <v>148</v>
      </c>
      <c r="BV81" s="13">
        <v>3</v>
      </c>
      <c r="BW81" s="13">
        <v>113</v>
      </c>
      <c r="BX81" s="13" t="s">
        <v>282</v>
      </c>
      <c r="BY81" s="13" t="s">
        <v>282</v>
      </c>
      <c r="BZ81" s="13">
        <v>3</v>
      </c>
      <c r="CA81" s="13">
        <v>176</v>
      </c>
      <c r="CB81" s="13">
        <v>3</v>
      </c>
      <c r="CC81" s="13">
        <v>118</v>
      </c>
      <c r="CD81" s="13" t="s">
        <v>282</v>
      </c>
      <c r="CE81" s="13" t="s">
        <v>282</v>
      </c>
      <c r="CF81" s="13">
        <v>4</v>
      </c>
      <c r="CG81" s="13">
        <v>147</v>
      </c>
      <c r="CH81" s="13">
        <v>3</v>
      </c>
      <c r="CI81" s="13">
        <v>77</v>
      </c>
      <c r="CJ81" s="13" t="s">
        <v>282</v>
      </c>
      <c r="CK81" s="13" t="s">
        <v>282</v>
      </c>
      <c r="CL81" s="13">
        <v>2</v>
      </c>
      <c r="CM81" s="13">
        <v>89</v>
      </c>
      <c r="CN81" s="13">
        <v>1</v>
      </c>
      <c r="CO81" s="13">
        <v>120</v>
      </c>
      <c r="CP81" s="13">
        <v>120</v>
      </c>
      <c r="CQ81" s="13">
        <v>120</v>
      </c>
      <c r="CR81" s="13">
        <v>1</v>
      </c>
      <c r="CS81" s="13">
        <v>161</v>
      </c>
      <c r="CT81" s="13">
        <v>1</v>
      </c>
      <c r="CU81" s="13">
        <v>109</v>
      </c>
      <c r="CV81" s="13">
        <v>100</v>
      </c>
      <c r="CW81" s="13">
        <v>110</v>
      </c>
      <c r="CX81" s="13">
        <v>1</v>
      </c>
      <c r="CZ81" s="13">
        <v>1</v>
      </c>
      <c r="DA81" s="13">
        <v>100</v>
      </c>
      <c r="DB81" s="13">
        <v>98</v>
      </c>
      <c r="DC81" s="13">
        <v>100</v>
      </c>
      <c r="DD81" s="13">
        <v>1</v>
      </c>
      <c r="DE81" s="13">
        <v>137</v>
      </c>
      <c r="DF81" s="13">
        <v>1</v>
      </c>
      <c r="DG81" s="13">
        <v>126</v>
      </c>
      <c r="DH81" s="13">
        <v>123</v>
      </c>
      <c r="DI81" s="13">
        <v>126</v>
      </c>
      <c r="DJ81" s="13">
        <v>1</v>
      </c>
      <c r="DK81" s="13">
        <v>169</v>
      </c>
    </row>
    <row r="82" spans="1:115">
      <c r="A82" s="3" t="s">
        <v>216</v>
      </c>
      <c r="B82" s="13">
        <v>327</v>
      </c>
      <c r="C82" s="13">
        <v>164</v>
      </c>
      <c r="D82" s="13">
        <v>164</v>
      </c>
      <c r="E82" s="13">
        <v>124</v>
      </c>
      <c r="F82" s="13">
        <v>535</v>
      </c>
      <c r="G82" s="13">
        <v>295</v>
      </c>
      <c r="H82" s="13">
        <v>167</v>
      </c>
      <c r="I82" s="13">
        <v>168</v>
      </c>
      <c r="J82" s="13">
        <v>119</v>
      </c>
      <c r="K82" s="13">
        <v>494</v>
      </c>
      <c r="L82" s="13">
        <v>255</v>
      </c>
      <c r="M82" s="13">
        <v>152</v>
      </c>
      <c r="N82" s="13">
        <v>153</v>
      </c>
      <c r="O82" s="13">
        <v>105</v>
      </c>
      <c r="P82" s="13">
        <v>388</v>
      </c>
      <c r="Q82" s="13">
        <v>249</v>
      </c>
      <c r="R82" s="13">
        <v>117</v>
      </c>
      <c r="S82" s="13">
        <v>117</v>
      </c>
      <c r="T82" s="13">
        <v>120</v>
      </c>
      <c r="U82" s="13">
        <v>292</v>
      </c>
      <c r="V82" s="13">
        <v>252</v>
      </c>
      <c r="W82" s="13">
        <v>185</v>
      </c>
      <c r="X82" s="13">
        <v>185</v>
      </c>
      <c r="Y82" s="13">
        <v>190</v>
      </c>
      <c r="Z82" s="13">
        <v>466</v>
      </c>
      <c r="AA82" s="13">
        <v>252</v>
      </c>
      <c r="AB82" s="13">
        <v>133</v>
      </c>
      <c r="AC82" s="13">
        <v>133</v>
      </c>
      <c r="AD82" s="13">
        <v>124</v>
      </c>
      <c r="AE82" s="13">
        <v>335</v>
      </c>
      <c r="AF82" s="74">
        <v>252</v>
      </c>
      <c r="AG82" s="74">
        <v>214</v>
      </c>
      <c r="AH82" s="74">
        <v>215</v>
      </c>
      <c r="AI82" s="74">
        <v>124</v>
      </c>
      <c r="AJ82" s="74">
        <v>540</v>
      </c>
      <c r="AK82" s="13">
        <v>255</v>
      </c>
      <c r="AL82" s="13">
        <v>216</v>
      </c>
      <c r="AM82" s="13">
        <v>216</v>
      </c>
      <c r="AN82" s="13">
        <v>145</v>
      </c>
      <c r="AO82" s="13">
        <v>550</v>
      </c>
      <c r="AP82" s="13">
        <v>250</v>
      </c>
      <c r="AQ82" s="13">
        <v>222</v>
      </c>
      <c r="AR82" s="13">
        <v>223</v>
      </c>
      <c r="AS82" s="13">
        <v>126</v>
      </c>
      <c r="AT82" s="13">
        <v>556</v>
      </c>
      <c r="AU82" s="80">
        <v>245</v>
      </c>
      <c r="AV82" s="80">
        <v>200</v>
      </c>
      <c r="AW82" s="80">
        <v>201</v>
      </c>
      <c r="AX82" s="80">
        <v>107</v>
      </c>
      <c r="AY82" s="80">
        <v>491</v>
      </c>
      <c r="AZ82" s="13">
        <v>124</v>
      </c>
      <c r="BA82" s="13">
        <v>134</v>
      </c>
      <c r="BB82" s="13">
        <v>142</v>
      </c>
      <c r="BC82" s="16">
        <v>62</v>
      </c>
      <c r="BD82" s="16">
        <v>112</v>
      </c>
      <c r="BE82" s="16">
        <v>110</v>
      </c>
      <c r="BF82" s="16">
        <v>138</v>
      </c>
      <c r="BG82" s="13">
        <v>135</v>
      </c>
      <c r="BH82" s="13">
        <v>118</v>
      </c>
      <c r="BI82" s="16">
        <v>111</v>
      </c>
      <c r="BJ82" s="3"/>
      <c r="BK82" s="3"/>
      <c r="BL82" s="3" t="s">
        <v>422</v>
      </c>
      <c r="BM82" s="3" t="s">
        <v>19</v>
      </c>
      <c r="BN82" s="3"/>
      <c r="BO82" s="3"/>
      <c r="BP82" s="13">
        <v>276</v>
      </c>
      <c r="BQ82" s="13">
        <v>205</v>
      </c>
      <c r="BR82" s="13" t="s">
        <v>282</v>
      </c>
      <c r="BS82" s="13" t="s">
        <v>282</v>
      </c>
      <c r="BT82" s="13">
        <v>565</v>
      </c>
      <c r="BU82" s="13">
        <v>148</v>
      </c>
      <c r="BV82" s="13">
        <v>296</v>
      </c>
      <c r="BW82" s="13">
        <v>191</v>
      </c>
      <c r="BX82" s="13" t="s">
        <v>282</v>
      </c>
      <c r="BY82" s="13" t="s">
        <v>282</v>
      </c>
      <c r="BZ82" s="13">
        <v>565</v>
      </c>
      <c r="CA82" s="13">
        <v>176</v>
      </c>
      <c r="CB82" s="13">
        <v>272</v>
      </c>
      <c r="CC82" s="13">
        <v>234</v>
      </c>
      <c r="CD82" s="13" t="s">
        <v>282</v>
      </c>
      <c r="CE82" s="13" t="s">
        <v>282</v>
      </c>
      <c r="CF82" s="13">
        <v>636</v>
      </c>
      <c r="CG82" s="13">
        <v>147</v>
      </c>
      <c r="CH82" s="13">
        <v>267</v>
      </c>
      <c r="CI82" s="13">
        <v>151</v>
      </c>
      <c r="CJ82" s="13" t="s">
        <v>282</v>
      </c>
      <c r="CK82" s="13" t="s">
        <v>282</v>
      </c>
      <c r="CL82" s="13">
        <v>404</v>
      </c>
      <c r="CM82" s="13">
        <v>89</v>
      </c>
      <c r="CN82" s="13">
        <v>267</v>
      </c>
      <c r="CO82" s="13">
        <v>233</v>
      </c>
      <c r="CP82" s="13">
        <v>234</v>
      </c>
      <c r="CQ82" s="13">
        <v>140</v>
      </c>
      <c r="CR82" s="13">
        <v>622</v>
      </c>
      <c r="CS82" s="13">
        <v>161</v>
      </c>
      <c r="CT82" s="13">
        <v>263</v>
      </c>
      <c r="CU82" s="13">
        <v>188</v>
      </c>
      <c r="CV82" s="13">
        <v>188</v>
      </c>
      <c r="CW82" s="13">
        <v>135</v>
      </c>
      <c r="CX82" s="13">
        <v>494</v>
      </c>
      <c r="CZ82" s="13">
        <v>278</v>
      </c>
      <c r="DA82" s="13">
        <v>209</v>
      </c>
      <c r="DB82" s="13">
        <v>210</v>
      </c>
      <c r="DC82" s="13">
        <v>115</v>
      </c>
      <c r="DD82" s="13">
        <v>582</v>
      </c>
      <c r="DE82" s="13">
        <v>137</v>
      </c>
      <c r="DF82" s="13">
        <v>299</v>
      </c>
      <c r="DG82" s="13">
        <v>215</v>
      </c>
      <c r="DH82" s="13">
        <v>215</v>
      </c>
      <c r="DI82" s="13">
        <v>140</v>
      </c>
      <c r="DJ82" s="13">
        <v>643</v>
      </c>
      <c r="DK82" s="13">
        <v>169</v>
      </c>
    </row>
    <row r="83" spans="1:115">
      <c r="A83" s="3" t="s">
        <v>217</v>
      </c>
      <c r="B83" s="13">
        <v>3</v>
      </c>
      <c r="C83" s="13">
        <v>100</v>
      </c>
      <c r="D83" s="13">
        <v>100</v>
      </c>
      <c r="E83" s="13">
        <v>100</v>
      </c>
      <c r="F83" s="13">
        <v>3</v>
      </c>
      <c r="G83" s="13">
        <v>2</v>
      </c>
      <c r="H83" s="13">
        <v>114</v>
      </c>
      <c r="I83" s="13">
        <v>118</v>
      </c>
      <c r="J83" s="13">
        <v>109</v>
      </c>
      <c r="K83" s="13">
        <v>3</v>
      </c>
      <c r="L83" s="13">
        <v>2</v>
      </c>
      <c r="M83" s="13">
        <v>104</v>
      </c>
      <c r="N83" s="13">
        <v>119</v>
      </c>
      <c r="O83" s="13">
        <v>90</v>
      </c>
      <c r="P83" s="13">
        <v>2</v>
      </c>
      <c r="Q83" s="13">
        <v>2</v>
      </c>
      <c r="R83" s="13">
        <v>70</v>
      </c>
      <c r="S83" s="13">
        <v>60</v>
      </c>
      <c r="T83" s="13">
        <v>80</v>
      </c>
      <c r="U83" s="13">
        <v>2</v>
      </c>
      <c r="V83" s="13">
        <v>2</v>
      </c>
      <c r="W83" s="13">
        <v>62</v>
      </c>
      <c r="X83" s="13">
        <v>40</v>
      </c>
      <c r="Y83" s="13">
        <v>70</v>
      </c>
      <c r="Z83" s="13">
        <v>1</v>
      </c>
      <c r="AA83" s="13">
        <v>2</v>
      </c>
      <c r="AB83" s="13">
        <v>104</v>
      </c>
      <c r="AC83" s="13">
        <v>95</v>
      </c>
      <c r="AD83" s="13">
        <v>120</v>
      </c>
      <c r="AE83" s="13">
        <v>2</v>
      </c>
      <c r="AF83" s="74">
        <v>5</v>
      </c>
      <c r="AG83" s="74">
        <v>121</v>
      </c>
      <c r="AH83" s="74">
        <v>116</v>
      </c>
      <c r="AI83" s="74">
        <v>144</v>
      </c>
      <c r="AJ83" s="74">
        <v>6</v>
      </c>
      <c r="AK83" s="13">
        <v>5</v>
      </c>
      <c r="AL83" s="13">
        <v>120</v>
      </c>
      <c r="AM83" s="13">
        <v>116</v>
      </c>
      <c r="AN83" s="13">
        <v>141</v>
      </c>
      <c r="AO83" s="13">
        <v>5</v>
      </c>
      <c r="AP83" s="13">
        <v>4</v>
      </c>
      <c r="AQ83" s="13">
        <v>89</v>
      </c>
      <c r="AR83" s="13">
        <v>84</v>
      </c>
      <c r="AS83" s="13">
        <v>123</v>
      </c>
      <c r="AT83" s="13">
        <v>4</v>
      </c>
      <c r="AU83" s="80">
        <v>3</v>
      </c>
      <c r="AV83" s="80">
        <v>76</v>
      </c>
      <c r="AW83" s="80">
        <v>70</v>
      </c>
      <c r="AX83" s="80">
        <v>96</v>
      </c>
      <c r="AY83" s="80">
        <v>2</v>
      </c>
      <c r="AZ83" s="13">
        <v>124</v>
      </c>
      <c r="BA83" s="13">
        <v>134</v>
      </c>
      <c r="BB83" s="13">
        <v>142</v>
      </c>
      <c r="BC83" s="16">
        <v>62</v>
      </c>
      <c r="BD83" s="16">
        <v>112</v>
      </c>
      <c r="BE83" s="16">
        <v>110</v>
      </c>
      <c r="BF83" s="16">
        <v>138</v>
      </c>
      <c r="BG83" s="13">
        <v>135</v>
      </c>
      <c r="BH83" s="13">
        <v>118</v>
      </c>
      <c r="BI83" s="16">
        <v>111</v>
      </c>
      <c r="BJ83" s="3"/>
      <c r="BK83" s="3"/>
      <c r="BL83" s="3" t="s">
        <v>423</v>
      </c>
      <c r="BM83" s="3" t="s">
        <v>18</v>
      </c>
      <c r="BN83" s="3"/>
      <c r="BO83" s="3"/>
      <c r="BP83" s="13">
        <v>9</v>
      </c>
      <c r="BQ83" s="13">
        <v>122</v>
      </c>
      <c r="BR83" s="13" t="s">
        <v>282</v>
      </c>
      <c r="BS83" s="13" t="s">
        <v>282</v>
      </c>
      <c r="BT83" s="13">
        <v>11</v>
      </c>
      <c r="BU83" s="13">
        <v>148</v>
      </c>
      <c r="BV83" s="13">
        <v>9</v>
      </c>
      <c r="BW83" s="13">
        <v>133</v>
      </c>
      <c r="BX83" s="13" t="s">
        <v>282</v>
      </c>
      <c r="BY83" s="13" t="s">
        <v>282</v>
      </c>
      <c r="BZ83" s="13">
        <v>12</v>
      </c>
      <c r="CA83" s="13">
        <v>176</v>
      </c>
      <c r="CB83" s="13">
        <v>8</v>
      </c>
      <c r="CC83" s="13">
        <v>136</v>
      </c>
      <c r="CD83" s="13" t="s">
        <v>282</v>
      </c>
      <c r="CE83" s="13" t="s">
        <v>282</v>
      </c>
      <c r="CF83" s="13">
        <v>11</v>
      </c>
      <c r="CG83" s="13">
        <v>147</v>
      </c>
      <c r="CH83" s="13">
        <v>8</v>
      </c>
      <c r="CI83" s="13">
        <v>75</v>
      </c>
      <c r="CJ83" s="13" t="s">
        <v>282</v>
      </c>
      <c r="CK83" s="13" t="s">
        <v>282</v>
      </c>
      <c r="CL83" s="13">
        <v>6</v>
      </c>
      <c r="CM83" s="13">
        <v>89</v>
      </c>
      <c r="CN83" s="13">
        <v>3</v>
      </c>
      <c r="CO83" s="13">
        <v>105</v>
      </c>
      <c r="CP83" s="13">
        <v>105</v>
      </c>
      <c r="CQ83" s="13">
        <v>100</v>
      </c>
      <c r="CR83" s="13">
        <v>3</v>
      </c>
      <c r="CS83" s="13">
        <v>161</v>
      </c>
      <c r="CT83" s="13">
        <v>3</v>
      </c>
      <c r="CU83" s="13">
        <v>133</v>
      </c>
      <c r="CV83" s="13">
        <v>129</v>
      </c>
      <c r="CW83" s="13">
        <v>135</v>
      </c>
      <c r="CX83" s="13">
        <v>4</v>
      </c>
      <c r="CZ83" s="13">
        <v>3</v>
      </c>
      <c r="DA83" s="13">
        <v>133</v>
      </c>
      <c r="DB83" s="13">
        <v>133</v>
      </c>
      <c r="DC83" s="13">
        <v>130</v>
      </c>
      <c r="DD83" s="13">
        <v>4</v>
      </c>
      <c r="DE83" s="13">
        <v>137</v>
      </c>
      <c r="DF83" s="13">
        <v>3</v>
      </c>
      <c r="DG83" s="13">
        <v>143</v>
      </c>
      <c r="DH83" s="13">
        <v>143</v>
      </c>
      <c r="DI83" s="13">
        <v>143</v>
      </c>
      <c r="DJ83" s="13">
        <v>4</v>
      </c>
      <c r="DK83" s="13">
        <v>169</v>
      </c>
    </row>
    <row r="84" spans="1:115">
      <c r="A84" s="3" t="s">
        <v>291</v>
      </c>
      <c r="B84" s="13">
        <v>1</v>
      </c>
      <c r="C84" s="13">
        <v>124</v>
      </c>
      <c r="D84" s="13">
        <v>118</v>
      </c>
      <c r="E84" s="13">
        <v>124</v>
      </c>
      <c r="F84" s="13">
        <v>1</v>
      </c>
      <c r="G84" s="13">
        <v>1</v>
      </c>
      <c r="H84" s="13">
        <v>119</v>
      </c>
      <c r="I84" s="13">
        <v>114</v>
      </c>
      <c r="J84" s="13">
        <v>119</v>
      </c>
      <c r="K84" s="13">
        <v>1</v>
      </c>
      <c r="L84" s="13">
        <v>1</v>
      </c>
      <c r="M84" s="13">
        <v>99</v>
      </c>
      <c r="N84" s="13">
        <v>95</v>
      </c>
      <c r="O84" s="13">
        <v>100</v>
      </c>
      <c r="P84" s="13">
        <v>1</v>
      </c>
      <c r="Q84" s="13">
        <v>1</v>
      </c>
      <c r="R84" s="13">
        <v>75</v>
      </c>
      <c r="S84" s="13">
        <v>60</v>
      </c>
      <c r="T84" s="13">
        <v>80</v>
      </c>
      <c r="U84" s="13">
        <v>1</v>
      </c>
      <c r="V84" s="13">
        <v>1</v>
      </c>
      <c r="W84" s="13">
        <v>90</v>
      </c>
      <c r="X84" s="13">
        <v>80</v>
      </c>
      <c r="Y84" s="13">
        <v>95</v>
      </c>
      <c r="Z84" s="13">
        <v>1</v>
      </c>
      <c r="AA84" s="13">
        <v>0</v>
      </c>
      <c r="AB84" s="13">
        <v>125</v>
      </c>
      <c r="AC84" s="13">
        <v>108</v>
      </c>
      <c r="AD84" s="13">
        <v>125</v>
      </c>
      <c r="AE84" s="13">
        <v>1</v>
      </c>
      <c r="AF84" s="74">
        <v>0</v>
      </c>
      <c r="AG84" s="74">
        <v>145</v>
      </c>
      <c r="AH84" s="74">
        <v>128</v>
      </c>
      <c r="AI84" s="74">
        <v>150</v>
      </c>
      <c r="AJ84" s="74">
        <v>0</v>
      </c>
      <c r="AK84" s="13">
        <v>0</v>
      </c>
      <c r="AL84" s="13">
        <v>139</v>
      </c>
      <c r="AM84" s="13">
        <v>115</v>
      </c>
      <c r="AN84" s="13">
        <v>147</v>
      </c>
      <c r="AO84" s="13">
        <v>0</v>
      </c>
      <c r="AP84" s="13">
        <v>0</v>
      </c>
      <c r="AQ84" s="13">
        <v>121</v>
      </c>
      <c r="AR84" s="13">
        <v>100</v>
      </c>
      <c r="AS84" s="13">
        <v>128</v>
      </c>
      <c r="AT84" s="13">
        <v>0</v>
      </c>
      <c r="AU84" s="80">
        <v>0</v>
      </c>
      <c r="AV84" s="80">
        <v>108</v>
      </c>
      <c r="AW84" s="80">
        <v>89</v>
      </c>
      <c r="AX84" s="80">
        <v>114</v>
      </c>
      <c r="AY84" s="80">
        <v>0</v>
      </c>
      <c r="AZ84" s="13">
        <v>124</v>
      </c>
      <c r="BA84" s="13">
        <v>134</v>
      </c>
      <c r="BB84" s="13">
        <v>142</v>
      </c>
      <c r="BC84" s="16">
        <v>62</v>
      </c>
      <c r="BD84" s="16">
        <v>112</v>
      </c>
      <c r="BE84" s="16">
        <v>110</v>
      </c>
      <c r="BF84" s="16">
        <v>138</v>
      </c>
      <c r="BG84" s="13">
        <v>135</v>
      </c>
      <c r="BH84" s="13">
        <v>118</v>
      </c>
      <c r="BI84" s="16">
        <v>111</v>
      </c>
      <c r="BJ84" s="3"/>
      <c r="BK84" s="3"/>
      <c r="BL84" s="3" t="s">
        <v>424</v>
      </c>
      <c r="BM84" s="3" t="s">
        <v>295</v>
      </c>
      <c r="BN84" s="3"/>
      <c r="BO84" s="3"/>
      <c r="BP84" s="21">
        <v>8</v>
      </c>
      <c r="BQ84" s="21">
        <v>125</v>
      </c>
      <c r="BR84" s="21" t="s">
        <v>282</v>
      </c>
      <c r="BS84" s="21" t="s">
        <v>282</v>
      </c>
      <c r="BT84" s="21">
        <v>10</v>
      </c>
      <c r="BU84" s="13">
        <v>148</v>
      </c>
      <c r="BV84" s="21">
        <v>8</v>
      </c>
      <c r="BW84" s="21">
        <v>113</v>
      </c>
      <c r="BX84" s="21" t="s">
        <v>282</v>
      </c>
      <c r="BY84" s="21" t="s">
        <v>282</v>
      </c>
      <c r="BZ84" s="21">
        <v>9</v>
      </c>
      <c r="CA84" s="13">
        <v>176</v>
      </c>
      <c r="CB84" s="21">
        <v>7</v>
      </c>
      <c r="CC84" s="21">
        <v>114</v>
      </c>
      <c r="CD84" s="21" t="s">
        <v>282</v>
      </c>
      <c r="CE84" s="21" t="s">
        <v>282</v>
      </c>
      <c r="CF84" s="21">
        <v>8</v>
      </c>
      <c r="CG84" s="13">
        <v>147</v>
      </c>
      <c r="CH84" s="21">
        <v>7</v>
      </c>
      <c r="CI84" s="21">
        <v>71</v>
      </c>
      <c r="CJ84" s="21" t="s">
        <v>282</v>
      </c>
      <c r="CK84" s="21" t="s">
        <v>282</v>
      </c>
      <c r="CL84" s="21">
        <v>5</v>
      </c>
      <c r="CM84" s="13">
        <v>89</v>
      </c>
      <c r="CN84" s="21">
        <v>2</v>
      </c>
      <c r="CO84" s="21">
        <v>100</v>
      </c>
      <c r="CP84" s="21">
        <v>100</v>
      </c>
      <c r="CQ84" s="21">
        <v>100</v>
      </c>
      <c r="CR84" s="21">
        <v>2</v>
      </c>
      <c r="CS84" s="13">
        <v>161</v>
      </c>
      <c r="CT84" s="13">
        <v>2</v>
      </c>
      <c r="CU84" s="13">
        <v>100</v>
      </c>
      <c r="CV84" s="13">
        <v>90</v>
      </c>
      <c r="CW84" s="13">
        <v>100</v>
      </c>
      <c r="CX84" s="13">
        <v>2</v>
      </c>
      <c r="CZ84" s="13">
        <v>1</v>
      </c>
      <c r="DA84" s="13">
        <v>100</v>
      </c>
      <c r="DB84" s="13">
        <v>94</v>
      </c>
      <c r="DC84" s="13">
        <v>100</v>
      </c>
      <c r="DD84" s="13">
        <v>1</v>
      </c>
      <c r="DE84" s="13">
        <v>137</v>
      </c>
      <c r="DF84" s="13">
        <v>1</v>
      </c>
      <c r="DG84" s="13">
        <v>126</v>
      </c>
      <c r="DH84" s="13">
        <v>119</v>
      </c>
      <c r="DI84" s="13">
        <v>126</v>
      </c>
      <c r="DJ84" s="13">
        <v>1</v>
      </c>
      <c r="DK84" s="13">
        <v>169</v>
      </c>
    </row>
    <row r="85" spans="1:115">
      <c r="A85" s="3" t="s">
        <v>292</v>
      </c>
      <c r="B85" s="13">
        <v>1</v>
      </c>
      <c r="C85" s="13">
        <v>124</v>
      </c>
      <c r="D85" s="13">
        <v>118</v>
      </c>
      <c r="E85" s="13">
        <v>124</v>
      </c>
      <c r="F85" s="13">
        <v>1</v>
      </c>
      <c r="G85" s="13">
        <v>1</v>
      </c>
      <c r="H85" s="13">
        <v>119</v>
      </c>
      <c r="I85" s="13">
        <v>114</v>
      </c>
      <c r="J85" s="13">
        <v>119</v>
      </c>
      <c r="K85" s="13">
        <v>1</v>
      </c>
      <c r="L85" s="13">
        <v>1</v>
      </c>
      <c r="M85" s="13">
        <v>103</v>
      </c>
      <c r="N85" s="13">
        <v>95</v>
      </c>
      <c r="O85" s="13">
        <v>105</v>
      </c>
      <c r="P85" s="13">
        <v>1</v>
      </c>
      <c r="Q85" s="13">
        <v>1</v>
      </c>
      <c r="R85" s="13">
        <v>90</v>
      </c>
      <c r="S85" s="13">
        <v>80</v>
      </c>
      <c r="T85" s="13">
        <v>100</v>
      </c>
      <c r="U85" s="13">
        <v>1</v>
      </c>
      <c r="V85" s="13">
        <v>1</v>
      </c>
      <c r="W85" s="13">
        <v>90</v>
      </c>
      <c r="X85" s="13">
        <v>70</v>
      </c>
      <c r="Y85" s="13">
        <v>100</v>
      </c>
      <c r="Z85" s="13">
        <v>1</v>
      </c>
      <c r="AA85" s="13">
        <v>0</v>
      </c>
      <c r="AB85" s="13">
        <v>125</v>
      </c>
      <c r="AC85" s="13">
        <v>106</v>
      </c>
      <c r="AD85" s="13">
        <v>125</v>
      </c>
      <c r="AE85" s="13">
        <v>1</v>
      </c>
      <c r="AF85" s="74">
        <v>0</v>
      </c>
      <c r="AG85" s="74">
        <v>144</v>
      </c>
      <c r="AH85" s="74">
        <v>126</v>
      </c>
      <c r="AI85" s="74">
        <v>150</v>
      </c>
      <c r="AJ85" s="74">
        <v>0</v>
      </c>
      <c r="AK85" s="13">
        <v>0</v>
      </c>
      <c r="AL85" s="13">
        <v>139</v>
      </c>
      <c r="AM85" s="13">
        <v>113</v>
      </c>
      <c r="AN85" s="13">
        <v>147</v>
      </c>
      <c r="AO85" s="13">
        <v>0</v>
      </c>
      <c r="AP85" s="13">
        <v>0</v>
      </c>
      <c r="AQ85" s="13">
        <v>121</v>
      </c>
      <c r="AR85" s="13">
        <v>98</v>
      </c>
      <c r="AS85" s="13">
        <v>128</v>
      </c>
      <c r="AT85" s="13">
        <v>0</v>
      </c>
      <c r="AU85" s="80">
        <v>0</v>
      </c>
      <c r="AV85" s="80">
        <v>107</v>
      </c>
      <c r="AW85" s="80">
        <v>87</v>
      </c>
      <c r="AX85" s="80">
        <v>114</v>
      </c>
      <c r="AY85" s="80">
        <v>0</v>
      </c>
      <c r="AZ85" s="13">
        <v>124</v>
      </c>
      <c r="BA85" s="13">
        <v>134</v>
      </c>
      <c r="BB85" s="13">
        <v>142</v>
      </c>
      <c r="BC85" s="16">
        <v>62</v>
      </c>
      <c r="BD85" s="16">
        <v>112</v>
      </c>
      <c r="BE85" s="16">
        <v>110</v>
      </c>
      <c r="BF85" s="16">
        <v>138</v>
      </c>
      <c r="BG85" s="13">
        <v>135</v>
      </c>
      <c r="BH85" s="13">
        <v>118</v>
      </c>
      <c r="BI85" s="16">
        <v>111</v>
      </c>
      <c r="BJ85" s="3"/>
      <c r="BK85" s="3"/>
      <c r="BL85" s="3" t="s">
        <v>425</v>
      </c>
      <c r="BM85" s="3" t="s">
        <v>296</v>
      </c>
      <c r="BN85" s="3"/>
      <c r="BO85" s="3"/>
      <c r="BP85" s="13">
        <v>3</v>
      </c>
      <c r="BQ85" s="13">
        <v>116</v>
      </c>
      <c r="BR85" s="13" t="s">
        <v>282</v>
      </c>
      <c r="BS85" s="13" t="s">
        <v>282</v>
      </c>
      <c r="BT85" s="13">
        <v>3</v>
      </c>
      <c r="BU85" s="13">
        <v>148</v>
      </c>
      <c r="BV85" s="13">
        <v>3</v>
      </c>
      <c r="BW85" s="13">
        <v>115</v>
      </c>
      <c r="BX85" s="13" t="s">
        <v>282</v>
      </c>
      <c r="BY85" s="13" t="s">
        <v>282</v>
      </c>
      <c r="BZ85" s="13">
        <v>3</v>
      </c>
      <c r="CA85" s="13">
        <v>176</v>
      </c>
      <c r="CB85" s="13">
        <v>2</v>
      </c>
      <c r="CC85" s="13">
        <v>120</v>
      </c>
      <c r="CD85" s="13" t="s">
        <v>282</v>
      </c>
      <c r="CE85" s="13" t="s">
        <v>282</v>
      </c>
      <c r="CF85" s="13">
        <v>2</v>
      </c>
      <c r="CG85" s="13">
        <v>147</v>
      </c>
      <c r="CH85" s="13">
        <v>2</v>
      </c>
      <c r="CI85" s="13">
        <v>76</v>
      </c>
      <c r="CJ85" s="13" t="s">
        <v>282</v>
      </c>
      <c r="CK85" s="13" t="s">
        <v>282</v>
      </c>
      <c r="CL85" s="13">
        <v>1</v>
      </c>
      <c r="CM85" s="13">
        <v>89</v>
      </c>
      <c r="CN85" s="13">
        <v>1</v>
      </c>
      <c r="CO85" s="13">
        <v>110</v>
      </c>
      <c r="CP85" s="13">
        <v>110</v>
      </c>
      <c r="CQ85" s="13">
        <v>100</v>
      </c>
      <c r="CR85" s="13">
        <v>1</v>
      </c>
      <c r="CS85" s="13">
        <v>161</v>
      </c>
      <c r="CT85" s="13">
        <v>1</v>
      </c>
      <c r="CU85" s="13">
        <v>100</v>
      </c>
      <c r="CV85" s="13">
        <v>90</v>
      </c>
      <c r="CW85" s="13">
        <v>100</v>
      </c>
      <c r="CX85" s="13">
        <v>1</v>
      </c>
      <c r="CZ85" s="13">
        <v>1</v>
      </c>
      <c r="DA85" s="13">
        <v>100</v>
      </c>
      <c r="DB85" s="13">
        <v>94</v>
      </c>
      <c r="DC85" s="13">
        <v>100</v>
      </c>
      <c r="DD85" s="13">
        <v>1</v>
      </c>
      <c r="DE85" s="13">
        <v>137</v>
      </c>
      <c r="DF85" s="13">
        <v>1</v>
      </c>
      <c r="DG85" s="13">
        <v>126</v>
      </c>
      <c r="DH85" s="13">
        <v>119</v>
      </c>
      <c r="DI85" s="13">
        <v>126</v>
      </c>
      <c r="DJ85" s="13">
        <v>1</v>
      </c>
      <c r="DK85" s="13">
        <v>169</v>
      </c>
    </row>
    <row r="86" spans="1:115">
      <c r="A86" s="3" t="s">
        <v>218</v>
      </c>
      <c r="B86" s="13">
        <v>2</v>
      </c>
      <c r="C86" s="13">
        <v>120</v>
      </c>
      <c r="D86" s="13">
        <v>118</v>
      </c>
      <c r="E86" s="13">
        <v>124</v>
      </c>
      <c r="F86" s="13">
        <v>2</v>
      </c>
      <c r="G86" s="13">
        <v>2</v>
      </c>
      <c r="H86" s="13">
        <v>116</v>
      </c>
      <c r="I86" s="13">
        <v>114</v>
      </c>
      <c r="J86" s="13">
        <v>119</v>
      </c>
      <c r="K86" s="13">
        <v>2</v>
      </c>
      <c r="L86" s="13">
        <v>1</v>
      </c>
      <c r="M86" s="13">
        <v>74</v>
      </c>
      <c r="N86" s="13">
        <v>74</v>
      </c>
      <c r="O86" s="13">
        <v>105</v>
      </c>
      <c r="P86" s="13">
        <v>1</v>
      </c>
      <c r="Q86" s="13">
        <v>1</v>
      </c>
      <c r="R86" s="13">
        <v>65</v>
      </c>
      <c r="S86" s="13">
        <v>60</v>
      </c>
      <c r="T86" s="13">
        <v>80</v>
      </c>
      <c r="U86" s="13">
        <v>0</v>
      </c>
      <c r="V86" s="13">
        <v>2</v>
      </c>
      <c r="W86" s="13">
        <v>70</v>
      </c>
      <c r="X86" s="13">
        <v>67</v>
      </c>
      <c r="Y86" s="13">
        <v>80</v>
      </c>
      <c r="Z86" s="13">
        <v>1</v>
      </c>
      <c r="AA86" s="13">
        <v>2</v>
      </c>
      <c r="AB86" s="13">
        <v>82</v>
      </c>
      <c r="AC86" s="13">
        <v>82</v>
      </c>
      <c r="AD86" s="13">
        <v>86</v>
      </c>
      <c r="AE86" s="13">
        <v>2</v>
      </c>
      <c r="AF86" s="74">
        <v>2</v>
      </c>
      <c r="AG86" s="74">
        <v>97</v>
      </c>
      <c r="AH86" s="74">
        <v>96</v>
      </c>
      <c r="AI86" s="74">
        <v>103</v>
      </c>
      <c r="AJ86" s="74">
        <v>2</v>
      </c>
      <c r="AK86" s="13">
        <v>3</v>
      </c>
      <c r="AL86" s="13">
        <v>82</v>
      </c>
      <c r="AM86" s="13">
        <v>79</v>
      </c>
      <c r="AN86" s="13">
        <v>101</v>
      </c>
      <c r="AO86" s="13">
        <v>2</v>
      </c>
      <c r="AP86" s="13">
        <v>2</v>
      </c>
      <c r="AQ86" s="13">
        <v>81</v>
      </c>
      <c r="AR86" s="13">
        <v>80</v>
      </c>
      <c r="AS86" s="13">
        <v>88</v>
      </c>
      <c r="AT86" s="13">
        <v>2</v>
      </c>
      <c r="AU86" s="80">
        <v>3</v>
      </c>
      <c r="AV86" s="80">
        <v>44</v>
      </c>
      <c r="AW86" s="80">
        <v>37</v>
      </c>
      <c r="AX86" s="80">
        <v>78</v>
      </c>
      <c r="AY86" s="80">
        <v>1</v>
      </c>
      <c r="AZ86" s="13">
        <v>124</v>
      </c>
      <c r="BA86" s="13">
        <v>134</v>
      </c>
      <c r="BB86" s="13">
        <v>142</v>
      </c>
      <c r="BC86" s="16">
        <v>62</v>
      </c>
      <c r="BD86" s="16">
        <v>112</v>
      </c>
      <c r="BE86" s="16">
        <v>110</v>
      </c>
      <c r="BF86" s="16">
        <v>138</v>
      </c>
      <c r="BG86" s="13">
        <v>135</v>
      </c>
      <c r="BH86" s="13">
        <v>118</v>
      </c>
      <c r="BI86" s="16">
        <v>111</v>
      </c>
      <c r="BJ86" s="3"/>
      <c r="BK86" s="3"/>
      <c r="BL86" s="3" t="s">
        <v>426</v>
      </c>
      <c r="BM86" s="3" t="s">
        <v>17</v>
      </c>
      <c r="BN86" s="3"/>
      <c r="BO86" s="3"/>
      <c r="BP86" s="13">
        <v>5</v>
      </c>
      <c r="BQ86" s="13">
        <v>123</v>
      </c>
      <c r="BR86" s="13" t="s">
        <v>282</v>
      </c>
      <c r="BS86" s="13" t="s">
        <v>282</v>
      </c>
      <c r="BT86" s="13">
        <v>6</v>
      </c>
      <c r="BU86" s="13">
        <v>148</v>
      </c>
      <c r="BV86" s="13">
        <v>5</v>
      </c>
      <c r="BW86" s="13">
        <v>119</v>
      </c>
      <c r="BX86" s="13" t="s">
        <v>282</v>
      </c>
      <c r="BY86" s="13" t="s">
        <v>282</v>
      </c>
      <c r="BZ86" s="13">
        <v>6</v>
      </c>
      <c r="CA86" s="13">
        <v>176</v>
      </c>
      <c r="CB86" s="13">
        <v>4</v>
      </c>
      <c r="CC86" s="13">
        <v>122</v>
      </c>
      <c r="CD86" s="13" t="s">
        <v>282</v>
      </c>
      <c r="CE86" s="13" t="s">
        <v>282</v>
      </c>
      <c r="CF86" s="13">
        <v>5</v>
      </c>
      <c r="CG86" s="13">
        <v>147</v>
      </c>
      <c r="CH86" s="13">
        <v>3</v>
      </c>
      <c r="CI86" s="13">
        <v>77</v>
      </c>
      <c r="CJ86" s="13" t="s">
        <v>282</v>
      </c>
      <c r="CK86" s="13" t="s">
        <v>282</v>
      </c>
      <c r="CL86" s="13">
        <v>2</v>
      </c>
      <c r="CM86" s="13">
        <v>89</v>
      </c>
      <c r="CN86" s="13">
        <v>3</v>
      </c>
      <c r="CO86" s="13">
        <v>120</v>
      </c>
      <c r="CP86" s="13">
        <v>110</v>
      </c>
      <c r="CQ86" s="13">
        <v>130</v>
      </c>
      <c r="CR86" s="13">
        <v>4</v>
      </c>
      <c r="CS86" s="13">
        <v>161</v>
      </c>
      <c r="CT86" s="13">
        <v>2</v>
      </c>
      <c r="CU86" s="13">
        <v>95</v>
      </c>
      <c r="CV86" s="13">
        <v>90</v>
      </c>
      <c r="CW86" s="13">
        <v>100</v>
      </c>
      <c r="CX86" s="13">
        <v>2</v>
      </c>
      <c r="CZ86" s="13">
        <v>3</v>
      </c>
      <c r="DA86" s="13">
        <v>96</v>
      </c>
      <c r="DB86" s="13">
        <v>94</v>
      </c>
      <c r="DC86" s="13">
        <v>100</v>
      </c>
      <c r="DD86" s="13">
        <v>3</v>
      </c>
      <c r="DE86" s="13">
        <v>137</v>
      </c>
      <c r="DF86" s="13">
        <v>2</v>
      </c>
      <c r="DG86" s="13">
        <v>122</v>
      </c>
      <c r="DH86" s="13">
        <v>119</v>
      </c>
      <c r="DI86" s="13">
        <v>126</v>
      </c>
      <c r="DJ86" s="13">
        <v>2</v>
      </c>
      <c r="DK86" s="13">
        <v>169</v>
      </c>
    </row>
    <row r="87" spans="1:115">
      <c r="A87" s="3" t="s">
        <v>219</v>
      </c>
      <c r="B87" s="13">
        <v>0</v>
      </c>
      <c r="C87" s="13">
        <v>119</v>
      </c>
      <c r="D87" s="13">
        <v>109</v>
      </c>
      <c r="E87" s="13">
        <v>124</v>
      </c>
      <c r="F87" s="13">
        <v>0</v>
      </c>
      <c r="G87" s="13">
        <v>0</v>
      </c>
      <c r="H87" s="13">
        <v>113</v>
      </c>
      <c r="I87" s="13">
        <v>109</v>
      </c>
      <c r="J87" s="13">
        <v>115</v>
      </c>
      <c r="K87" s="13">
        <v>0</v>
      </c>
      <c r="L87" s="13">
        <v>0</v>
      </c>
      <c r="M87" s="13">
        <v>98</v>
      </c>
      <c r="N87" s="13">
        <v>95</v>
      </c>
      <c r="O87" s="13">
        <v>100</v>
      </c>
      <c r="P87" s="13">
        <v>0</v>
      </c>
      <c r="Q87" s="13">
        <v>0</v>
      </c>
      <c r="R87" s="13">
        <v>70</v>
      </c>
      <c r="S87" s="13">
        <v>60</v>
      </c>
      <c r="T87" s="13">
        <v>80</v>
      </c>
      <c r="U87" s="13">
        <v>0</v>
      </c>
      <c r="V87" s="13">
        <v>0</v>
      </c>
      <c r="W87" s="13">
        <v>87</v>
      </c>
      <c r="X87" s="13">
        <v>85</v>
      </c>
      <c r="Y87" s="13">
        <v>90</v>
      </c>
      <c r="Z87" s="13">
        <v>0</v>
      </c>
      <c r="AA87" s="13">
        <v>0</v>
      </c>
      <c r="AB87" s="13">
        <v>89</v>
      </c>
      <c r="AC87" s="13">
        <v>86</v>
      </c>
      <c r="AD87" s="13">
        <v>91</v>
      </c>
      <c r="AE87" s="13">
        <v>0</v>
      </c>
      <c r="AF87" s="74">
        <v>0</v>
      </c>
      <c r="AG87" s="74">
        <v>106</v>
      </c>
      <c r="AH87" s="74">
        <v>102</v>
      </c>
      <c r="AI87" s="74">
        <v>109</v>
      </c>
      <c r="AJ87" s="74">
        <v>0</v>
      </c>
      <c r="AK87" s="13">
        <v>0</v>
      </c>
      <c r="AL87" s="13">
        <v>100</v>
      </c>
      <c r="AM87" s="13">
        <v>92</v>
      </c>
      <c r="AN87" s="13">
        <v>107</v>
      </c>
      <c r="AO87" s="13">
        <v>0</v>
      </c>
      <c r="AP87" s="13">
        <v>0</v>
      </c>
      <c r="AQ87" s="13">
        <v>87</v>
      </c>
      <c r="AR87" s="13">
        <v>80</v>
      </c>
      <c r="AS87" s="13">
        <v>93</v>
      </c>
      <c r="AT87" s="13">
        <v>0</v>
      </c>
      <c r="AU87" s="80">
        <v>0</v>
      </c>
      <c r="AV87" s="80">
        <v>77</v>
      </c>
      <c r="AW87" s="80">
        <v>71</v>
      </c>
      <c r="AX87" s="80">
        <v>83</v>
      </c>
      <c r="AY87" s="80">
        <v>0</v>
      </c>
      <c r="AZ87" s="13">
        <v>124</v>
      </c>
      <c r="BA87" s="13">
        <v>134</v>
      </c>
      <c r="BB87" s="13">
        <v>142</v>
      </c>
      <c r="BC87" s="16">
        <v>62</v>
      </c>
      <c r="BD87" s="16">
        <v>112</v>
      </c>
      <c r="BE87" s="16">
        <v>110</v>
      </c>
      <c r="BF87" s="16">
        <v>138</v>
      </c>
      <c r="BG87" s="13">
        <v>135</v>
      </c>
      <c r="BH87" s="13">
        <v>118</v>
      </c>
      <c r="BI87" s="16">
        <v>111</v>
      </c>
      <c r="BJ87" s="3"/>
      <c r="BK87" s="3"/>
      <c r="BL87" s="3" t="s">
        <v>427</v>
      </c>
      <c r="BM87" s="3" t="s">
        <v>16</v>
      </c>
      <c r="BN87" s="3"/>
      <c r="BO87" s="3"/>
      <c r="BP87" s="13">
        <v>2</v>
      </c>
      <c r="BQ87" s="13">
        <v>123</v>
      </c>
      <c r="BR87" s="13" t="s">
        <v>282</v>
      </c>
      <c r="BS87" s="13" t="s">
        <v>282</v>
      </c>
      <c r="BT87" s="13">
        <v>2</v>
      </c>
      <c r="BU87" s="13">
        <v>148</v>
      </c>
      <c r="BV87" s="13">
        <v>2</v>
      </c>
      <c r="BW87" s="13">
        <v>119</v>
      </c>
      <c r="BX87" s="13" t="s">
        <v>282</v>
      </c>
      <c r="BY87" s="13" t="s">
        <v>282</v>
      </c>
      <c r="BZ87" s="13">
        <v>2</v>
      </c>
      <c r="CA87" s="13">
        <v>176</v>
      </c>
      <c r="CB87" s="13">
        <v>1</v>
      </c>
      <c r="CC87" s="13">
        <v>122</v>
      </c>
      <c r="CD87" s="13" t="s">
        <v>282</v>
      </c>
      <c r="CE87" s="13" t="s">
        <v>282</v>
      </c>
      <c r="CF87" s="13">
        <v>1</v>
      </c>
      <c r="CG87" s="13">
        <v>147</v>
      </c>
      <c r="CH87" s="13">
        <v>1</v>
      </c>
      <c r="CI87" s="13">
        <v>70</v>
      </c>
      <c r="CJ87" s="13" t="s">
        <v>282</v>
      </c>
      <c r="CK87" s="13" t="s">
        <v>282</v>
      </c>
      <c r="CL87" s="13">
        <v>1</v>
      </c>
      <c r="CM87" s="13">
        <v>89</v>
      </c>
      <c r="CN87" s="13">
        <v>0</v>
      </c>
      <c r="CO87" s="13">
        <v>100</v>
      </c>
      <c r="CP87" s="13">
        <v>100</v>
      </c>
      <c r="CQ87" s="13">
        <v>100</v>
      </c>
      <c r="CR87" s="13">
        <v>0</v>
      </c>
      <c r="CS87" s="13">
        <v>161</v>
      </c>
      <c r="CT87" s="13">
        <v>0</v>
      </c>
      <c r="CU87" s="13">
        <v>100</v>
      </c>
      <c r="CV87" s="13">
        <v>80</v>
      </c>
      <c r="CW87" s="13">
        <v>100</v>
      </c>
      <c r="CX87" s="13">
        <v>0</v>
      </c>
      <c r="CZ87" s="13">
        <v>0</v>
      </c>
      <c r="DA87" s="13">
        <v>100</v>
      </c>
      <c r="DB87" s="13">
        <v>83</v>
      </c>
      <c r="DC87" s="13">
        <v>100</v>
      </c>
      <c r="DD87" s="13">
        <v>0</v>
      </c>
      <c r="DE87" s="13">
        <v>137</v>
      </c>
      <c r="DF87" s="13">
        <v>0</v>
      </c>
      <c r="DG87" s="13">
        <v>121</v>
      </c>
      <c r="DH87" s="13">
        <v>110</v>
      </c>
      <c r="DI87" s="13">
        <v>126</v>
      </c>
      <c r="DJ87" s="13">
        <v>0</v>
      </c>
      <c r="DK87" s="13">
        <v>169</v>
      </c>
    </row>
    <row r="88" spans="1:115">
      <c r="A88" s="3" t="s">
        <v>220</v>
      </c>
      <c r="B88" s="13">
        <v>17</v>
      </c>
      <c r="C88" s="13">
        <v>61</v>
      </c>
      <c r="D88" s="13">
        <v>60</v>
      </c>
      <c r="E88" s="13">
        <v>114</v>
      </c>
      <c r="F88" s="13">
        <v>10</v>
      </c>
      <c r="G88" s="13">
        <v>16</v>
      </c>
      <c r="H88" s="13">
        <v>52</v>
      </c>
      <c r="I88" s="13">
        <v>49</v>
      </c>
      <c r="J88" s="13">
        <v>110</v>
      </c>
      <c r="K88" s="13">
        <v>8</v>
      </c>
      <c r="L88" s="13">
        <v>12</v>
      </c>
      <c r="M88" s="13">
        <v>67</v>
      </c>
      <c r="N88" s="13">
        <v>65</v>
      </c>
      <c r="O88" s="13">
        <v>105</v>
      </c>
      <c r="P88" s="13">
        <v>8</v>
      </c>
      <c r="Q88" s="13">
        <v>14</v>
      </c>
      <c r="R88" s="13">
        <v>22</v>
      </c>
      <c r="S88" s="13">
        <v>21</v>
      </c>
      <c r="T88" s="13">
        <v>50</v>
      </c>
      <c r="U88" s="13">
        <v>3</v>
      </c>
      <c r="V88" s="13">
        <v>11</v>
      </c>
      <c r="W88" s="13">
        <v>45</v>
      </c>
      <c r="X88" s="13">
        <v>40</v>
      </c>
      <c r="Y88" s="13">
        <v>70</v>
      </c>
      <c r="Z88" s="13">
        <v>5</v>
      </c>
      <c r="AA88" s="13">
        <v>9</v>
      </c>
      <c r="AB88" s="13">
        <v>75</v>
      </c>
      <c r="AC88" s="13">
        <v>69</v>
      </c>
      <c r="AD88" s="13">
        <v>100</v>
      </c>
      <c r="AE88" s="13">
        <v>7</v>
      </c>
      <c r="AF88" s="74">
        <v>12</v>
      </c>
      <c r="AG88" s="74">
        <v>73</v>
      </c>
      <c r="AH88" s="74">
        <v>70</v>
      </c>
      <c r="AI88" s="74">
        <v>120</v>
      </c>
      <c r="AJ88" s="74">
        <v>9</v>
      </c>
      <c r="AK88" s="13">
        <v>14</v>
      </c>
      <c r="AL88" s="13">
        <v>87</v>
      </c>
      <c r="AM88" s="13">
        <v>85</v>
      </c>
      <c r="AN88" s="13">
        <v>118</v>
      </c>
      <c r="AO88" s="13">
        <v>12</v>
      </c>
      <c r="AP88" s="13">
        <v>10</v>
      </c>
      <c r="AQ88" s="13">
        <v>70</v>
      </c>
      <c r="AR88" s="13">
        <v>65</v>
      </c>
      <c r="AS88" s="13">
        <v>103</v>
      </c>
      <c r="AT88" s="13">
        <v>7</v>
      </c>
      <c r="AU88" s="80">
        <v>9</v>
      </c>
      <c r="AV88" s="80">
        <v>35</v>
      </c>
      <c r="AW88" s="80">
        <v>33</v>
      </c>
      <c r="AX88" s="80">
        <v>57</v>
      </c>
      <c r="AY88" s="80">
        <v>3</v>
      </c>
      <c r="AZ88" s="13">
        <v>124</v>
      </c>
      <c r="BA88" s="13">
        <v>134</v>
      </c>
      <c r="BB88" s="13">
        <v>142</v>
      </c>
      <c r="BC88" s="16">
        <v>62</v>
      </c>
      <c r="BD88" s="16">
        <v>112</v>
      </c>
      <c r="BE88" s="16">
        <v>110</v>
      </c>
      <c r="BF88" s="16">
        <v>138</v>
      </c>
      <c r="BG88" s="13">
        <v>135</v>
      </c>
      <c r="BH88" s="13">
        <v>118</v>
      </c>
      <c r="BI88" s="16">
        <v>111</v>
      </c>
      <c r="BJ88" s="3"/>
      <c r="BK88" s="3"/>
      <c r="BL88" s="3" t="s">
        <v>428</v>
      </c>
      <c r="BM88" s="3" t="s">
        <v>15</v>
      </c>
      <c r="BN88" s="3"/>
      <c r="BO88" s="3"/>
      <c r="BP88" s="13">
        <v>16</v>
      </c>
      <c r="BQ88" s="13">
        <v>94</v>
      </c>
      <c r="BR88" s="13" t="s">
        <v>282</v>
      </c>
      <c r="BS88" s="13" t="s">
        <v>282</v>
      </c>
      <c r="BT88" s="13">
        <v>15</v>
      </c>
      <c r="BU88" s="13">
        <v>148</v>
      </c>
      <c r="BV88" s="13">
        <v>16</v>
      </c>
      <c r="BW88" s="13">
        <v>138</v>
      </c>
      <c r="BX88" s="13" t="s">
        <v>282</v>
      </c>
      <c r="BY88" s="13" t="s">
        <v>282</v>
      </c>
      <c r="BZ88" s="13">
        <v>22</v>
      </c>
      <c r="CA88" s="13">
        <v>176</v>
      </c>
      <c r="CB88" s="13">
        <v>15</v>
      </c>
      <c r="CC88" s="13">
        <v>87</v>
      </c>
      <c r="CD88" s="13" t="s">
        <v>282</v>
      </c>
      <c r="CE88" s="13" t="s">
        <v>282</v>
      </c>
      <c r="CF88" s="13">
        <v>13</v>
      </c>
      <c r="CG88" s="13">
        <v>147</v>
      </c>
      <c r="CH88" s="13">
        <v>19</v>
      </c>
      <c r="CI88" s="13">
        <v>19</v>
      </c>
      <c r="CJ88" s="13" t="s">
        <v>282</v>
      </c>
      <c r="CK88" s="13" t="s">
        <v>282</v>
      </c>
      <c r="CL88" s="13">
        <v>4</v>
      </c>
      <c r="CM88" s="13">
        <v>89</v>
      </c>
      <c r="CN88" s="13">
        <v>16</v>
      </c>
      <c r="CO88" s="13">
        <v>114</v>
      </c>
      <c r="CP88" s="13">
        <v>115</v>
      </c>
      <c r="CQ88" s="13">
        <v>100</v>
      </c>
      <c r="CR88" s="13">
        <v>18</v>
      </c>
      <c r="CS88" s="13">
        <v>161</v>
      </c>
      <c r="CT88" s="13">
        <v>16</v>
      </c>
      <c r="CU88" s="13">
        <v>83</v>
      </c>
      <c r="CV88" s="13">
        <v>82</v>
      </c>
      <c r="CW88" s="13">
        <v>90</v>
      </c>
      <c r="CX88" s="13">
        <v>13</v>
      </c>
      <c r="CZ88" s="13">
        <v>11</v>
      </c>
      <c r="DA88" s="13">
        <v>55</v>
      </c>
      <c r="DB88" s="13">
        <v>50</v>
      </c>
      <c r="DC88" s="13">
        <v>90</v>
      </c>
      <c r="DD88" s="13">
        <v>6</v>
      </c>
      <c r="DE88" s="13">
        <v>137</v>
      </c>
      <c r="DF88" s="13">
        <v>11</v>
      </c>
      <c r="DG88" s="13">
        <v>53</v>
      </c>
      <c r="DH88" s="13">
        <v>47</v>
      </c>
      <c r="DI88" s="13">
        <v>116</v>
      </c>
      <c r="DJ88" s="13">
        <v>6</v>
      </c>
      <c r="DK88" s="13">
        <v>169</v>
      </c>
    </row>
    <row r="89" spans="1:115">
      <c r="A89" s="3" t="s">
        <v>221</v>
      </c>
      <c r="B89" s="13">
        <v>1</v>
      </c>
      <c r="C89" s="13">
        <v>124</v>
      </c>
      <c r="D89" s="13">
        <v>118</v>
      </c>
      <c r="E89" s="13">
        <v>124</v>
      </c>
      <c r="F89" s="13">
        <v>1</v>
      </c>
      <c r="G89" s="13">
        <v>0</v>
      </c>
      <c r="H89" s="13">
        <v>111</v>
      </c>
      <c r="I89" s="13">
        <v>99</v>
      </c>
      <c r="J89" s="13">
        <v>115</v>
      </c>
      <c r="K89" s="13">
        <v>0</v>
      </c>
      <c r="L89" s="13">
        <v>0</v>
      </c>
      <c r="M89" s="13">
        <v>102</v>
      </c>
      <c r="N89" s="13">
        <v>95</v>
      </c>
      <c r="O89" s="13">
        <v>105</v>
      </c>
      <c r="P89" s="13">
        <v>0</v>
      </c>
      <c r="Q89" s="13">
        <v>0</v>
      </c>
      <c r="R89" s="13">
        <v>45</v>
      </c>
      <c r="S89" s="13">
        <v>40</v>
      </c>
      <c r="T89" s="13">
        <v>50</v>
      </c>
      <c r="U89" s="13">
        <v>0</v>
      </c>
      <c r="V89" s="13">
        <v>0</v>
      </c>
      <c r="W89" s="13">
        <v>70</v>
      </c>
      <c r="X89" s="13">
        <v>60</v>
      </c>
      <c r="Y89" s="13">
        <v>80</v>
      </c>
      <c r="Z89" s="13">
        <v>0</v>
      </c>
      <c r="AA89" s="13">
        <v>0</v>
      </c>
      <c r="AB89" s="13">
        <v>99</v>
      </c>
      <c r="AC89" s="13">
        <v>106</v>
      </c>
      <c r="AD89" s="13">
        <v>96</v>
      </c>
      <c r="AE89" s="13">
        <v>0</v>
      </c>
      <c r="AF89" s="74">
        <v>0</v>
      </c>
      <c r="AG89" s="74">
        <v>119</v>
      </c>
      <c r="AH89" s="74">
        <v>126</v>
      </c>
      <c r="AI89" s="74">
        <v>115</v>
      </c>
      <c r="AJ89" s="74">
        <v>0</v>
      </c>
      <c r="AK89" s="13">
        <v>0</v>
      </c>
      <c r="AL89" s="13">
        <v>113</v>
      </c>
      <c r="AM89" s="13">
        <v>113</v>
      </c>
      <c r="AN89" s="13">
        <v>113</v>
      </c>
      <c r="AO89" s="13">
        <v>0</v>
      </c>
      <c r="AP89" s="13">
        <v>0</v>
      </c>
      <c r="AQ89" s="13">
        <v>98</v>
      </c>
      <c r="AR89" s="13">
        <v>98</v>
      </c>
      <c r="AS89" s="13">
        <v>99</v>
      </c>
      <c r="AT89" s="13">
        <v>0</v>
      </c>
      <c r="AU89" s="80">
        <v>0</v>
      </c>
      <c r="AV89" s="80">
        <v>54</v>
      </c>
      <c r="AW89" s="80">
        <v>54</v>
      </c>
      <c r="AX89" s="80">
        <v>54</v>
      </c>
      <c r="AY89" s="80">
        <v>0</v>
      </c>
      <c r="AZ89" s="13">
        <v>124</v>
      </c>
      <c r="BA89" s="13">
        <v>134</v>
      </c>
      <c r="BB89" s="13">
        <v>142</v>
      </c>
      <c r="BC89" s="16">
        <v>62</v>
      </c>
      <c r="BD89" s="16">
        <v>112</v>
      </c>
      <c r="BE89" s="16">
        <v>110</v>
      </c>
      <c r="BF89" s="16">
        <v>138</v>
      </c>
      <c r="BG89" s="13">
        <v>135</v>
      </c>
      <c r="BH89" s="13">
        <v>118</v>
      </c>
      <c r="BI89" s="16">
        <v>111</v>
      </c>
      <c r="BJ89" s="3"/>
      <c r="BK89" s="3"/>
      <c r="BL89" s="3" t="s">
        <v>429</v>
      </c>
      <c r="BM89" s="3" t="s">
        <v>14</v>
      </c>
      <c r="BN89" s="3"/>
      <c r="BO89" s="3"/>
      <c r="BP89" s="13">
        <v>1</v>
      </c>
      <c r="BQ89" s="13">
        <v>100</v>
      </c>
      <c r="BR89" s="13" t="s">
        <v>282</v>
      </c>
      <c r="BS89" s="13" t="s">
        <v>282</v>
      </c>
      <c r="BT89" s="13">
        <v>1</v>
      </c>
      <c r="BU89" s="13">
        <v>148</v>
      </c>
      <c r="BV89" s="13">
        <v>1</v>
      </c>
      <c r="BW89" s="13">
        <v>100</v>
      </c>
      <c r="BX89" s="13" t="s">
        <v>282</v>
      </c>
      <c r="BY89" s="13" t="s">
        <v>282</v>
      </c>
      <c r="BZ89" s="13">
        <v>1</v>
      </c>
      <c r="CA89" s="13">
        <v>176</v>
      </c>
      <c r="CB89" s="13">
        <v>1</v>
      </c>
      <c r="CC89" s="13">
        <v>106</v>
      </c>
      <c r="CD89" s="13" t="s">
        <v>282</v>
      </c>
      <c r="CE89" s="13" t="s">
        <v>282</v>
      </c>
      <c r="CF89" s="13">
        <v>1</v>
      </c>
      <c r="CG89" s="13">
        <v>147</v>
      </c>
      <c r="CH89" s="13">
        <v>1</v>
      </c>
      <c r="CI89" s="13">
        <v>69</v>
      </c>
      <c r="CJ89" s="13" t="s">
        <v>282</v>
      </c>
      <c r="CK89" s="13" t="s">
        <v>282</v>
      </c>
      <c r="CL89" s="13">
        <v>1</v>
      </c>
      <c r="CM89" s="13">
        <v>89</v>
      </c>
      <c r="CN89" s="13">
        <v>1</v>
      </c>
      <c r="CO89" s="13">
        <v>100</v>
      </c>
      <c r="CP89" s="13">
        <v>100</v>
      </c>
      <c r="CQ89" s="13">
        <v>100</v>
      </c>
      <c r="CR89" s="13">
        <v>1</v>
      </c>
      <c r="CS89" s="13">
        <v>161</v>
      </c>
      <c r="CT89" s="13">
        <v>1</v>
      </c>
      <c r="CU89" s="13">
        <v>100</v>
      </c>
      <c r="CV89" s="13">
        <v>90</v>
      </c>
      <c r="CW89" s="13">
        <v>100</v>
      </c>
      <c r="CX89" s="13">
        <v>1</v>
      </c>
      <c r="CZ89" s="13">
        <v>1</v>
      </c>
      <c r="DA89" s="13">
        <v>100</v>
      </c>
      <c r="DB89" s="13">
        <v>94</v>
      </c>
      <c r="DC89" s="13">
        <v>100</v>
      </c>
      <c r="DD89" s="13">
        <v>1</v>
      </c>
      <c r="DE89" s="13">
        <v>137</v>
      </c>
      <c r="DF89" s="13">
        <v>1</v>
      </c>
      <c r="DG89" s="13">
        <v>126</v>
      </c>
      <c r="DH89" s="13">
        <v>119</v>
      </c>
      <c r="DI89" s="13">
        <v>126</v>
      </c>
      <c r="DJ89" s="13">
        <v>1</v>
      </c>
      <c r="DK89" s="13">
        <v>169</v>
      </c>
    </row>
    <row r="90" spans="1:115">
      <c r="A90" s="3" t="s">
        <v>222</v>
      </c>
      <c r="B90" s="13">
        <v>0</v>
      </c>
      <c r="C90" s="13">
        <v>117</v>
      </c>
      <c r="D90" s="13">
        <v>118</v>
      </c>
      <c r="E90" s="13">
        <v>115</v>
      </c>
      <c r="F90" s="13">
        <v>0</v>
      </c>
      <c r="G90" s="13">
        <v>0</v>
      </c>
      <c r="H90" s="13">
        <v>116</v>
      </c>
      <c r="I90" s="13">
        <v>114</v>
      </c>
      <c r="J90" s="13">
        <v>120</v>
      </c>
      <c r="K90" s="13">
        <v>0</v>
      </c>
      <c r="L90" s="13">
        <v>0</v>
      </c>
      <c r="M90" s="13">
        <v>95</v>
      </c>
      <c r="N90" s="13">
        <v>95</v>
      </c>
      <c r="O90" s="13">
        <v>100</v>
      </c>
      <c r="P90" s="13">
        <v>0</v>
      </c>
      <c r="Q90" s="13">
        <v>0</v>
      </c>
      <c r="R90" s="13">
        <v>70</v>
      </c>
      <c r="S90" s="13">
        <v>60</v>
      </c>
      <c r="T90" s="13">
        <v>80</v>
      </c>
      <c r="U90" s="13">
        <v>0</v>
      </c>
      <c r="V90" s="13">
        <v>0</v>
      </c>
      <c r="W90" s="13">
        <v>90</v>
      </c>
      <c r="X90" s="13">
        <v>80</v>
      </c>
      <c r="Y90" s="13">
        <v>100</v>
      </c>
      <c r="Z90" s="13">
        <v>0</v>
      </c>
      <c r="AA90" s="13">
        <v>0</v>
      </c>
      <c r="AB90" s="13">
        <v>127</v>
      </c>
      <c r="AC90" s="13">
        <v>118</v>
      </c>
      <c r="AD90" s="13">
        <v>136</v>
      </c>
      <c r="AE90" s="13">
        <v>0</v>
      </c>
      <c r="AF90" s="74">
        <v>0</v>
      </c>
      <c r="AG90" s="74">
        <v>140</v>
      </c>
      <c r="AH90" s="74">
        <v>140</v>
      </c>
      <c r="AI90" s="74">
        <v>163</v>
      </c>
      <c r="AJ90" s="74">
        <v>0</v>
      </c>
      <c r="AK90" s="13">
        <v>0</v>
      </c>
      <c r="AL90" s="13">
        <v>126</v>
      </c>
      <c r="AM90" s="13">
        <v>126</v>
      </c>
      <c r="AN90" s="13">
        <v>160</v>
      </c>
      <c r="AO90" s="13">
        <v>0</v>
      </c>
      <c r="AP90" s="13">
        <v>0</v>
      </c>
      <c r="AQ90" s="13">
        <v>113</v>
      </c>
      <c r="AR90" s="13">
        <v>110</v>
      </c>
      <c r="AS90" s="13">
        <v>140</v>
      </c>
      <c r="AT90" s="13">
        <v>0</v>
      </c>
      <c r="AU90" s="80">
        <v>0</v>
      </c>
      <c r="AV90" s="80">
        <v>98</v>
      </c>
      <c r="AW90" s="80">
        <v>98</v>
      </c>
      <c r="AX90" s="80" t="s">
        <v>283</v>
      </c>
      <c r="AY90" s="80">
        <v>0</v>
      </c>
      <c r="AZ90" s="13">
        <v>124</v>
      </c>
      <c r="BA90" s="13">
        <v>134</v>
      </c>
      <c r="BB90" s="13">
        <v>142</v>
      </c>
      <c r="BC90" s="16">
        <v>62</v>
      </c>
      <c r="BD90" s="16">
        <v>112</v>
      </c>
      <c r="BE90" s="16">
        <v>110</v>
      </c>
      <c r="BF90" s="16">
        <v>138</v>
      </c>
      <c r="BG90" s="13">
        <v>135</v>
      </c>
      <c r="BH90" s="13">
        <v>118</v>
      </c>
      <c r="BI90" s="16">
        <v>111</v>
      </c>
      <c r="BJ90" s="3"/>
      <c r="BK90" s="3"/>
      <c r="BL90" s="3" t="s">
        <v>430</v>
      </c>
      <c r="BM90" s="3" t="s">
        <v>13</v>
      </c>
      <c r="BN90" s="3"/>
      <c r="BO90" s="3"/>
      <c r="BP90" s="13">
        <v>2</v>
      </c>
      <c r="BQ90" s="13">
        <v>123</v>
      </c>
      <c r="BR90" s="13" t="s">
        <v>282</v>
      </c>
      <c r="BS90" s="13" t="s">
        <v>282</v>
      </c>
      <c r="BT90" s="13">
        <v>2</v>
      </c>
      <c r="BU90" s="13">
        <v>148</v>
      </c>
      <c r="BV90" s="13">
        <v>2</v>
      </c>
      <c r="BW90" s="13">
        <v>117</v>
      </c>
      <c r="BX90" s="13" t="s">
        <v>282</v>
      </c>
      <c r="BY90" s="13" t="s">
        <v>282</v>
      </c>
      <c r="BZ90" s="13">
        <v>2</v>
      </c>
      <c r="CA90" s="13">
        <v>176</v>
      </c>
      <c r="CB90" s="13">
        <v>2</v>
      </c>
      <c r="CC90" s="13">
        <v>120</v>
      </c>
      <c r="CD90" s="13" t="s">
        <v>282</v>
      </c>
      <c r="CE90" s="13" t="s">
        <v>282</v>
      </c>
      <c r="CF90" s="13">
        <v>2</v>
      </c>
      <c r="CG90" s="13">
        <v>147</v>
      </c>
      <c r="CH90" s="13">
        <v>2</v>
      </c>
      <c r="CI90" s="13">
        <v>80</v>
      </c>
      <c r="CJ90" s="13" t="s">
        <v>282</v>
      </c>
      <c r="CK90" s="13" t="s">
        <v>282</v>
      </c>
      <c r="CL90" s="13">
        <v>2</v>
      </c>
      <c r="CM90" s="13">
        <v>89</v>
      </c>
      <c r="CN90" s="13">
        <v>0</v>
      </c>
      <c r="CO90" s="13">
        <v>110</v>
      </c>
      <c r="CP90" s="13">
        <v>110</v>
      </c>
      <c r="CQ90" s="13">
        <v>110</v>
      </c>
      <c r="CR90" s="13">
        <v>0</v>
      </c>
      <c r="CS90" s="13">
        <v>161</v>
      </c>
      <c r="CT90" s="13">
        <v>0</v>
      </c>
      <c r="CU90" s="13">
        <v>91</v>
      </c>
      <c r="CV90" s="13">
        <v>90</v>
      </c>
      <c r="CW90" s="13">
        <v>91</v>
      </c>
      <c r="CX90" s="13">
        <v>0</v>
      </c>
      <c r="CZ90" s="13">
        <v>0</v>
      </c>
      <c r="DA90" s="13">
        <v>93</v>
      </c>
      <c r="DB90" s="13">
        <v>94</v>
      </c>
      <c r="DC90" s="13">
        <v>90</v>
      </c>
      <c r="DD90" s="13">
        <v>0</v>
      </c>
      <c r="DE90" s="13">
        <v>137</v>
      </c>
      <c r="DF90" s="13">
        <v>0</v>
      </c>
      <c r="DG90" s="13">
        <v>118</v>
      </c>
      <c r="DH90" s="13">
        <v>119</v>
      </c>
      <c r="DI90" s="13">
        <v>115</v>
      </c>
      <c r="DJ90" s="13">
        <v>0</v>
      </c>
      <c r="DK90" s="13">
        <v>169</v>
      </c>
    </row>
    <row r="91" spans="1:115">
      <c r="A91" s="3" t="s">
        <v>223</v>
      </c>
      <c r="B91" s="13">
        <v>0</v>
      </c>
      <c r="C91" s="13">
        <v>123</v>
      </c>
      <c r="D91" s="13">
        <v>121</v>
      </c>
      <c r="E91" s="13">
        <v>124</v>
      </c>
      <c r="F91" s="13">
        <v>0</v>
      </c>
      <c r="G91" s="13">
        <v>0</v>
      </c>
      <c r="H91" s="13">
        <v>117</v>
      </c>
      <c r="I91" s="13">
        <v>114</v>
      </c>
      <c r="J91" s="13">
        <v>119</v>
      </c>
      <c r="K91" s="13">
        <v>0</v>
      </c>
      <c r="L91" s="13">
        <v>0</v>
      </c>
      <c r="M91" s="13">
        <v>100</v>
      </c>
      <c r="N91" s="13">
        <v>95</v>
      </c>
      <c r="O91" s="13">
        <v>105</v>
      </c>
      <c r="P91" s="13">
        <v>0</v>
      </c>
      <c r="Q91" s="13">
        <v>0</v>
      </c>
      <c r="R91" s="13">
        <v>65</v>
      </c>
      <c r="S91" s="13">
        <v>55</v>
      </c>
      <c r="T91" s="13">
        <v>70</v>
      </c>
      <c r="U91" s="13">
        <v>0</v>
      </c>
      <c r="V91" s="13">
        <v>0</v>
      </c>
      <c r="W91" s="13">
        <v>130</v>
      </c>
      <c r="X91" s="13">
        <v>100</v>
      </c>
      <c r="Y91" s="13">
        <v>140</v>
      </c>
      <c r="Z91" s="13">
        <v>0</v>
      </c>
      <c r="AA91" s="13">
        <v>0</v>
      </c>
      <c r="AB91" s="13">
        <v>130</v>
      </c>
      <c r="AC91" s="13">
        <v>123</v>
      </c>
      <c r="AD91" s="13">
        <v>136</v>
      </c>
      <c r="AE91" s="13">
        <v>0</v>
      </c>
      <c r="AF91" s="74">
        <v>0</v>
      </c>
      <c r="AG91" s="74">
        <v>155</v>
      </c>
      <c r="AH91" s="74">
        <v>146</v>
      </c>
      <c r="AI91" s="74">
        <v>163</v>
      </c>
      <c r="AJ91" s="74">
        <v>0</v>
      </c>
      <c r="AK91" s="13">
        <v>0</v>
      </c>
      <c r="AL91" s="13">
        <v>150</v>
      </c>
      <c r="AM91" s="13">
        <v>139</v>
      </c>
      <c r="AN91" s="13">
        <v>160</v>
      </c>
      <c r="AO91" s="13">
        <v>0</v>
      </c>
      <c r="AP91" s="13">
        <v>0</v>
      </c>
      <c r="AQ91" s="13">
        <v>130</v>
      </c>
      <c r="AR91" s="13">
        <v>121</v>
      </c>
      <c r="AS91" s="13">
        <v>139</v>
      </c>
      <c r="AT91" s="13">
        <v>0</v>
      </c>
      <c r="AU91" s="80">
        <v>0</v>
      </c>
      <c r="AV91" s="80">
        <v>112</v>
      </c>
      <c r="AW91" s="80">
        <v>104</v>
      </c>
      <c r="AX91" s="80">
        <v>119</v>
      </c>
      <c r="AY91" s="80">
        <v>0</v>
      </c>
      <c r="AZ91" s="13">
        <v>124</v>
      </c>
      <c r="BA91" s="13">
        <v>134</v>
      </c>
      <c r="BB91" s="13">
        <v>142</v>
      </c>
      <c r="BC91" s="16">
        <v>62</v>
      </c>
      <c r="BD91" s="16">
        <v>112</v>
      </c>
      <c r="BE91" s="16">
        <v>110</v>
      </c>
      <c r="BF91" s="16">
        <v>138</v>
      </c>
      <c r="BG91" s="13">
        <v>135</v>
      </c>
      <c r="BH91" s="13">
        <v>118</v>
      </c>
      <c r="BI91" s="16">
        <v>111</v>
      </c>
      <c r="BJ91" s="3"/>
      <c r="BK91" s="3"/>
      <c r="BL91" s="3" t="s">
        <v>431</v>
      </c>
      <c r="BM91" s="3" t="s">
        <v>12</v>
      </c>
      <c r="BN91" s="3"/>
      <c r="BO91" s="3"/>
      <c r="BP91" s="13">
        <v>2</v>
      </c>
      <c r="BQ91" s="13">
        <v>124</v>
      </c>
      <c r="BR91" s="13" t="s">
        <v>282</v>
      </c>
      <c r="BS91" s="13" t="s">
        <v>282</v>
      </c>
      <c r="BT91" s="13">
        <v>2</v>
      </c>
      <c r="BU91" s="13">
        <v>148</v>
      </c>
      <c r="BV91" s="13">
        <v>2</v>
      </c>
      <c r="BW91" s="13">
        <v>119</v>
      </c>
      <c r="BX91" s="13" t="s">
        <v>282</v>
      </c>
      <c r="BY91" s="13" t="s">
        <v>282</v>
      </c>
      <c r="BZ91" s="13">
        <v>2</v>
      </c>
      <c r="CA91" s="13">
        <v>176</v>
      </c>
      <c r="CB91" s="13">
        <v>2</v>
      </c>
      <c r="CC91" s="13">
        <v>122</v>
      </c>
      <c r="CD91" s="13" t="s">
        <v>282</v>
      </c>
      <c r="CE91" s="13" t="s">
        <v>282</v>
      </c>
      <c r="CF91" s="13">
        <v>2</v>
      </c>
      <c r="CG91" s="13">
        <v>147</v>
      </c>
      <c r="CH91" s="13">
        <v>2</v>
      </c>
      <c r="CI91" s="13">
        <v>80</v>
      </c>
      <c r="CJ91" s="13" t="s">
        <v>282</v>
      </c>
      <c r="CK91" s="13" t="s">
        <v>282</v>
      </c>
      <c r="CL91" s="13">
        <v>2</v>
      </c>
      <c r="CM91" s="13">
        <v>89</v>
      </c>
      <c r="CN91" s="13">
        <v>0</v>
      </c>
      <c r="CO91" s="13">
        <v>120</v>
      </c>
      <c r="CP91" s="13">
        <v>120</v>
      </c>
      <c r="CQ91" s="13">
        <v>120</v>
      </c>
      <c r="CR91" s="13">
        <v>0</v>
      </c>
      <c r="CS91" s="13">
        <v>161</v>
      </c>
      <c r="CT91" s="13">
        <v>0</v>
      </c>
      <c r="CU91" s="13">
        <v>100</v>
      </c>
      <c r="CV91" s="13">
        <v>95</v>
      </c>
      <c r="CW91" s="13">
        <v>105</v>
      </c>
      <c r="CX91" s="13">
        <v>0</v>
      </c>
      <c r="CZ91" s="13">
        <v>0</v>
      </c>
      <c r="DA91" s="13">
        <v>100</v>
      </c>
      <c r="DB91" s="13">
        <v>98</v>
      </c>
      <c r="DC91" s="13">
        <v>100</v>
      </c>
      <c r="DD91" s="13">
        <v>0</v>
      </c>
      <c r="DE91" s="13">
        <v>137</v>
      </c>
      <c r="DF91" s="13">
        <v>0</v>
      </c>
      <c r="DG91" s="13">
        <v>125</v>
      </c>
      <c r="DH91" s="13">
        <v>123</v>
      </c>
      <c r="DI91" s="13">
        <v>126</v>
      </c>
      <c r="DJ91" s="13">
        <v>0</v>
      </c>
      <c r="DK91" s="13">
        <v>169</v>
      </c>
    </row>
    <row r="92" spans="1:115">
      <c r="A92" s="3" t="s">
        <v>224</v>
      </c>
      <c r="B92" s="13">
        <v>152</v>
      </c>
      <c r="C92" s="13">
        <v>165</v>
      </c>
      <c r="D92" s="13">
        <v>166</v>
      </c>
      <c r="E92" s="13">
        <v>138</v>
      </c>
      <c r="F92" s="13">
        <v>251</v>
      </c>
      <c r="G92" s="13">
        <v>149</v>
      </c>
      <c r="H92" s="13">
        <v>179</v>
      </c>
      <c r="I92" s="13">
        <v>180</v>
      </c>
      <c r="J92" s="13">
        <v>124</v>
      </c>
      <c r="K92" s="13">
        <v>267</v>
      </c>
      <c r="L92" s="13">
        <v>170</v>
      </c>
      <c r="M92" s="13">
        <v>177</v>
      </c>
      <c r="N92" s="13">
        <v>178</v>
      </c>
      <c r="O92" s="13">
        <v>105</v>
      </c>
      <c r="P92" s="13">
        <v>301</v>
      </c>
      <c r="Q92" s="13">
        <v>155</v>
      </c>
      <c r="R92" s="13">
        <v>127</v>
      </c>
      <c r="S92" s="13">
        <v>127</v>
      </c>
      <c r="T92" s="13">
        <v>130</v>
      </c>
      <c r="U92" s="13">
        <v>197</v>
      </c>
      <c r="V92" s="13">
        <v>162</v>
      </c>
      <c r="W92" s="13">
        <v>187</v>
      </c>
      <c r="X92" s="13">
        <v>187</v>
      </c>
      <c r="Y92" s="13">
        <v>190</v>
      </c>
      <c r="Z92" s="13">
        <v>303</v>
      </c>
      <c r="AA92" s="13">
        <v>171</v>
      </c>
      <c r="AB92" s="13">
        <v>125</v>
      </c>
      <c r="AC92" s="13">
        <v>125</v>
      </c>
      <c r="AD92" s="13">
        <v>146</v>
      </c>
      <c r="AE92" s="13">
        <v>214</v>
      </c>
      <c r="AF92" s="74">
        <v>155</v>
      </c>
      <c r="AG92" s="74">
        <v>203</v>
      </c>
      <c r="AH92" s="74">
        <v>203</v>
      </c>
      <c r="AI92" s="74">
        <v>175</v>
      </c>
      <c r="AJ92" s="74">
        <v>315</v>
      </c>
      <c r="AK92" s="13">
        <v>157</v>
      </c>
      <c r="AL92" s="13">
        <v>204</v>
      </c>
      <c r="AM92" s="13">
        <v>204</v>
      </c>
      <c r="AN92" s="13">
        <v>172</v>
      </c>
      <c r="AO92" s="13">
        <v>321</v>
      </c>
      <c r="AP92" s="13">
        <v>154</v>
      </c>
      <c r="AQ92" s="13">
        <v>228</v>
      </c>
      <c r="AR92" s="13">
        <v>228</v>
      </c>
      <c r="AS92" s="13">
        <v>150</v>
      </c>
      <c r="AT92" s="13">
        <v>351</v>
      </c>
      <c r="AU92" s="80">
        <v>149</v>
      </c>
      <c r="AV92" s="80">
        <v>206</v>
      </c>
      <c r="AW92" s="80">
        <v>207</v>
      </c>
      <c r="AX92" s="80">
        <v>128</v>
      </c>
      <c r="AY92" s="80">
        <v>308</v>
      </c>
      <c r="AZ92" s="13">
        <v>124</v>
      </c>
      <c r="BA92" s="13">
        <v>134</v>
      </c>
      <c r="BB92" s="13">
        <v>142</v>
      </c>
      <c r="BC92" s="16">
        <v>62</v>
      </c>
      <c r="BD92" s="16">
        <v>112</v>
      </c>
      <c r="BE92" s="16">
        <v>110</v>
      </c>
      <c r="BF92" s="16">
        <v>138</v>
      </c>
      <c r="BG92" s="13">
        <v>135</v>
      </c>
      <c r="BH92" s="13">
        <v>118</v>
      </c>
      <c r="BI92" s="16">
        <v>111</v>
      </c>
      <c r="BJ92" s="3"/>
      <c r="BK92" s="3"/>
      <c r="BL92" s="3" t="s">
        <v>432</v>
      </c>
      <c r="BM92" s="3" t="s">
        <v>11</v>
      </c>
      <c r="BN92" s="3"/>
      <c r="BO92" s="3"/>
      <c r="BP92" s="13">
        <v>30</v>
      </c>
      <c r="BQ92" s="13">
        <v>163</v>
      </c>
      <c r="BR92" s="13" t="s">
        <v>282</v>
      </c>
      <c r="BS92" s="13" t="s">
        <v>282</v>
      </c>
      <c r="BT92" s="13">
        <v>49</v>
      </c>
      <c r="BU92" s="13">
        <v>148</v>
      </c>
      <c r="BV92" s="13">
        <v>34</v>
      </c>
      <c r="BW92" s="13">
        <v>169</v>
      </c>
      <c r="BX92" s="13" t="s">
        <v>282</v>
      </c>
      <c r="BY92" s="13" t="s">
        <v>282</v>
      </c>
      <c r="BZ92" s="13">
        <v>57</v>
      </c>
      <c r="CA92" s="13">
        <v>176</v>
      </c>
      <c r="CB92" s="13">
        <v>67</v>
      </c>
      <c r="CC92" s="13">
        <v>228</v>
      </c>
      <c r="CD92" s="13" t="s">
        <v>282</v>
      </c>
      <c r="CE92" s="13" t="s">
        <v>282</v>
      </c>
      <c r="CF92" s="13">
        <v>153</v>
      </c>
      <c r="CG92" s="13">
        <v>147</v>
      </c>
      <c r="CH92" s="13">
        <v>104</v>
      </c>
      <c r="CI92" s="13">
        <v>95</v>
      </c>
      <c r="CJ92" s="13" t="s">
        <v>282</v>
      </c>
      <c r="CK92" s="13" t="s">
        <v>282</v>
      </c>
      <c r="CL92" s="13">
        <v>99</v>
      </c>
      <c r="CM92" s="13">
        <v>89</v>
      </c>
      <c r="CN92" s="13">
        <v>99</v>
      </c>
      <c r="CO92" s="13">
        <v>226</v>
      </c>
      <c r="CP92" s="13">
        <v>228</v>
      </c>
      <c r="CQ92" s="13">
        <v>110</v>
      </c>
      <c r="CR92" s="13">
        <v>224</v>
      </c>
      <c r="CS92" s="13">
        <v>161</v>
      </c>
      <c r="CT92" s="13">
        <v>113</v>
      </c>
      <c r="CU92" s="13">
        <v>175</v>
      </c>
      <c r="CV92" s="13">
        <v>176</v>
      </c>
      <c r="CW92" s="13">
        <v>110</v>
      </c>
      <c r="CX92" s="13">
        <v>198</v>
      </c>
      <c r="CZ92" s="13">
        <v>118</v>
      </c>
      <c r="DA92" s="13">
        <v>198</v>
      </c>
      <c r="DB92" s="13">
        <v>199</v>
      </c>
      <c r="DC92" s="13">
        <v>115</v>
      </c>
      <c r="DD92" s="13">
        <v>234</v>
      </c>
      <c r="DE92" s="13">
        <v>137</v>
      </c>
      <c r="DF92" s="13">
        <v>139</v>
      </c>
      <c r="DG92" s="13">
        <v>194</v>
      </c>
      <c r="DH92" s="13">
        <v>195</v>
      </c>
      <c r="DI92" s="13">
        <v>140</v>
      </c>
      <c r="DJ92" s="13">
        <v>270</v>
      </c>
      <c r="DK92" s="13">
        <v>169</v>
      </c>
    </row>
    <row r="93" spans="1:115">
      <c r="A93" s="3" t="s">
        <v>225</v>
      </c>
      <c r="B93" s="13">
        <v>8</v>
      </c>
      <c r="C93" s="13">
        <v>59</v>
      </c>
      <c r="D93" s="13">
        <v>56</v>
      </c>
      <c r="E93" s="13">
        <v>106</v>
      </c>
      <c r="F93" s="13">
        <v>5</v>
      </c>
      <c r="G93" s="13">
        <v>6</v>
      </c>
      <c r="H93" s="13">
        <v>43</v>
      </c>
      <c r="I93" s="13">
        <v>43</v>
      </c>
      <c r="J93" s="13">
        <v>75</v>
      </c>
      <c r="K93" s="13">
        <v>2</v>
      </c>
      <c r="L93" s="13">
        <v>5</v>
      </c>
      <c r="M93" s="13">
        <v>60</v>
      </c>
      <c r="N93" s="13">
        <v>59</v>
      </c>
      <c r="O93" s="13">
        <v>95</v>
      </c>
      <c r="P93" s="13">
        <v>3</v>
      </c>
      <c r="Q93" s="13">
        <v>6</v>
      </c>
      <c r="R93" s="13">
        <v>20</v>
      </c>
      <c r="S93" s="13">
        <v>19</v>
      </c>
      <c r="T93" s="13">
        <v>50</v>
      </c>
      <c r="U93" s="13">
        <v>1</v>
      </c>
      <c r="V93" s="13">
        <v>5</v>
      </c>
      <c r="W93" s="13">
        <v>42</v>
      </c>
      <c r="X93" s="13">
        <v>42</v>
      </c>
      <c r="Y93" s="13">
        <v>60</v>
      </c>
      <c r="Z93" s="13">
        <v>2</v>
      </c>
      <c r="AA93" s="13">
        <v>5</v>
      </c>
      <c r="AB93" s="13">
        <v>42</v>
      </c>
      <c r="AC93" s="13">
        <v>41</v>
      </c>
      <c r="AD93" s="13">
        <v>71</v>
      </c>
      <c r="AE93" s="13">
        <v>2</v>
      </c>
      <c r="AF93" s="74">
        <v>4</v>
      </c>
      <c r="AG93" s="74">
        <v>52</v>
      </c>
      <c r="AH93" s="74">
        <v>51</v>
      </c>
      <c r="AI93" s="74">
        <v>85</v>
      </c>
      <c r="AJ93" s="74">
        <v>2</v>
      </c>
      <c r="AK93" s="13">
        <v>4</v>
      </c>
      <c r="AL93" s="13">
        <v>38</v>
      </c>
      <c r="AM93" s="13">
        <v>37</v>
      </c>
      <c r="AN93" s="13">
        <v>83</v>
      </c>
      <c r="AO93" s="13">
        <v>1</v>
      </c>
      <c r="AP93" s="13">
        <v>4</v>
      </c>
      <c r="AQ93" s="13">
        <v>28</v>
      </c>
      <c r="AR93" s="13">
        <v>27</v>
      </c>
      <c r="AS93" s="13">
        <v>72</v>
      </c>
      <c r="AT93" s="13">
        <v>1</v>
      </c>
      <c r="AU93" s="80">
        <v>5</v>
      </c>
      <c r="AV93" s="80">
        <v>7</v>
      </c>
      <c r="AW93" s="80">
        <v>6</v>
      </c>
      <c r="AX93" s="80">
        <v>58</v>
      </c>
      <c r="AY93" s="80">
        <v>0</v>
      </c>
      <c r="AZ93" s="13">
        <v>124</v>
      </c>
      <c r="BA93" s="13">
        <v>134</v>
      </c>
      <c r="BB93" s="13">
        <v>142</v>
      </c>
      <c r="BC93" s="16">
        <v>62</v>
      </c>
      <c r="BD93" s="16">
        <v>112</v>
      </c>
      <c r="BE93" s="16">
        <v>110</v>
      </c>
      <c r="BF93" s="16">
        <v>138</v>
      </c>
      <c r="BG93" s="13">
        <v>135</v>
      </c>
      <c r="BH93" s="13">
        <v>118</v>
      </c>
      <c r="BI93" s="16">
        <v>111</v>
      </c>
      <c r="BJ93" s="3"/>
      <c r="BK93" s="3"/>
      <c r="BL93" s="3" t="s">
        <v>433</v>
      </c>
      <c r="BM93" s="3" t="s">
        <v>10</v>
      </c>
      <c r="BN93" s="3"/>
      <c r="BO93" s="3"/>
      <c r="BP93" s="13">
        <v>31</v>
      </c>
      <c r="BQ93" s="13">
        <v>75</v>
      </c>
      <c r="BR93" s="13" t="s">
        <v>282</v>
      </c>
      <c r="BS93" s="13" t="s">
        <v>282</v>
      </c>
      <c r="BT93" s="13">
        <v>23</v>
      </c>
      <c r="BU93" s="13">
        <v>148</v>
      </c>
      <c r="BV93" s="13">
        <v>16</v>
      </c>
      <c r="BW93" s="13">
        <v>71</v>
      </c>
      <c r="BX93" s="13" t="s">
        <v>282</v>
      </c>
      <c r="BY93" s="13" t="s">
        <v>282</v>
      </c>
      <c r="BZ93" s="13">
        <v>11</v>
      </c>
      <c r="CA93" s="13">
        <v>176</v>
      </c>
      <c r="CB93" s="13">
        <v>20</v>
      </c>
      <c r="CC93" s="13">
        <v>70</v>
      </c>
      <c r="CD93" s="13" t="s">
        <v>282</v>
      </c>
      <c r="CE93" s="13" t="s">
        <v>282</v>
      </c>
      <c r="CF93" s="13">
        <v>14</v>
      </c>
      <c r="CG93" s="13">
        <v>147</v>
      </c>
      <c r="CH93" s="13">
        <v>18</v>
      </c>
      <c r="CI93" s="13">
        <v>58</v>
      </c>
      <c r="CJ93" s="13" t="s">
        <v>282</v>
      </c>
      <c r="CK93" s="13" t="s">
        <v>282</v>
      </c>
      <c r="CL93" s="13">
        <v>10</v>
      </c>
      <c r="CM93" s="13">
        <v>89</v>
      </c>
      <c r="CN93" s="13">
        <v>11</v>
      </c>
      <c r="CO93" s="13">
        <v>55</v>
      </c>
      <c r="CP93" s="13">
        <v>55</v>
      </c>
      <c r="CQ93" s="13">
        <v>60</v>
      </c>
      <c r="CR93" s="13">
        <v>6</v>
      </c>
      <c r="CS93" s="13">
        <v>161</v>
      </c>
      <c r="CT93" s="13">
        <v>8</v>
      </c>
      <c r="CU93" s="13">
        <v>70</v>
      </c>
      <c r="CV93" s="13">
        <v>70</v>
      </c>
      <c r="CW93" s="13">
        <v>80</v>
      </c>
      <c r="CX93" s="13">
        <v>6</v>
      </c>
      <c r="CZ93" s="13">
        <v>8</v>
      </c>
      <c r="DA93" s="13">
        <v>60</v>
      </c>
      <c r="DB93" s="13">
        <v>60</v>
      </c>
      <c r="DC93" s="13">
        <v>80</v>
      </c>
      <c r="DD93" s="13">
        <v>5</v>
      </c>
      <c r="DE93" s="13">
        <v>137</v>
      </c>
      <c r="DF93" s="13">
        <v>8</v>
      </c>
      <c r="DG93" s="13">
        <v>69</v>
      </c>
      <c r="DH93" s="13">
        <v>69</v>
      </c>
      <c r="DI93" s="13">
        <v>108</v>
      </c>
      <c r="DJ93" s="13">
        <v>6</v>
      </c>
      <c r="DK93" s="13">
        <v>169</v>
      </c>
    </row>
    <row r="94" spans="1:115">
      <c r="A94" s="3" t="s">
        <v>226</v>
      </c>
      <c r="B94" s="13">
        <v>24</v>
      </c>
      <c r="C94" s="13">
        <v>28</v>
      </c>
      <c r="D94" s="13">
        <v>26</v>
      </c>
      <c r="E94" s="13">
        <v>31</v>
      </c>
      <c r="F94" s="13">
        <v>7</v>
      </c>
      <c r="G94" s="13">
        <v>22</v>
      </c>
      <c r="H94" s="13">
        <v>26</v>
      </c>
      <c r="I94" s="13">
        <v>24</v>
      </c>
      <c r="J94" s="13">
        <v>30</v>
      </c>
      <c r="K94" s="13">
        <v>6</v>
      </c>
      <c r="L94" s="13">
        <v>16</v>
      </c>
      <c r="M94" s="13">
        <v>37</v>
      </c>
      <c r="N94" s="13">
        <v>33</v>
      </c>
      <c r="O94" s="13">
        <v>95</v>
      </c>
      <c r="P94" s="13">
        <v>6</v>
      </c>
      <c r="Q94" s="13">
        <v>13</v>
      </c>
      <c r="R94" s="13">
        <v>18</v>
      </c>
      <c r="S94" s="13">
        <v>17</v>
      </c>
      <c r="T94" s="13">
        <v>50</v>
      </c>
      <c r="U94" s="13">
        <v>2</v>
      </c>
      <c r="V94" s="13">
        <v>15</v>
      </c>
      <c r="W94" s="13">
        <v>27</v>
      </c>
      <c r="X94" s="13">
        <v>22</v>
      </c>
      <c r="Y94" s="13">
        <v>50</v>
      </c>
      <c r="Z94" s="13">
        <v>4</v>
      </c>
      <c r="AA94" s="13">
        <v>15</v>
      </c>
      <c r="AB94" s="13">
        <v>40</v>
      </c>
      <c r="AC94" s="13">
        <v>38</v>
      </c>
      <c r="AD94" s="13">
        <v>67</v>
      </c>
      <c r="AE94" s="13">
        <v>6</v>
      </c>
      <c r="AF94" s="74">
        <v>13</v>
      </c>
      <c r="AG94" s="74">
        <v>50</v>
      </c>
      <c r="AH94" s="74">
        <v>47</v>
      </c>
      <c r="AI94" s="74">
        <v>80</v>
      </c>
      <c r="AJ94" s="74">
        <v>7</v>
      </c>
      <c r="AK94" s="13">
        <v>11</v>
      </c>
      <c r="AL94" s="13">
        <v>33</v>
      </c>
      <c r="AM94" s="13">
        <v>28</v>
      </c>
      <c r="AN94" s="13">
        <v>78</v>
      </c>
      <c r="AO94" s="13">
        <v>4</v>
      </c>
      <c r="AP94" s="13">
        <v>14</v>
      </c>
      <c r="AQ94" s="13">
        <v>21</v>
      </c>
      <c r="AR94" s="13">
        <v>21</v>
      </c>
      <c r="AS94" s="13">
        <v>68</v>
      </c>
      <c r="AT94" s="13">
        <v>3</v>
      </c>
      <c r="AU94" s="80">
        <v>10</v>
      </c>
      <c r="AV94" s="80">
        <v>5</v>
      </c>
      <c r="AW94" s="80">
        <v>0</v>
      </c>
      <c r="AX94" s="80">
        <v>55</v>
      </c>
      <c r="AY94" s="80">
        <v>1</v>
      </c>
      <c r="AZ94" s="13">
        <v>124</v>
      </c>
      <c r="BA94" s="13">
        <v>134</v>
      </c>
      <c r="BB94" s="13">
        <v>142</v>
      </c>
      <c r="BC94" s="16">
        <v>62</v>
      </c>
      <c r="BD94" s="16">
        <v>112</v>
      </c>
      <c r="BE94" s="16">
        <v>110</v>
      </c>
      <c r="BF94" s="16">
        <v>138</v>
      </c>
      <c r="BG94" s="13">
        <v>135</v>
      </c>
      <c r="BH94" s="13">
        <v>118</v>
      </c>
      <c r="BI94" s="16">
        <v>111</v>
      </c>
      <c r="BJ94" s="3"/>
      <c r="BK94" s="3"/>
      <c r="BL94" s="3" t="s">
        <v>434</v>
      </c>
      <c r="BM94" s="3" t="s">
        <v>9</v>
      </c>
      <c r="BN94" s="3"/>
      <c r="BO94" s="3"/>
      <c r="BP94" s="13">
        <v>61</v>
      </c>
      <c r="BQ94" s="13">
        <v>57</v>
      </c>
      <c r="BR94" s="13" t="s">
        <v>282</v>
      </c>
      <c r="BS94" s="13" t="s">
        <v>282</v>
      </c>
      <c r="BT94" s="13">
        <v>35</v>
      </c>
      <c r="BU94" s="13">
        <v>148</v>
      </c>
      <c r="BV94" s="13">
        <v>28</v>
      </c>
      <c r="BW94" s="13">
        <v>73</v>
      </c>
      <c r="BX94" s="13" t="s">
        <v>282</v>
      </c>
      <c r="BY94" s="13" t="s">
        <v>282</v>
      </c>
      <c r="BZ94" s="13">
        <v>20</v>
      </c>
      <c r="CA94" s="13">
        <v>176</v>
      </c>
      <c r="CB94" s="13">
        <v>37</v>
      </c>
      <c r="CC94" s="13">
        <v>51</v>
      </c>
      <c r="CD94" s="13" t="s">
        <v>282</v>
      </c>
      <c r="CE94" s="13" t="s">
        <v>282</v>
      </c>
      <c r="CF94" s="13">
        <v>19</v>
      </c>
      <c r="CG94" s="13">
        <v>147</v>
      </c>
      <c r="CH94" s="13">
        <v>29</v>
      </c>
      <c r="CI94" s="13">
        <v>58</v>
      </c>
      <c r="CJ94" s="13" t="s">
        <v>282</v>
      </c>
      <c r="CK94" s="13" t="s">
        <v>282</v>
      </c>
      <c r="CL94" s="13">
        <v>17</v>
      </c>
      <c r="CM94" s="13">
        <v>89</v>
      </c>
      <c r="CN94" s="13">
        <v>21</v>
      </c>
      <c r="CO94" s="13">
        <v>50</v>
      </c>
      <c r="CP94" s="13">
        <v>50</v>
      </c>
      <c r="CQ94" s="13">
        <v>60</v>
      </c>
      <c r="CR94" s="13">
        <v>11</v>
      </c>
      <c r="CS94" s="13">
        <v>161</v>
      </c>
      <c r="CT94" s="13">
        <v>23</v>
      </c>
      <c r="CU94" s="13">
        <v>55</v>
      </c>
      <c r="CV94" s="13">
        <v>61</v>
      </c>
      <c r="CW94" s="13">
        <v>30</v>
      </c>
      <c r="CX94" s="13">
        <v>13</v>
      </c>
      <c r="CZ94" s="13">
        <v>24</v>
      </c>
      <c r="DA94" s="13">
        <v>67</v>
      </c>
      <c r="DB94" s="13">
        <v>60</v>
      </c>
      <c r="DC94" s="13">
        <v>80</v>
      </c>
      <c r="DD94" s="13">
        <v>16</v>
      </c>
      <c r="DE94" s="13">
        <v>137</v>
      </c>
      <c r="DF94" s="13">
        <v>24</v>
      </c>
      <c r="DG94" s="13">
        <v>49</v>
      </c>
      <c r="DH94" s="13">
        <v>49</v>
      </c>
      <c r="DI94" s="13">
        <v>49</v>
      </c>
      <c r="DJ94" s="13">
        <v>12</v>
      </c>
      <c r="DK94" s="13">
        <v>169</v>
      </c>
    </row>
    <row r="95" spans="1:115">
      <c r="A95" s="3" t="s">
        <v>227</v>
      </c>
      <c r="B95" s="13">
        <v>1</v>
      </c>
      <c r="C95" s="13">
        <v>89</v>
      </c>
      <c r="D95" s="13">
        <v>86</v>
      </c>
      <c r="E95" s="13">
        <v>106</v>
      </c>
      <c r="F95" s="13">
        <v>1</v>
      </c>
      <c r="G95" s="13">
        <v>1</v>
      </c>
      <c r="H95" s="13">
        <v>82</v>
      </c>
      <c r="I95" s="13">
        <v>80</v>
      </c>
      <c r="J95" s="13">
        <v>95</v>
      </c>
      <c r="K95" s="13">
        <v>0</v>
      </c>
      <c r="L95" s="13">
        <v>1</v>
      </c>
      <c r="M95" s="13">
        <v>77</v>
      </c>
      <c r="N95" s="13">
        <v>75</v>
      </c>
      <c r="O95" s="13">
        <v>90</v>
      </c>
      <c r="P95" s="13">
        <v>1</v>
      </c>
      <c r="Q95" s="13">
        <v>1</v>
      </c>
      <c r="R95" s="13">
        <v>42</v>
      </c>
      <c r="S95" s="13">
        <v>40</v>
      </c>
      <c r="T95" s="13">
        <v>50</v>
      </c>
      <c r="U95" s="13">
        <v>0</v>
      </c>
      <c r="V95" s="13">
        <v>1</v>
      </c>
      <c r="W95" s="13">
        <v>43</v>
      </c>
      <c r="X95" s="13">
        <v>40</v>
      </c>
      <c r="Y95" s="13">
        <v>50</v>
      </c>
      <c r="Z95" s="13">
        <v>0</v>
      </c>
      <c r="AA95" s="13">
        <v>0</v>
      </c>
      <c r="AB95" s="13">
        <v>41</v>
      </c>
      <c r="AC95" s="13">
        <v>38</v>
      </c>
      <c r="AD95" s="13">
        <v>48</v>
      </c>
      <c r="AE95" s="13">
        <v>0</v>
      </c>
      <c r="AF95" s="74">
        <v>0</v>
      </c>
      <c r="AG95" s="74">
        <v>48</v>
      </c>
      <c r="AH95" s="74">
        <v>45</v>
      </c>
      <c r="AI95" s="74">
        <v>58</v>
      </c>
      <c r="AJ95" s="74">
        <v>0</v>
      </c>
      <c r="AK95" s="13">
        <v>0</v>
      </c>
      <c r="AL95" s="13">
        <v>44</v>
      </c>
      <c r="AM95" s="13">
        <v>41</v>
      </c>
      <c r="AN95" s="13">
        <v>57</v>
      </c>
      <c r="AO95" s="13">
        <v>0</v>
      </c>
      <c r="AP95" s="13">
        <v>1</v>
      </c>
      <c r="AQ95" s="13">
        <v>43</v>
      </c>
      <c r="AR95" s="13">
        <v>36</v>
      </c>
      <c r="AS95" s="13">
        <v>70</v>
      </c>
      <c r="AT95" s="13">
        <v>0</v>
      </c>
      <c r="AU95" s="80">
        <v>1</v>
      </c>
      <c r="AV95" s="80">
        <v>35</v>
      </c>
      <c r="AW95" s="80">
        <v>29</v>
      </c>
      <c r="AX95" s="80">
        <v>57</v>
      </c>
      <c r="AY95" s="80">
        <v>0</v>
      </c>
      <c r="AZ95" s="13">
        <v>124</v>
      </c>
      <c r="BA95" s="13">
        <v>134</v>
      </c>
      <c r="BB95" s="13">
        <v>142</v>
      </c>
      <c r="BC95" s="16">
        <v>62</v>
      </c>
      <c r="BD95" s="16">
        <v>112</v>
      </c>
      <c r="BE95" s="16">
        <v>110</v>
      </c>
      <c r="BF95" s="16">
        <v>138</v>
      </c>
      <c r="BG95" s="13">
        <v>135</v>
      </c>
      <c r="BH95" s="13">
        <v>118</v>
      </c>
      <c r="BI95" s="16">
        <v>111</v>
      </c>
      <c r="BJ95" s="3"/>
      <c r="BK95" s="3"/>
      <c r="BL95" s="3" t="s">
        <v>435</v>
      </c>
      <c r="BM95" s="3" t="s">
        <v>8</v>
      </c>
      <c r="BN95" s="3"/>
      <c r="BO95" s="3"/>
      <c r="BP95" s="13">
        <v>6</v>
      </c>
      <c r="BQ95" s="13">
        <v>109</v>
      </c>
      <c r="BR95" s="13" t="s">
        <v>282</v>
      </c>
      <c r="BS95" s="13" t="s">
        <v>282</v>
      </c>
      <c r="BT95" s="13">
        <v>7</v>
      </c>
      <c r="BU95" s="13">
        <v>148</v>
      </c>
      <c r="BV95" s="13">
        <v>1</v>
      </c>
      <c r="BW95" s="13">
        <v>116</v>
      </c>
      <c r="BX95" s="13" t="s">
        <v>282</v>
      </c>
      <c r="BY95" s="13" t="s">
        <v>282</v>
      </c>
      <c r="BZ95" s="13">
        <v>1</v>
      </c>
      <c r="CA95" s="13">
        <v>176</v>
      </c>
      <c r="CB95" s="13">
        <v>1</v>
      </c>
      <c r="CC95" s="13">
        <v>90</v>
      </c>
      <c r="CD95" s="13" t="s">
        <v>282</v>
      </c>
      <c r="CE95" s="13" t="s">
        <v>282</v>
      </c>
      <c r="CF95" s="13">
        <v>1</v>
      </c>
      <c r="CG95" s="13">
        <v>147</v>
      </c>
      <c r="CH95" s="13">
        <v>1</v>
      </c>
      <c r="CI95" s="13">
        <v>45</v>
      </c>
      <c r="CJ95" s="13" t="s">
        <v>282</v>
      </c>
      <c r="CK95" s="13" t="s">
        <v>282</v>
      </c>
      <c r="CL95" s="13">
        <v>1</v>
      </c>
      <c r="CM95" s="13">
        <v>89</v>
      </c>
      <c r="CN95" s="13">
        <v>2</v>
      </c>
      <c r="CO95" s="13">
        <v>65</v>
      </c>
      <c r="CP95" s="13">
        <v>45</v>
      </c>
      <c r="CQ95" s="13">
        <v>70</v>
      </c>
      <c r="CR95" s="13">
        <v>1</v>
      </c>
      <c r="CS95" s="13">
        <v>161</v>
      </c>
      <c r="CT95" s="13">
        <v>1</v>
      </c>
      <c r="CU95" s="13">
        <v>67</v>
      </c>
      <c r="CV95" s="13">
        <v>67</v>
      </c>
      <c r="CW95" s="13">
        <v>80</v>
      </c>
      <c r="CX95" s="13">
        <v>0</v>
      </c>
      <c r="CZ95" s="13">
        <v>1</v>
      </c>
      <c r="DA95" s="13">
        <v>67</v>
      </c>
      <c r="DB95" s="13">
        <v>60</v>
      </c>
      <c r="DC95" s="13">
        <v>80</v>
      </c>
      <c r="DD95" s="13">
        <v>0</v>
      </c>
      <c r="DE95" s="13">
        <v>137</v>
      </c>
      <c r="DF95" s="13">
        <v>1</v>
      </c>
      <c r="DG95" s="13">
        <v>91</v>
      </c>
      <c r="DH95" s="13">
        <v>87</v>
      </c>
      <c r="DI95" s="13">
        <v>108</v>
      </c>
      <c r="DJ95" s="13">
        <v>1</v>
      </c>
      <c r="DK95" s="13">
        <v>169</v>
      </c>
    </row>
    <row r="96" spans="1:115">
      <c r="A96" s="3" t="s">
        <v>228</v>
      </c>
      <c r="B96" s="13">
        <v>2</v>
      </c>
      <c r="C96" s="13">
        <v>95</v>
      </c>
      <c r="D96" s="13">
        <v>86</v>
      </c>
      <c r="E96" s="13">
        <v>106</v>
      </c>
      <c r="F96" s="13">
        <v>2</v>
      </c>
      <c r="G96" s="13">
        <v>4</v>
      </c>
      <c r="H96" s="13">
        <v>87</v>
      </c>
      <c r="I96" s="13">
        <v>85</v>
      </c>
      <c r="J96" s="13">
        <v>95</v>
      </c>
      <c r="K96" s="13">
        <v>4</v>
      </c>
      <c r="L96" s="13">
        <v>4</v>
      </c>
      <c r="M96" s="13">
        <v>88</v>
      </c>
      <c r="N96" s="13">
        <v>84</v>
      </c>
      <c r="O96" s="13">
        <v>90</v>
      </c>
      <c r="P96" s="13">
        <v>4</v>
      </c>
      <c r="Q96" s="13">
        <v>4</v>
      </c>
      <c r="R96" s="13">
        <v>35</v>
      </c>
      <c r="S96" s="13">
        <v>30</v>
      </c>
      <c r="T96" s="13">
        <v>40</v>
      </c>
      <c r="U96" s="13">
        <v>1</v>
      </c>
      <c r="V96" s="13">
        <v>4</v>
      </c>
      <c r="W96" s="13">
        <v>45</v>
      </c>
      <c r="X96" s="13">
        <v>40</v>
      </c>
      <c r="Y96" s="13">
        <v>60</v>
      </c>
      <c r="Z96" s="13">
        <v>2</v>
      </c>
      <c r="AA96" s="13">
        <v>4</v>
      </c>
      <c r="AB96" s="13">
        <v>46</v>
      </c>
      <c r="AC96" s="13">
        <v>43</v>
      </c>
      <c r="AD96" s="13">
        <v>58</v>
      </c>
      <c r="AE96" s="13">
        <v>2</v>
      </c>
      <c r="AF96" s="74">
        <v>4</v>
      </c>
      <c r="AG96" s="74">
        <v>63</v>
      </c>
      <c r="AH96" s="74">
        <v>61</v>
      </c>
      <c r="AI96" s="74">
        <v>69</v>
      </c>
      <c r="AJ96" s="74">
        <v>3</v>
      </c>
      <c r="AK96" s="13">
        <v>4</v>
      </c>
      <c r="AL96" s="13">
        <v>63</v>
      </c>
      <c r="AM96" s="13">
        <v>46</v>
      </c>
      <c r="AN96" s="13">
        <v>68</v>
      </c>
      <c r="AO96" s="13">
        <v>2</v>
      </c>
      <c r="AP96" s="13">
        <v>4</v>
      </c>
      <c r="AQ96" s="13">
        <v>48</v>
      </c>
      <c r="AR96" s="13">
        <v>40</v>
      </c>
      <c r="AS96" s="13">
        <v>77</v>
      </c>
      <c r="AT96" s="13">
        <v>2</v>
      </c>
      <c r="AU96" s="80">
        <v>4</v>
      </c>
      <c r="AV96" s="80">
        <v>39</v>
      </c>
      <c r="AW96" s="80">
        <v>32</v>
      </c>
      <c r="AX96" s="80">
        <v>63</v>
      </c>
      <c r="AY96" s="80">
        <v>2</v>
      </c>
      <c r="AZ96" s="13">
        <v>124</v>
      </c>
      <c r="BA96" s="13">
        <v>134</v>
      </c>
      <c r="BB96" s="13">
        <v>142</v>
      </c>
      <c r="BC96" s="16">
        <v>62</v>
      </c>
      <c r="BD96" s="16">
        <v>112</v>
      </c>
      <c r="BE96" s="16">
        <v>110</v>
      </c>
      <c r="BF96" s="16">
        <v>138</v>
      </c>
      <c r="BG96" s="13">
        <v>135</v>
      </c>
      <c r="BH96" s="13">
        <v>118</v>
      </c>
      <c r="BI96" s="16">
        <v>111</v>
      </c>
      <c r="BJ96" s="3"/>
      <c r="BK96" s="3"/>
      <c r="BL96" s="3" t="s">
        <v>436</v>
      </c>
      <c r="BM96" s="3" t="s">
        <v>7</v>
      </c>
      <c r="BN96" s="3"/>
      <c r="BO96" s="3"/>
      <c r="BP96" s="13">
        <v>12</v>
      </c>
      <c r="BQ96" s="13">
        <v>89</v>
      </c>
      <c r="BR96" s="13" t="s">
        <v>282</v>
      </c>
      <c r="BS96" s="13" t="s">
        <v>282</v>
      </c>
      <c r="BT96" s="13">
        <v>11</v>
      </c>
      <c r="BU96" s="13">
        <v>148</v>
      </c>
      <c r="BV96" s="13">
        <v>4</v>
      </c>
      <c r="BW96" s="13">
        <v>100</v>
      </c>
      <c r="BX96" s="13" t="s">
        <v>282</v>
      </c>
      <c r="BY96" s="13" t="s">
        <v>282</v>
      </c>
      <c r="BZ96" s="13">
        <v>4</v>
      </c>
      <c r="CA96" s="13">
        <v>176</v>
      </c>
      <c r="CB96" s="13">
        <v>0</v>
      </c>
      <c r="CC96" s="13">
        <v>100</v>
      </c>
      <c r="CD96" s="13" t="s">
        <v>282</v>
      </c>
      <c r="CE96" s="13" t="s">
        <v>282</v>
      </c>
      <c r="CF96" s="13">
        <v>0</v>
      </c>
      <c r="CG96" s="13">
        <v>147</v>
      </c>
      <c r="CH96" s="13">
        <v>2</v>
      </c>
      <c r="CI96" s="13">
        <v>45</v>
      </c>
      <c r="CJ96" s="13" t="s">
        <v>282</v>
      </c>
      <c r="CK96" s="13" t="s">
        <v>282</v>
      </c>
      <c r="CL96" s="13">
        <v>1</v>
      </c>
      <c r="CM96" s="13">
        <v>89</v>
      </c>
      <c r="CN96" s="13">
        <v>3</v>
      </c>
      <c r="CO96" s="13">
        <v>65</v>
      </c>
      <c r="CP96" s="13">
        <v>45</v>
      </c>
      <c r="CQ96" s="13">
        <v>80</v>
      </c>
      <c r="CR96" s="13">
        <v>2</v>
      </c>
      <c r="CS96" s="13">
        <v>161</v>
      </c>
      <c r="CT96" s="13">
        <v>2</v>
      </c>
      <c r="CU96" s="13">
        <v>75</v>
      </c>
      <c r="CV96" s="13">
        <v>73</v>
      </c>
      <c r="CW96" s="13">
        <v>80</v>
      </c>
      <c r="CX96" s="13">
        <v>1</v>
      </c>
      <c r="CZ96" s="13">
        <v>2</v>
      </c>
      <c r="DA96" s="13">
        <v>65</v>
      </c>
      <c r="DB96" s="13">
        <v>60</v>
      </c>
      <c r="DC96" s="13">
        <v>80</v>
      </c>
      <c r="DD96" s="13">
        <v>2</v>
      </c>
      <c r="DE96" s="13">
        <v>137</v>
      </c>
      <c r="DF96" s="13">
        <v>2</v>
      </c>
      <c r="DG96" s="13">
        <v>97</v>
      </c>
      <c r="DH96" s="13">
        <v>87</v>
      </c>
      <c r="DI96" s="13">
        <v>108</v>
      </c>
      <c r="DJ96" s="13">
        <v>2</v>
      </c>
      <c r="DK96" s="13">
        <v>169</v>
      </c>
    </row>
    <row r="97" spans="1:115">
      <c r="A97" s="3" t="s">
        <v>229</v>
      </c>
      <c r="B97" s="13">
        <v>10</v>
      </c>
      <c r="C97" s="13">
        <v>84</v>
      </c>
      <c r="D97" s="13">
        <v>86</v>
      </c>
      <c r="E97" s="13">
        <v>83</v>
      </c>
      <c r="F97" s="13">
        <v>8</v>
      </c>
      <c r="G97" s="13">
        <v>9</v>
      </c>
      <c r="H97" s="13">
        <v>78</v>
      </c>
      <c r="I97" s="13">
        <v>80</v>
      </c>
      <c r="J97" s="13">
        <v>78</v>
      </c>
      <c r="K97" s="13">
        <v>7</v>
      </c>
      <c r="L97" s="13">
        <v>6</v>
      </c>
      <c r="M97" s="13">
        <v>86</v>
      </c>
      <c r="N97" s="13">
        <v>80</v>
      </c>
      <c r="O97" s="13">
        <v>87</v>
      </c>
      <c r="P97" s="13">
        <v>5</v>
      </c>
      <c r="Q97" s="13">
        <v>7</v>
      </c>
      <c r="R97" s="13">
        <v>36</v>
      </c>
      <c r="S97" s="13">
        <v>30</v>
      </c>
      <c r="T97" s="13">
        <v>40</v>
      </c>
      <c r="U97" s="13">
        <v>2</v>
      </c>
      <c r="V97" s="13">
        <v>7</v>
      </c>
      <c r="W97" s="13">
        <v>30</v>
      </c>
      <c r="X97" s="13">
        <v>50</v>
      </c>
      <c r="Y97" s="13">
        <v>25</v>
      </c>
      <c r="Z97" s="13">
        <v>2</v>
      </c>
      <c r="AA97" s="13">
        <v>5</v>
      </c>
      <c r="AB97" s="13">
        <v>47</v>
      </c>
      <c r="AC97" s="13">
        <v>43</v>
      </c>
      <c r="AD97" s="13">
        <v>48</v>
      </c>
      <c r="AE97" s="13">
        <v>2</v>
      </c>
      <c r="AF97" s="74">
        <v>6</v>
      </c>
      <c r="AG97" s="74">
        <v>63</v>
      </c>
      <c r="AH97" s="74">
        <v>51</v>
      </c>
      <c r="AI97" s="74">
        <v>66</v>
      </c>
      <c r="AJ97" s="74">
        <v>4</v>
      </c>
      <c r="AK97" s="13">
        <v>8</v>
      </c>
      <c r="AL97" s="13">
        <v>49</v>
      </c>
      <c r="AM97" s="13">
        <v>46</v>
      </c>
      <c r="AN97" s="13">
        <v>50</v>
      </c>
      <c r="AO97" s="13">
        <v>4</v>
      </c>
      <c r="AP97" s="13">
        <v>5</v>
      </c>
      <c r="AQ97" s="13">
        <v>42</v>
      </c>
      <c r="AR97" s="13">
        <v>40</v>
      </c>
      <c r="AS97" s="13">
        <v>43</v>
      </c>
      <c r="AT97" s="13">
        <v>2</v>
      </c>
      <c r="AU97" s="80">
        <v>7</v>
      </c>
      <c r="AV97" s="80">
        <v>52</v>
      </c>
      <c r="AW97" s="80">
        <v>32</v>
      </c>
      <c r="AX97" s="80">
        <v>56</v>
      </c>
      <c r="AY97" s="80">
        <v>4</v>
      </c>
      <c r="AZ97" s="13">
        <v>124</v>
      </c>
      <c r="BA97" s="13">
        <v>134</v>
      </c>
      <c r="BB97" s="13">
        <v>142</v>
      </c>
      <c r="BC97" s="16">
        <v>62</v>
      </c>
      <c r="BD97" s="16">
        <v>112</v>
      </c>
      <c r="BE97" s="16">
        <v>110</v>
      </c>
      <c r="BF97" s="16">
        <v>138</v>
      </c>
      <c r="BG97" s="13">
        <v>135</v>
      </c>
      <c r="BH97" s="13">
        <v>118</v>
      </c>
      <c r="BI97" s="16">
        <v>111</v>
      </c>
      <c r="BJ97" s="3"/>
      <c r="BK97" s="3"/>
      <c r="BL97" s="3" t="s">
        <v>437</v>
      </c>
      <c r="BM97" s="3" t="s">
        <v>6</v>
      </c>
      <c r="BN97" s="3"/>
      <c r="BO97" s="3"/>
      <c r="BP97" s="13">
        <v>11</v>
      </c>
      <c r="BQ97" s="13">
        <v>90</v>
      </c>
      <c r="BR97" s="13" t="s">
        <v>282</v>
      </c>
      <c r="BS97" s="13" t="s">
        <v>282</v>
      </c>
      <c r="BT97" s="13">
        <v>10</v>
      </c>
      <c r="BU97" s="13">
        <v>148</v>
      </c>
      <c r="BV97" s="13">
        <v>0</v>
      </c>
      <c r="BW97" s="13">
        <v>100</v>
      </c>
      <c r="BX97" s="13" t="s">
        <v>282</v>
      </c>
      <c r="BY97" s="13" t="s">
        <v>282</v>
      </c>
      <c r="BZ97" s="13">
        <v>0</v>
      </c>
      <c r="CA97" s="13">
        <v>176</v>
      </c>
      <c r="CB97" s="13">
        <v>6</v>
      </c>
      <c r="CC97" s="13">
        <v>190</v>
      </c>
      <c r="CD97" s="13" t="s">
        <v>282</v>
      </c>
      <c r="CE97" s="13" t="s">
        <v>282</v>
      </c>
      <c r="CF97" s="13">
        <v>11</v>
      </c>
      <c r="CG97" s="13">
        <v>147</v>
      </c>
      <c r="CH97" s="13">
        <v>11</v>
      </c>
      <c r="CI97" s="13">
        <v>64</v>
      </c>
      <c r="CJ97" s="13" t="s">
        <v>282</v>
      </c>
      <c r="CK97" s="13" t="s">
        <v>282</v>
      </c>
      <c r="CL97" s="13">
        <v>7</v>
      </c>
      <c r="CM97" s="13">
        <v>89</v>
      </c>
      <c r="CN97" s="13">
        <v>7</v>
      </c>
      <c r="CO97" s="13">
        <v>80</v>
      </c>
      <c r="CP97" s="13">
        <v>50</v>
      </c>
      <c r="CQ97" s="13">
        <v>98</v>
      </c>
      <c r="CR97" s="13">
        <v>6</v>
      </c>
      <c r="CS97" s="13">
        <v>161</v>
      </c>
      <c r="CT97" s="13">
        <v>10</v>
      </c>
      <c r="CU97" s="13">
        <v>91</v>
      </c>
      <c r="CV97" s="13">
        <v>75</v>
      </c>
      <c r="CW97" s="13">
        <v>96</v>
      </c>
      <c r="CX97" s="13">
        <v>9</v>
      </c>
      <c r="CZ97" s="13">
        <v>13</v>
      </c>
      <c r="DA97" s="13">
        <v>111</v>
      </c>
      <c r="DB97" s="13">
        <v>60</v>
      </c>
      <c r="DC97" s="13">
        <v>120</v>
      </c>
      <c r="DD97" s="13">
        <v>14</v>
      </c>
      <c r="DE97" s="13">
        <v>137</v>
      </c>
      <c r="DF97" s="13">
        <v>8</v>
      </c>
      <c r="DG97" s="13">
        <v>93</v>
      </c>
      <c r="DH97" s="13">
        <v>90</v>
      </c>
      <c r="DI97" s="13">
        <v>96</v>
      </c>
      <c r="DJ97" s="13">
        <v>7</v>
      </c>
      <c r="DK97" s="13">
        <v>169</v>
      </c>
    </row>
    <row r="98" spans="1:115">
      <c r="A98" s="3" t="s">
        <v>230</v>
      </c>
      <c r="B98" s="13">
        <v>159</v>
      </c>
      <c r="C98" s="13">
        <v>104</v>
      </c>
      <c r="D98" s="13">
        <v>104</v>
      </c>
      <c r="E98" s="13">
        <v>104</v>
      </c>
      <c r="F98" s="13">
        <v>165</v>
      </c>
      <c r="G98" s="13">
        <v>157</v>
      </c>
      <c r="H98" s="13">
        <v>131</v>
      </c>
      <c r="I98" s="13">
        <v>131</v>
      </c>
      <c r="J98" s="13">
        <v>100</v>
      </c>
      <c r="K98" s="13">
        <v>205</v>
      </c>
      <c r="L98" s="13">
        <v>161</v>
      </c>
      <c r="M98" s="13">
        <v>147</v>
      </c>
      <c r="N98" s="13">
        <v>148</v>
      </c>
      <c r="O98" s="13">
        <v>100</v>
      </c>
      <c r="P98" s="13">
        <v>237</v>
      </c>
      <c r="Q98" s="13">
        <v>159</v>
      </c>
      <c r="R98" s="13">
        <v>63</v>
      </c>
      <c r="S98" s="13">
        <v>63</v>
      </c>
      <c r="T98" s="13">
        <v>70</v>
      </c>
      <c r="U98" s="13">
        <v>100</v>
      </c>
      <c r="V98" s="13">
        <v>169</v>
      </c>
      <c r="W98" s="13">
        <v>120</v>
      </c>
      <c r="X98" s="13">
        <v>120</v>
      </c>
      <c r="Y98" s="13">
        <v>130</v>
      </c>
      <c r="Z98" s="13">
        <v>203</v>
      </c>
      <c r="AA98" s="13">
        <v>151</v>
      </c>
      <c r="AB98" s="13">
        <v>103</v>
      </c>
      <c r="AC98" s="13">
        <v>103</v>
      </c>
      <c r="AD98" s="13">
        <v>90</v>
      </c>
      <c r="AE98" s="13">
        <v>156</v>
      </c>
      <c r="AF98" s="74">
        <v>163</v>
      </c>
      <c r="AG98" s="74">
        <v>134</v>
      </c>
      <c r="AH98" s="74">
        <v>134</v>
      </c>
      <c r="AI98" s="74">
        <v>108</v>
      </c>
      <c r="AJ98" s="74">
        <v>218</v>
      </c>
      <c r="AK98" s="13">
        <v>152</v>
      </c>
      <c r="AL98" s="13">
        <v>127</v>
      </c>
      <c r="AM98" s="13">
        <v>127</v>
      </c>
      <c r="AN98" s="13">
        <v>106</v>
      </c>
      <c r="AO98" s="13">
        <v>193</v>
      </c>
      <c r="AP98" s="13">
        <v>173</v>
      </c>
      <c r="AQ98" s="13">
        <v>103</v>
      </c>
      <c r="AR98" s="13">
        <v>103</v>
      </c>
      <c r="AS98" s="13">
        <v>92</v>
      </c>
      <c r="AT98" s="13">
        <v>178</v>
      </c>
      <c r="AU98" s="80">
        <v>150</v>
      </c>
      <c r="AV98" s="80">
        <v>90</v>
      </c>
      <c r="AW98" s="80">
        <v>90</v>
      </c>
      <c r="AX98" s="80">
        <v>82</v>
      </c>
      <c r="AY98" s="80">
        <v>136</v>
      </c>
      <c r="AZ98" s="13">
        <v>124</v>
      </c>
      <c r="BA98" s="13">
        <v>134</v>
      </c>
      <c r="BB98" s="13">
        <v>142</v>
      </c>
      <c r="BC98" s="16">
        <v>62</v>
      </c>
      <c r="BD98" s="16">
        <v>112</v>
      </c>
      <c r="BE98" s="16">
        <v>110</v>
      </c>
      <c r="BF98" s="16">
        <v>138</v>
      </c>
      <c r="BG98" s="13">
        <v>135</v>
      </c>
      <c r="BH98" s="13">
        <v>118</v>
      </c>
      <c r="BI98" s="16">
        <v>111</v>
      </c>
      <c r="BJ98" s="3"/>
      <c r="BK98" s="3"/>
      <c r="BL98" s="3" t="s">
        <v>438</v>
      </c>
      <c r="BM98" s="3" t="s">
        <v>5</v>
      </c>
      <c r="BN98" s="3"/>
      <c r="BO98" s="3"/>
      <c r="BP98" s="13">
        <v>131</v>
      </c>
      <c r="BQ98" s="13">
        <v>154</v>
      </c>
      <c r="BR98" s="13" t="s">
        <v>282</v>
      </c>
      <c r="BS98" s="13" t="s">
        <v>282</v>
      </c>
      <c r="BT98" s="13">
        <v>202</v>
      </c>
      <c r="BU98" s="13">
        <v>148</v>
      </c>
      <c r="BV98" s="13">
        <v>160</v>
      </c>
      <c r="BW98" s="13">
        <v>184</v>
      </c>
      <c r="BX98" s="13" t="s">
        <v>282</v>
      </c>
      <c r="BY98" s="13" t="s">
        <v>282</v>
      </c>
      <c r="BZ98" s="13">
        <v>294</v>
      </c>
      <c r="CA98" s="13">
        <v>176</v>
      </c>
      <c r="CB98" s="13">
        <v>165</v>
      </c>
      <c r="CC98" s="13">
        <v>113</v>
      </c>
      <c r="CD98" s="13" t="s">
        <v>282</v>
      </c>
      <c r="CE98" s="13" t="s">
        <v>282</v>
      </c>
      <c r="CF98" s="13">
        <v>186</v>
      </c>
      <c r="CG98" s="13">
        <v>147</v>
      </c>
      <c r="CH98" s="13">
        <v>161</v>
      </c>
      <c r="CI98" s="13">
        <v>94</v>
      </c>
      <c r="CJ98" s="13" t="s">
        <v>282</v>
      </c>
      <c r="CK98" s="13" t="s">
        <v>282</v>
      </c>
      <c r="CL98" s="13">
        <v>151</v>
      </c>
      <c r="CM98" s="13">
        <v>89</v>
      </c>
      <c r="CN98" s="13">
        <v>152</v>
      </c>
      <c r="CO98" s="13">
        <v>173</v>
      </c>
      <c r="CP98" s="13">
        <v>173</v>
      </c>
      <c r="CQ98" s="13">
        <v>169</v>
      </c>
      <c r="CR98" s="13">
        <v>263</v>
      </c>
      <c r="CS98" s="13">
        <v>161</v>
      </c>
      <c r="CT98" s="13">
        <v>151</v>
      </c>
      <c r="CU98" s="13">
        <v>132</v>
      </c>
      <c r="CV98" s="13">
        <v>132</v>
      </c>
      <c r="CW98" s="13">
        <v>139</v>
      </c>
      <c r="CX98" s="13">
        <v>199</v>
      </c>
      <c r="CZ98" s="13">
        <v>158</v>
      </c>
      <c r="DA98" s="13">
        <v>136</v>
      </c>
      <c r="DB98" s="13">
        <v>136</v>
      </c>
      <c r="DC98" s="13">
        <v>136</v>
      </c>
      <c r="DD98" s="13">
        <v>215</v>
      </c>
      <c r="DE98" s="13">
        <v>137</v>
      </c>
      <c r="DF98" s="13">
        <v>157</v>
      </c>
      <c r="DG98" s="13">
        <v>144</v>
      </c>
      <c r="DH98" s="13">
        <v>144</v>
      </c>
      <c r="DI98" s="13">
        <v>144</v>
      </c>
      <c r="DJ98" s="13">
        <v>226</v>
      </c>
      <c r="DK98" s="13">
        <v>169</v>
      </c>
    </row>
    <row r="99" spans="1:115">
      <c r="A99" s="3" t="s">
        <v>231</v>
      </c>
      <c r="B99" s="13">
        <v>1</v>
      </c>
      <c r="C99" s="13">
        <v>99</v>
      </c>
      <c r="D99" s="13">
        <v>97</v>
      </c>
      <c r="E99" s="13">
        <v>99</v>
      </c>
      <c r="F99" s="13">
        <v>1</v>
      </c>
      <c r="G99" s="13">
        <v>1</v>
      </c>
      <c r="H99" s="13">
        <v>100</v>
      </c>
      <c r="I99" s="13">
        <v>95</v>
      </c>
      <c r="J99" s="13">
        <v>100</v>
      </c>
      <c r="K99" s="13">
        <v>1</v>
      </c>
      <c r="L99" s="13">
        <v>1</v>
      </c>
      <c r="M99" s="13">
        <v>100</v>
      </c>
      <c r="N99" s="13" t="s">
        <v>283</v>
      </c>
      <c r="O99" s="13">
        <v>100</v>
      </c>
      <c r="P99" s="13">
        <v>1</v>
      </c>
      <c r="Q99" s="13">
        <v>1</v>
      </c>
      <c r="R99" s="13">
        <v>70</v>
      </c>
      <c r="S99" s="13" t="s">
        <v>283</v>
      </c>
      <c r="T99" s="13">
        <v>70</v>
      </c>
      <c r="U99" s="13">
        <v>0</v>
      </c>
      <c r="V99" s="13">
        <v>1</v>
      </c>
      <c r="W99" s="13">
        <v>80</v>
      </c>
      <c r="X99" s="13" t="s">
        <v>283</v>
      </c>
      <c r="Y99" s="13">
        <v>80</v>
      </c>
      <c r="Z99" s="13">
        <v>1</v>
      </c>
      <c r="AA99" s="13">
        <v>1</v>
      </c>
      <c r="AB99" s="13">
        <v>115</v>
      </c>
      <c r="AC99" s="13">
        <v>114</v>
      </c>
      <c r="AD99" s="13">
        <v>120</v>
      </c>
      <c r="AE99" s="13">
        <v>1</v>
      </c>
      <c r="AF99" s="74">
        <v>1</v>
      </c>
      <c r="AG99" s="74">
        <v>136</v>
      </c>
      <c r="AH99" s="74">
        <v>135</v>
      </c>
      <c r="AI99" s="74">
        <v>144</v>
      </c>
      <c r="AJ99" s="74">
        <v>1</v>
      </c>
      <c r="AK99" s="13">
        <v>1</v>
      </c>
      <c r="AL99" s="13">
        <v>124</v>
      </c>
      <c r="AM99" s="13">
        <v>122</v>
      </c>
      <c r="AN99" s="13">
        <v>141</v>
      </c>
      <c r="AO99" s="13">
        <v>1</v>
      </c>
      <c r="AP99" s="13">
        <v>1</v>
      </c>
      <c r="AQ99" s="13">
        <v>108</v>
      </c>
      <c r="AR99" s="13">
        <v>106</v>
      </c>
      <c r="AS99" s="13">
        <v>123</v>
      </c>
      <c r="AT99" s="13">
        <v>1</v>
      </c>
      <c r="AU99" s="80">
        <v>1</v>
      </c>
      <c r="AV99" s="80">
        <v>96</v>
      </c>
      <c r="AW99" s="80">
        <v>94</v>
      </c>
      <c r="AX99" s="80">
        <v>109</v>
      </c>
      <c r="AY99" s="80">
        <v>1</v>
      </c>
      <c r="AZ99" s="13">
        <v>124</v>
      </c>
      <c r="BA99" s="13">
        <v>134</v>
      </c>
      <c r="BB99" s="13">
        <v>142</v>
      </c>
      <c r="BC99" s="16">
        <v>62</v>
      </c>
      <c r="BD99" s="16">
        <v>112</v>
      </c>
      <c r="BE99" s="16">
        <v>110</v>
      </c>
      <c r="BF99" s="16">
        <v>138</v>
      </c>
      <c r="BG99" s="13">
        <v>135</v>
      </c>
      <c r="BH99" s="13">
        <v>118</v>
      </c>
      <c r="BI99" s="16">
        <v>111</v>
      </c>
      <c r="BJ99" s="3"/>
      <c r="BK99" s="3"/>
      <c r="BL99" s="3" t="s">
        <v>439</v>
      </c>
      <c r="BM99" s="3" t="s">
        <v>4</v>
      </c>
      <c r="BN99" s="3"/>
      <c r="BO99" s="3"/>
      <c r="BP99" s="13">
        <v>7</v>
      </c>
      <c r="BQ99" s="13">
        <v>118</v>
      </c>
      <c r="BR99" s="13" t="s">
        <v>282</v>
      </c>
      <c r="BS99" s="13" t="s">
        <v>282</v>
      </c>
      <c r="BT99" s="13">
        <v>8</v>
      </c>
      <c r="BU99" s="13">
        <v>148</v>
      </c>
      <c r="BV99" s="13">
        <v>6</v>
      </c>
      <c r="BW99" s="13">
        <v>119</v>
      </c>
      <c r="BX99" s="13" t="s">
        <v>282</v>
      </c>
      <c r="BY99" s="13" t="s">
        <v>282</v>
      </c>
      <c r="BZ99" s="13">
        <v>7</v>
      </c>
      <c r="CA99" s="13">
        <v>176</v>
      </c>
      <c r="CB99" s="13">
        <v>5</v>
      </c>
      <c r="CC99" s="13">
        <v>116</v>
      </c>
      <c r="CD99" s="13" t="s">
        <v>282</v>
      </c>
      <c r="CE99" s="13" t="s">
        <v>282</v>
      </c>
      <c r="CF99" s="13">
        <v>6</v>
      </c>
      <c r="CG99" s="13">
        <v>147</v>
      </c>
      <c r="CH99" s="13">
        <v>5</v>
      </c>
      <c r="CI99" s="13">
        <v>100</v>
      </c>
      <c r="CJ99" s="13" t="s">
        <v>282</v>
      </c>
      <c r="CK99" s="13" t="s">
        <v>282</v>
      </c>
      <c r="CL99" s="13">
        <v>5</v>
      </c>
      <c r="CM99" s="13">
        <v>89</v>
      </c>
      <c r="CN99" s="13">
        <v>3</v>
      </c>
      <c r="CO99" s="13">
        <v>108</v>
      </c>
      <c r="CP99" s="13">
        <v>86</v>
      </c>
      <c r="CQ99" s="13">
        <v>109</v>
      </c>
      <c r="CR99" s="13">
        <v>4</v>
      </c>
      <c r="CS99" s="13">
        <v>161</v>
      </c>
      <c r="CT99" s="13">
        <v>3</v>
      </c>
      <c r="CU99" s="13">
        <v>110</v>
      </c>
      <c r="CV99" s="13">
        <v>100</v>
      </c>
      <c r="CW99" s="13">
        <v>110</v>
      </c>
      <c r="CX99" s="13">
        <v>3</v>
      </c>
      <c r="CZ99" s="13">
        <v>3</v>
      </c>
      <c r="DA99" s="13">
        <v>100</v>
      </c>
      <c r="DB99" s="13">
        <v>100</v>
      </c>
      <c r="DC99" s="13">
        <v>100</v>
      </c>
      <c r="DD99" s="13">
        <v>3</v>
      </c>
      <c r="DE99" s="13">
        <v>137</v>
      </c>
      <c r="DF99" s="13">
        <v>1</v>
      </c>
      <c r="DG99" s="13">
        <v>127</v>
      </c>
      <c r="DH99" s="13">
        <v>126</v>
      </c>
      <c r="DI99" s="13">
        <v>127</v>
      </c>
      <c r="DJ99" s="13">
        <v>1</v>
      </c>
      <c r="DK99" s="13">
        <v>169</v>
      </c>
    </row>
    <row r="100" spans="1:115">
      <c r="A100" s="3" t="s">
        <v>232</v>
      </c>
      <c r="B100" s="13">
        <v>3</v>
      </c>
      <c r="C100" s="13">
        <v>99</v>
      </c>
      <c r="D100" s="13">
        <v>97</v>
      </c>
      <c r="E100" s="13">
        <v>99</v>
      </c>
      <c r="F100" s="13">
        <v>3</v>
      </c>
      <c r="G100" s="13">
        <v>2</v>
      </c>
      <c r="H100" s="13">
        <v>100</v>
      </c>
      <c r="I100" s="13">
        <v>95</v>
      </c>
      <c r="J100" s="13">
        <v>100</v>
      </c>
      <c r="K100" s="13">
        <v>2</v>
      </c>
      <c r="L100" s="13">
        <v>1</v>
      </c>
      <c r="M100" s="13">
        <v>100</v>
      </c>
      <c r="N100" s="13">
        <v>95</v>
      </c>
      <c r="O100" s="13">
        <v>100</v>
      </c>
      <c r="P100" s="13">
        <v>1</v>
      </c>
      <c r="Q100" s="13">
        <v>1</v>
      </c>
      <c r="R100" s="13">
        <v>85</v>
      </c>
      <c r="S100" s="13">
        <v>70</v>
      </c>
      <c r="T100" s="13">
        <v>90</v>
      </c>
      <c r="U100" s="13">
        <v>1</v>
      </c>
      <c r="V100" s="13">
        <v>1</v>
      </c>
      <c r="W100" s="13">
        <v>80</v>
      </c>
      <c r="X100" s="13">
        <v>70</v>
      </c>
      <c r="Y100" s="13">
        <v>85</v>
      </c>
      <c r="Z100" s="13">
        <v>1</v>
      </c>
      <c r="AA100" s="13">
        <v>1</v>
      </c>
      <c r="AB100" s="13">
        <v>118</v>
      </c>
      <c r="AC100" s="13" t="s">
        <v>283</v>
      </c>
      <c r="AD100" s="13">
        <v>118</v>
      </c>
      <c r="AE100" s="13">
        <v>1</v>
      </c>
      <c r="AF100" s="74">
        <v>1</v>
      </c>
      <c r="AG100" s="74">
        <v>141</v>
      </c>
      <c r="AH100" s="74" t="s">
        <v>283</v>
      </c>
      <c r="AI100" s="74">
        <v>141</v>
      </c>
      <c r="AJ100" s="74">
        <v>1</v>
      </c>
      <c r="AK100" s="13">
        <v>1</v>
      </c>
      <c r="AL100" s="13">
        <v>138</v>
      </c>
      <c r="AM100" s="13" t="s">
        <v>283</v>
      </c>
      <c r="AN100" s="13">
        <v>138</v>
      </c>
      <c r="AO100" s="13">
        <v>1</v>
      </c>
      <c r="AP100" s="13">
        <v>1</v>
      </c>
      <c r="AQ100" s="13">
        <v>120</v>
      </c>
      <c r="AR100" s="13" t="s">
        <v>283</v>
      </c>
      <c r="AS100" s="13">
        <v>120</v>
      </c>
      <c r="AT100" s="13">
        <v>1</v>
      </c>
      <c r="AU100" s="80">
        <v>1</v>
      </c>
      <c r="AV100" s="80">
        <v>106</v>
      </c>
      <c r="AW100" s="80" t="s">
        <v>283</v>
      </c>
      <c r="AX100" s="80">
        <v>106</v>
      </c>
      <c r="AY100" s="80">
        <v>1</v>
      </c>
      <c r="AZ100" s="13">
        <v>124</v>
      </c>
      <c r="BA100" s="13">
        <v>134</v>
      </c>
      <c r="BB100" s="13">
        <v>142</v>
      </c>
      <c r="BC100" s="16">
        <v>62</v>
      </c>
      <c r="BD100" s="16">
        <v>112</v>
      </c>
      <c r="BE100" s="16">
        <v>110</v>
      </c>
      <c r="BF100" s="16">
        <v>138</v>
      </c>
      <c r="BG100" s="13">
        <v>135</v>
      </c>
      <c r="BH100" s="13">
        <v>118</v>
      </c>
      <c r="BI100" s="16">
        <v>111</v>
      </c>
      <c r="BJ100" s="3"/>
      <c r="BK100" s="3"/>
      <c r="BL100" s="3" t="s">
        <v>440</v>
      </c>
      <c r="BM100" s="3" t="s">
        <v>3</v>
      </c>
      <c r="BN100" s="3"/>
      <c r="BO100" s="3"/>
      <c r="BP100" s="13">
        <v>5</v>
      </c>
      <c r="BQ100" s="13">
        <v>130</v>
      </c>
      <c r="BR100" s="13" t="s">
        <v>282</v>
      </c>
      <c r="BS100" s="13" t="s">
        <v>282</v>
      </c>
      <c r="BT100" s="13">
        <v>7</v>
      </c>
      <c r="BU100" s="13">
        <v>148</v>
      </c>
      <c r="BV100" s="13">
        <v>5</v>
      </c>
      <c r="BW100" s="13">
        <v>130</v>
      </c>
      <c r="BX100" s="13" t="s">
        <v>282</v>
      </c>
      <c r="BY100" s="13" t="s">
        <v>282</v>
      </c>
      <c r="BZ100" s="13">
        <v>7</v>
      </c>
      <c r="CA100" s="13">
        <v>176</v>
      </c>
      <c r="CB100" s="13">
        <v>5</v>
      </c>
      <c r="CC100" s="13">
        <v>122</v>
      </c>
      <c r="CD100" s="13" t="s">
        <v>282</v>
      </c>
      <c r="CE100" s="13" t="s">
        <v>282</v>
      </c>
      <c r="CF100" s="13">
        <v>6</v>
      </c>
      <c r="CG100" s="13">
        <v>147</v>
      </c>
      <c r="CH100" s="13">
        <v>3</v>
      </c>
      <c r="CI100" s="13">
        <v>100</v>
      </c>
      <c r="CJ100" s="13" t="s">
        <v>282</v>
      </c>
      <c r="CK100" s="13" t="s">
        <v>282</v>
      </c>
      <c r="CL100" s="13">
        <v>3</v>
      </c>
      <c r="CM100" s="13">
        <v>89</v>
      </c>
      <c r="CN100" s="13">
        <v>3</v>
      </c>
      <c r="CO100" s="13">
        <v>107</v>
      </c>
      <c r="CP100" s="13">
        <v>91</v>
      </c>
      <c r="CQ100" s="13">
        <v>107</v>
      </c>
      <c r="CR100" s="13">
        <v>4</v>
      </c>
      <c r="CS100" s="13">
        <v>161</v>
      </c>
      <c r="CT100" s="13">
        <v>3</v>
      </c>
      <c r="CU100" s="13">
        <v>110</v>
      </c>
      <c r="CV100" s="13">
        <v>100</v>
      </c>
      <c r="CW100" s="13">
        <v>110</v>
      </c>
      <c r="CX100" s="13">
        <v>3</v>
      </c>
      <c r="CZ100" s="13">
        <v>3</v>
      </c>
      <c r="DA100" s="13">
        <v>100</v>
      </c>
      <c r="DB100" s="13">
        <v>100</v>
      </c>
      <c r="DC100" s="13">
        <v>100</v>
      </c>
      <c r="DD100" s="13">
        <v>3</v>
      </c>
      <c r="DE100" s="13">
        <v>137</v>
      </c>
      <c r="DF100" s="13">
        <v>3</v>
      </c>
      <c r="DG100" s="13">
        <v>127</v>
      </c>
      <c r="DH100" s="13">
        <v>126</v>
      </c>
      <c r="DI100" s="13">
        <v>127</v>
      </c>
      <c r="DJ100" s="13">
        <v>4</v>
      </c>
      <c r="DK100" s="13">
        <v>169</v>
      </c>
    </row>
    <row r="101" spans="1:115">
      <c r="A101" s="3" t="s">
        <v>233</v>
      </c>
      <c r="B101" s="13">
        <v>0</v>
      </c>
      <c r="C101" s="13">
        <v>99</v>
      </c>
      <c r="D101" s="13" t="s">
        <v>283</v>
      </c>
      <c r="E101" s="13">
        <v>99</v>
      </c>
      <c r="F101" s="13">
        <v>0</v>
      </c>
      <c r="G101" s="13">
        <v>0</v>
      </c>
      <c r="H101" s="13">
        <v>100</v>
      </c>
      <c r="I101" s="13" t="s">
        <v>283</v>
      </c>
      <c r="J101" s="13">
        <v>100</v>
      </c>
      <c r="K101" s="13">
        <v>0</v>
      </c>
      <c r="L101" s="13">
        <v>0</v>
      </c>
      <c r="M101" s="13">
        <v>100</v>
      </c>
      <c r="N101" s="13" t="s">
        <v>283</v>
      </c>
      <c r="O101" s="13">
        <v>100</v>
      </c>
      <c r="P101" s="13">
        <v>0</v>
      </c>
      <c r="Q101" s="13">
        <v>0</v>
      </c>
      <c r="R101" s="13">
        <v>90</v>
      </c>
      <c r="S101" s="13" t="s">
        <v>283</v>
      </c>
      <c r="T101" s="13">
        <v>90</v>
      </c>
      <c r="U101" s="13">
        <v>0</v>
      </c>
      <c r="V101" s="13">
        <v>0</v>
      </c>
      <c r="W101" s="13">
        <v>80</v>
      </c>
      <c r="X101" s="13" t="s">
        <v>283</v>
      </c>
      <c r="Y101" s="13">
        <v>80</v>
      </c>
      <c r="Z101" s="13">
        <v>0</v>
      </c>
      <c r="AA101" s="13">
        <v>0</v>
      </c>
      <c r="AB101" s="13">
        <v>121</v>
      </c>
      <c r="AC101" s="13" t="s">
        <v>283</v>
      </c>
      <c r="AD101" s="13">
        <v>121</v>
      </c>
      <c r="AE101" s="13">
        <v>0</v>
      </c>
      <c r="AF101" s="74">
        <v>0</v>
      </c>
      <c r="AG101" s="74">
        <v>145</v>
      </c>
      <c r="AH101" s="74" t="s">
        <v>283</v>
      </c>
      <c r="AI101" s="74">
        <v>145</v>
      </c>
      <c r="AJ101" s="74">
        <v>0</v>
      </c>
      <c r="AK101" s="13">
        <v>0</v>
      </c>
      <c r="AL101" s="13">
        <v>142</v>
      </c>
      <c r="AM101" s="13" t="s">
        <v>283</v>
      </c>
      <c r="AN101" s="13">
        <v>142</v>
      </c>
      <c r="AO101" s="13">
        <v>0</v>
      </c>
      <c r="AP101" s="13">
        <v>0</v>
      </c>
      <c r="AQ101" s="13">
        <v>124</v>
      </c>
      <c r="AR101" s="13" t="s">
        <v>283</v>
      </c>
      <c r="AS101" s="13">
        <v>124</v>
      </c>
      <c r="AT101" s="13">
        <v>0</v>
      </c>
      <c r="AU101" s="80">
        <v>0</v>
      </c>
      <c r="AV101" s="80">
        <v>110</v>
      </c>
      <c r="AW101" s="80" t="s">
        <v>283</v>
      </c>
      <c r="AX101" s="80">
        <v>110</v>
      </c>
      <c r="AY101" s="80">
        <v>0</v>
      </c>
      <c r="AZ101" s="13">
        <v>124</v>
      </c>
      <c r="BA101" s="13">
        <v>134</v>
      </c>
      <c r="BB101" s="13">
        <v>142</v>
      </c>
      <c r="BC101" s="16">
        <v>62</v>
      </c>
      <c r="BD101" s="16">
        <v>112</v>
      </c>
      <c r="BE101" s="16">
        <v>110</v>
      </c>
      <c r="BF101" s="16">
        <v>138</v>
      </c>
      <c r="BG101" s="13">
        <v>135</v>
      </c>
      <c r="BH101" s="13">
        <v>118</v>
      </c>
      <c r="BI101" s="16">
        <v>111</v>
      </c>
      <c r="BJ101" s="3"/>
      <c r="BK101" s="3"/>
      <c r="BL101" s="3" t="s">
        <v>441</v>
      </c>
      <c r="BM101" s="3" t="s">
        <v>2</v>
      </c>
      <c r="BN101" s="3"/>
      <c r="BO101" s="3"/>
      <c r="BP101" s="13">
        <v>1</v>
      </c>
      <c r="BQ101" s="13">
        <v>115</v>
      </c>
      <c r="BR101" s="13" t="s">
        <v>282</v>
      </c>
      <c r="BS101" s="13" t="s">
        <v>282</v>
      </c>
      <c r="BT101" s="13">
        <v>1</v>
      </c>
      <c r="BU101" s="13">
        <v>148</v>
      </c>
      <c r="BV101" s="13">
        <v>1</v>
      </c>
      <c r="BW101" s="13">
        <v>116</v>
      </c>
      <c r="BX101" s="13" t="s">
        <v>282</v>
      </c>
      <c r="BY101" s="13" t="s">
        <v>282</v>
      </c>
      <c r="BZ101" s="13">
        <v>1</v>
      </c>
      <c r="CA101" s="13">
        <v>176</v>
      </c>
      <c r="CB101" s="13">
        <v>1</v>
      </c>
      <c r="CC101" s="13">
        <v>115</v>
      </c>
      <c r="CD101" s="13" t="s">
        <v>282</v>
      </c>
      <c r="CE101" s="13" t="s">
        <v>282</v>
      </c>
      <c r="CF101" s="13">
        <v>1</v>
      </c>
      <c r="CG101" s="13">
        <v>147</v>
      </c>
      <c r="CH101" s="13">
        <v>1</v>
      </c>
      <c r="CI101" s="13">
        <v>100</v>
      </c>
      <c r="CJ101" s="13" t="s">
        <v>282</v>
      </c>
      <c r="CK101" s="13" t="s">
        <v>282</v>
      </c>
      <c r="CL101" s="13">
        <v>1</v>
      </c>
      <c r="CM101" s="13">
        <v>89</v>
      </c>
      <c r="CN101" s="13">
        <v>1</v>
      </c>
      <c r="CO101" s="13">
        <v>102</v>
      </c>
      <c r="CP101" s="13">
        <v>93</v>
      </c>
      <c r="CQ101" s="13">
        <v>103</v>
      </c>
      <c r="CR101" s="13">
        <v>1</v>
      </c>
      <c r="CS101" s="13">
        <v>161</v>
      </c>
      <c r="CT101" s="13">
        <v>1</v>
      </c>
      <c r="CU101" s="13">
        <v>110</v>
      </c>
      <c r="CV101" s="13">
        <v>100</v>
      </c>
      <c r="CW101" s="13">
        <v>110</v>
      </c>
      <c r="CX101" s="13">
        <v>1</v>
      </c>
      <c r="CZ101" s="13">
        <v>1</v>
      </c>
      <c r="DA101" s="13">
        <v>100</v>
      </c>
      <c r="DB101" s="13">
        <v>100</v>
      </c>
      <c r="DC101" s="13">
        <v>100</v>
      </c>
      <c r="DD101" s="13">
        <v>1</v>
      </c>
      <c r="DE101" s="13">
        <v>137</v>
      </c>
      <c r="DF101" s="13">
        <v>0</v>
      </c>
      <c r="DG101" s="13">
        <v>127</v>
      </c>
      <c r="DH101" s="13" t="s">
        <v>283</v>
      </c>
      <c r="DI101" s="13">
        <v>127</v>
      </c>
      <c r="DJ101" s="13">
        <v>0</v>
      </c>
      <c r="DK101" s="13">
        <v>169</v>
      </c>
    </row>
    <row r="102" spans="1:115">
      <c r="A102" s="3" t="s">
        <v>234</v>
      </c>
      <c r="B102" s="14">
        <v>603</v>
      </c>
      <c r="C102" s="14">
        <v>80</v>
      </c>
      <c r="D102" s="14">
        <v>80</v>
      </c>
      <c r="E102" s="14">
        <v>78</v>
      </c>
      <c r="F102" s="14">
        <v>482</v>
      </c>
      <c r="G102" s="14">
        <v>606</v>
      </c>
      <c r="H102" s="14">
        <v>81</v>
      </c>
      <c r="I102" s="14">
        <v>81</v>
      </c>
      <c r="J102" s="14">
        <v>90</v>
      </c>
      <c r="K102" s="14">
        <v>491</v>
      </c>
      <c r="L102" s="14">
        <v>589</v>
      </c>
      <c r="M102" s="14">
        <v>83</v>
      </c>
      <c r="N102" s="14">
        <v>83</v>
      </c>
      <c r="O102" s="14">
        <v>87</v>
      </c>
      <c r="P102" s="14">
        <v>489</v>
      </c>
      <c r="Q102" s="14">
        <v>565</v>
      </c>
      <c r="R102" s="14">
        <v>43</v>
      </c>
      <c r="S102" s="14">
        <v>43</v>
      </c>
      <c r="T102" s="14">
        <v>43</v>
      </c>
      <c r="U102" s="14">
        <v>243</v>
      </c>
      <c r="V102" s="13">
        <v>564</v>
      </c>
      <c r="W102" s="14">
        <v>75</v>
      </c>
      <c r="X102" s="14">
        <v>75</v>
      </c>
      <c r="Y102" s="14">
        <v>80</v>
      </c>
      <c r="Z102" s="14">
        <v>423</v>
      </c>
      <c r="AA102" s="13">
        <v>585</v>
      </c>
      <c r="AB102" s="14">
        <v>57</v>
      </c>
      <c r="AC102" s="14">
        <v>57</v>
      </c>
      <c r="AD102" s="14">
        <v>63</v>
      </c>
      <c r="AE102" s="14">
        <v>333</v>
      </c>
      <c r="AF102" s="74">
        <v>589</v>
      </c>
      <c r="AG102" s="74">
        <v>75</v>
      </c>
      <c r="AH102" s="74">
        <v>75</v>
      </c>
      <c r="AI102" s="74">
        <v>83</v>
      </c>
      <c r="AJ102" s="74">
        <v>442</v>
      </c>
      <c r="AK102" s="14">
        <v>548</v>
      </c>
      <c r="AL102" s="14">
        <v>51</v>
      </c>
      <c r="AM102" s="14">
        <v>51</v>
      </c>
      <c r="AN102" s="14">
        <v>50</v>
      </c>
      <c r="AO102" s="14">
        <v>279</v>
      </c>
      <c r="AP102" s="14">
        <v>524</v>
      </c>
      <c r="AQ102" s="14">
        <v>67</v>
      </c>
      <c r="AR102" s="14">
        <v>67</v>
      </c>
      <c r="AS102" s="14">
        <v>75</v>
      </c>
      <c r="AT102" s="14">
        <v>351</v>
      </c>
      <c r="AU102" s="80">
        <v>504</v>
      </c>
      <c r="AV102" s="80">
        <v>41</v>
      </c>
      <c r="AW102" s="80">
        <v>41</v>
      </c>
      <c r="AX102" s="80">
        <v>45</v>
      </c>
      <c r="AY102" s="80">
        <v>206</v>
      </c>
      <c r="AZ102" s="13">
        <v>77</v>
      </c>
      <c r="BA102" s="13">
        <v>95</v>
      </c>
      <c r="BB102" s="13">
        <v>93</v>
      </c>
      <c r="BC102" s="16">
        <v>39</v>
      </c>
      <c r="BD102" s="16">
        <v>82</v>
      </c>
      <c r="BE102" s="16">
        <v>75</v>
      </c>
      <c r="BF102" s="16">
        <v>90</v>
      </c>
      <c r="BG102" s="13">
        <v>74</v>
      </c>
      <c r="BH102" s="13">
        <v>82</v>
      </c>
      <c r="BI102" s="93">
        <v>58</v>
      </c>
      <c r="BJ102" s="3"/>
      <c r="BK102" s="3"/>
      <c r="BL102" s="3" t="s">
        <v>360</v>
      </c>
      <c r="BM102" s="3" t="s">
        <v>122</v>
      </c>
      <c r="BN102" s="3"/>
      <c r="BO102" s="3"/>
      <c r="BP102" s="13">
        <v>358</v>
      </c>
      <c r="BQ102" s="13">
        <v>155</v>
      </c>
      <c r="BR102" s="13" t="s">
        <v>282</v>
      </c>
      <c r="BS102" s="13" t="s">
        <v>282</v>
      </c>
      <c r="BT102" s="13">
        <v>555</v>
      </c>
      <c r="BU102" s="13">
        <v>152</v>
      </c>
      <c r="BV102" s="13">
        <v>406</v>
      </c>
      <c r="BW102" s="13">
        <v>144</v>
      </c>
      <c r="BX102" s="13" t="s">
        <v>282</v>
      </c>
      <c r="BY102" s="13" t="s">
        <v>282</v>
      </c>
      <c r="BZ102" s="13">
        <v>585</v>
      </c>
      <c r="CA102" s="13">
        <v>157</v>
      </c>
      <c r="CB102" s="13">
        <v>381</v>
      </c>
      <c r="CC102" s="13">
        <v>148</v>
      </c>
      <c r="CD102" s="13" t="s">
        <v>282</v>
      </c>
      <c r="CE102" s="13" t="s">
        <v>282</v>
      </c>
      <c r="CF102" s="13">
        <v>564</v>
      </c>
      <c r="CG102" s="13">
        <v>146</v>
      </c>
      <c r="CH102" s="13">
        <v>508</v>
      </c>
      <c r="CI102" s="13">
        <v>77</v>
      </c>
      <c r="CJ102" s="13" t="s">
        <v>282</v>
      </c>
      <c r="CK102" s="13" t="s">
        <v>282</v>
      </c>
      <c r="CL102" s="13">
        <v>391</v>
      </c>
      <c r="CM102" s="13">
        <v>99</v>
      </c>
      <c r="CN102" s="13">
        <v>560</v>
      </c>
      <c r="CO102" s="13">
        <v>119</v>
      </c>
      <c r="CP102" s="13">
        <v>119</v>
      </c>
      <c r="CQ102" s="13">
        <v>118</v>
      </c>
      <c r="CR102" s="13">
        <v>666</v>
      </c>
      <c r="CS102" s="13">
        <v>142</v>
      </c>
      <c r="CT102" s="14">
        <v>534</v>
      </c>
      <c r="CU102" s="14">
        <v>119</v>
      </c>
      <c r="CV102" s="14">
        <v>119</v>
      </c>
      <c r="CW102" s="14">
        <v>120</v>
      </c>
      <c r="CX102" s="14">
        <v>635</v>
      </c>
      <c r="CZ102" s="14">
        <v>552</v>
      </c>
      <c r="DA102" s="14">
        <v>71</v>
      </c>
      <c r="DB102" s="14">
        <v>71</v>
      </c>
      <c r="DC102" s="14">
        <v>70</v>
      </c>
      <c r="DD102" s="14">
        <v>392</v>
      </c>
      <c r="DE102" s="13">
        <v>88</v>
      </c>
      <c r="DF102" s="14">
        <v>570</v>
      </c>
      <c r="DG102" s="14">
        <v>93</v>
      </c>
      <c r="DH102" s="14">
        <v>93</v>
      </c>
      <c r="DI102" s="14">
        <v>100</v>
      </c>
      <c r="DJ102" s="14">
        <v>530</v>
      </c>
      <c r="DK102" s="13">
        <v>88</v>
      </c>
    </row>
    <row r="103" spans="1:115">
      <c r="A103" s="3" t="s">
        <v>235</v>
      </c>
      <c r="B103" s="14">
        <v>263</v>
      </c>
      <c r="C103" s="14">
        <v>103</v>
      </c>
      <c r="D103" s="14">
        <v>103</v>
      </c>
      <c r="E103" s="14">
        <v>88</v>
      </c>
      <c r="F103" s="14">
        <v>271</v>
      </c>
      <c r="G103" s="14">
        <v>255</v>
      </c>
      <c r="H103" s="14">
        <v>114</v>
      </c>
      <c r="I103" s="14">
        <v>114</v>
      </c>
      <c r="J103" s="14">
        <v>118</v>
      </c>
      <c r="K103" s="14">
        <v>291</v>
      </c>
      <c r="L103" s="14">
        <v>260</v>
      </c>
      <c r="M103" s="14">
        <v>117</v>
      </c>
      <c r="N103" s="14">
        <v>117</v>
      </c>
      <c r="O103" s="14">
        <v>117</v>
      </c>
      <c r="P103" s="14">
        <v>304</v>
      </c>
      <c r="Q103" s="14">
        <v>269</v>
      </c>
      <c r="R103" s="14">
        <v>52</v>
      </c>
      <c r="S103" s="14">
        <v>52</v>
      </c>
      <c r="T103" s="14">
        <v>55</v>
      </c>
      <c r="U103" s="14">
        <v>140</v>
      </c>
      <c r="V103" s="13">
        <v>243</v>
      </c>
      <c r="W103" s="14">
        <v>87</v>
      </c>
      <c r="X103" s="14">
        <v>87</v>
      </c>
      <c r="Y103" s="14">
        <v>85</v>
      </c>
      <c r="Z103" s="14">
        <v>211</v>
      </c>
      <c r="AA103" s="13">
        <v>273</v>
      </c>
      <c r="AB103" s="14">
        <v>85</v>
      </c>
      <c r="AC103" s="14">
        <v>85</v>
      </c>
      <c r="AD103" s="14">
        <v>90</v>
      </c>
      <c r="AE103" s="14">
        <v>232</v>
      </c>
      <c r="AF103" s="74">
        <v>270</v>
      </c>
      <c r="AG103" s="74">
        <v>100</v>
      </c>
      <c r="AH103" s="74">
        <v>100</v>
      </c>
      <c r="AI103" s="74">
        <v>106</v>
      </c>
      <c r="AJ103" s="74">
        <v>270</v>
      </c>
      <c r="AK103" s="14">
        <v>248</v>
      </c>
      <c r="AL103" s="14">
        <v>84</v>
      </c>
      <c r="AM103" s="14">
        <v>84</v>
      </c>
      <c r="AN103" s="14">
        <v>100</v>
      </c>
      <c r="AO103" s="14">
        <v>208</v>
      </c>
      <c r="AP103" s="14">
        <v>279</v>
      </c>
      <c r="AQ103" s="14">
        <v>79</v>
      </c>
      <c r="AR103" s="14">
        <v>79</v>
      </c>
      <c r="AS103" s="14">
        <v>84</v>
      </c>
      <c r="AT103" s="14">
        <v>220</v>
      </c>
      <c r="AU103" s="80">
        <v>259</v>
      </c>
      <c r="AV103" s="80">
        <v>84</v>
      </c>
      <c r="AW103" s="80">
        <v>84</v>
      </c>
      <c r="AX103" s="80">
        <v>91</v>
      </c>
      <c r="AY103" s="80">
        <v>217</v>
      </c>
      <c r="AZ103" s="13">
        <v>77</v>
      </c>
      <c r="BA103" s="13">
        <v>95</v>
      </c>
      <c r="BB103" s="13">
        <v>93</v>
      </c>
      <c r="BC103" s="16">
        <v>39</v>
      </c>
      <c r="BD103" s="16">
        <v>82</v>
      </c>
      <c r="BE103" s="16">
        <v>75</v>
      </c>
      <c r="BF103" s="16">
        <v>90</v>
      </c>
      <c r="BG103" s="13">
        <v>74</v>
      </c>
      <c r="BH103" s="13">
        <v>82</v>
      </c>
      <c r="BI103" s="16">
        <v>58</v>
      </c>
      <c r="BJ103" s="3"/>
      <c r="BK103" s="3"/>
      <c r="BL103" s="3" t="s">
        <v>361</v>
      </c>
      <c r="BM103" s="3" t="s">
        <v>120</v>
      </c>
      <c r="BN103" s="3"/>
      <c r="BO103" s="3"/>
      <c r="BP103" s="13">
        <v>188</v>
      </c>
      <c r="BQ103" s="13">
        <v>153</v>
      </c>
      <c r="BR103" s="13" t="s">
        <v>282</v>
      </c>
      <c r="BS103" s="13" t="s">
        <v>282</v>
      </c>
      <c r="BT103" s="13">
        <v>288</v>
      </c>
      <c r="BU103" s="13">
        <v>152</v>
      </c>
      <c r="BV103" s="13">
        <v>169</v>
      </c>
      <c r="BW103" s="13">
        <v>175</v>
      </c>
      <c r="BX103" s="13" t="s">
        <v>282</v>
      </c>
      <c r="BY103" s="13" t="s">
        <v>282</v>
      </c>
      <c r="BZ103" s="13">
        <v>296</v>
      </c>
      <c r="CA103" s="13">
        <v>157</v>
      </c>
      <c r="CB103" s="13">
        <v>175</v>
      </c>
      <c r="CC103" s="13">
        <v>133</v>
      </c>
      <c r="CD103" s="13" t="s">
        <v>282</v>
      </c>
      <c r="CE103" s="13" t="s">
        <v>282</v>
      </c>
      <c r="CF103" s="13">
        <v>233</v>
      </c>
      <c r="CG103" s="13">
        <v>146</v>
      </c>
      <c r="CH103" s="13">
        <v>212</v>
      </c>
      <c r="CI103" s="13">
        <v>110</v>
      </c>
      <c r="CJ103" s="13" t="s">
        <v>282</v>
      </c>
      <c r="CK103" s="13" t="s">
        <v>282</v>
      </c>
      <c r="CL103" s="13">
        <v>233</v>
      </c>
      <c r="CM103" s="13">
        <v>99</v>
      </c>
      <c r="CN103" s="13">
        <v>253</v>
      </c>
      <c r="CO103" s="13">
        <v>141</v>
      </c>
      <c r="CP103" s="13">
        <v>141</v>
      </c>
      <c r="CQ103" s="13">
        <v>147</v>
      </c>
      <c r="CR103" s="13">
        <v>357</v>
      </c>
      <c r="CS103" s="13">
        <v>142</v>
      </c>
      <c r="CT103" s="14">
        <v>282</v>
      </c>
      <c r="CU103" s="14">
        <v>122</v>
      </c>
      <c r="CV103" s="14">
        <v>122</v>
      </c>
      <c r="CW103" s="14">
        <v>130</v>
      </c>
      <c r="CX103" s="14">
        <v>344</v>
      </c>
      <c r="CZ103" s="14">
        <v>279</v>
      </c>
      <c r="DA103" s="14">
        <v>62</v>
      </c>
      <c r="DB103" s="14">
        <v>62</v>
      </c>
      <c r="DC103" s="14">
        <v>60</v>
      </c>
      <c r="DD103" s="14">
        <v>173</v>
      </c>
      <c r="DE103" s="13">
        <v>88</v>
      </c>
      <c r="DF103" s="14">
        <v>264</v>
      </c>
      <c r="DG103" s="14">
        <v>97</v>
      </c>
      <c r="DH103" s="14">
        <v>97</v>
      </c>
      <c r="DI103" s="14">
        <v>110</v>
      </c>
      <c r="DJ103" s="14">
        <v>256</v>
      </c>
      <c r="DK103" s="13">
        <v>88</v>
      </c>
    </row>
    <row r="104" spans="1:115">
      <c r="A104" s="3" t="s">
        <v>236</v>
      </c>
      <c r="B104" s="14">
        <v>23</v>
      </c>
      <c r="C104" s="14">
        <v>52</v>
      </c>
      <c r="D104" s="14">
        <v>52</v>
      </c>
      <c r="E104" s="14">
        <v>72</v>
      </c>
      <c r="F104" s="14">
        <v>12</v>
      </c>
      <c r="G104" s="14">
        <v>4</v>
      </c>
      <c r="H104" s="14">
        <v>95</v>
      </c>
      <c r="I104" s="14">
        <v>95</v>
      </c>
      <c r="J104" s="14">
        <v>94</v>
      </c>
      <c r="K104" s="14">
        <v>4</v>
      </c>
      <c r="L104" s="14">
        <v>18</v>
      </c>
      <c r="M104" s="14">
        <v>72</v>
      </c>
      <c r="N104" s="14">
        <v>72</v>
      </c>
      <c r="O104" s="14">
        <v>76</v>
      </c>
      <c r="P104" s="14">
        <v>13</v>
      </c>
      <c r="Q104" s="14">
        <v>25</v>
      </c>
      <c r="R104" s="14">
        <v>48</v>
      </c>
      <c r="S104" s="14">
        <v>48</v>
      </c>
      <c r="T104" s="14">
        <v>46</v>
      </c>
      <c r="U104" s="14">
        <v>12</v>
      </c>
      <c r="V104" s="13">
        <v>19</v>
      </c>
      <c r="W104" s="14">
        <v>121</v>
      </c>
      <c r="X104" s="14">
        <v>121</v>
      </c>
      <c r="Y104" s="14">
        <v>118</v>
      </c>
      <c r="Z104" s="14">
        <v>23</v>
      </c>
      <c r="AA104" s="13">
        <v>26</v>
      </c>
      <c r="AB104" s="14">
        <v>146</v>
      </c>
      <c r="AC104" s="14">
        <v>146</v>
      </c>
      <c r="AD104" s="14">
        <v>140</v>
      </c>
      <c r="AE104" s="14">
        <v>38</v>
      </c>
      <c r="AF104" s="74">
        <v>39</v>
      </c>
      <c r="AG104" s="74">
        <v>126</v>
      </c>
      <c r="AH104" s="74">
        <v>126</v>
      </c>
      <c r="AI104" s="74">
        <v>121</v>
      </c>
      <c r="AJ104" s="74">
        <v>49</v>
      </c>
      <c r="AK104" s="14">
        <v>33</v>
      </c>
      <c r="AL104" s="14">
        <v>139</v>
      </c>
      <c r="AM104" s="14">
        <v>139</v>
      </c>
      <c r="AN104" s="14" t="s">
        <v>283</v>
      </c>
      <c r="AO104" s="14">
        <v>46</v>
      </c>
      <c r="AP104" s="14">
        <v>38</v>
      </c>
      <c r="AQ104" s="14">
        <v>74</v>
      </c>
      <c r="AR104" s="14">
        <v>74</v>
      </c>
      <c r="AS104" s="14">
        <v>68</v>
      </c>
      <c r="AT104" s="14">
        <v>28</v>
      </c>
      <c r="AU104" s="80">
        <v>37</v>
      </c>
      <c r="AV104" s="80">
        <v>103</v>
      </c>
      <c r="AW104" s="80" t="s">
        <v>281</v>
      </c>
      <c r="AX104" s="80">
        <v>95</v>
      </c>
      <c r="AY104" s="80">
        <v>38</v>
      </c>
      <c r="AZ104" s="13">
        <v>77</v>
      </c>
      <c r="BA104" s="13">
        <v>95</v>
      </c>
      <c r="BB104" s="13">
        <v>93</v>
      </c>
      <c r="BC104" s="16">
        <v>39</v>
      </c>
      <c r="BD104" s="16">
        <v>82</v>
      </c>
      <c r="BE104" s="16">
        <v>75</v>
      </c>
      <c r="BF104" s="16">
        <v>90</v>
      </c>
      <c r="BG104" s="13">
        <v>74</v>
      </c>
      <c r="BH104" s="13">
        <v>82</v>
      </c>
      <c r="BI104" s="16">
        <v>58</v>
      </c>
      <c r="BJ104" s="3"/>
      <c r="BK104" s="3"/>
      <c r="BL104" s="3" t="s">
        <v>362</v>
      </c>
      <c r="BM104" s="3" t="s">
        <v>118</v>
      </c>
      <c r="BN104" s="3"/>
      <c r="BO104" s="3"/>
      <c r="BP104" s="13">
        <v>21</v>
      </c>
      <c r="BQ104" s="13">
        <v>176</v>
      </c>
      <c r="BR104" s="13" t="s">
        <v>282</v>
      </c>
      <c r="BS104" s="13" t="s">
        <v>282</v>
      </c>
      <c r="BT104" s="13">
        <v>37</v>
      </c>
      <c r="BU104" s="13">
        <v>152</v>
      </c>
      <c r="BV104" s="14">
        <v>25</v>
      </c>
      <c r="BW104" s="14">
        <v>168</v>
      </c>
      <c r="BX104" s="14" t="s">
        <v>282</v>
      </c>
      <c r="BY104" s="14" t="s">
        <v>282</v>
      </c>
      <c r="BZ104" s="14">
        <v>42</v>
      </c>
      <c r="CA104" s="13">
        <v>157</v>
      </c>
      <c r="CB104" s="14">
        <v>24</v>
      </c>
      <c r="CC104" s="14">
        <v>140</v>
      </c>
      <c r="CD104" s="14" t="s">
        <v>282</v>
      </c>
      <c r="CE104" s="14" t="s">
        <v>282</v>
      </c>
      <c r="CF104" s="14">
        <v>34</v>
      </c>
      <c r="CG104" s="13">
        <v>146</v>
      </c>
      <c r="CH104" s="14">
        <v>22</v>
      </c>
      <c r="CI104" s="14">
        <v>86</v>
      </c>
      <c r="CJ104" s="14" t="s">
        <v>282</v>
      </c>
      <c r="CK104" s="14" t="s">
        <v>282</v>
      </c>
      <c r="CL104" s="14">
        <v>19</v>
      </c>
      <c r="CM104" s="13">
        <v>99</v>
      </c>
      <c r="CN104" s="14">
        <v>28</v>
      </c>
      <c r="CO104" s="14">
        <v>138</v>
      </c>
      <c r="CP104" s="14" t="s">
        <v>281</v>
      </c>
      <c r="CQ104" s="14">
        <v>120</v>
      </c>
      <c r="CR104" s="14">
        <v>39</v>
      </c>
      <c r="CS104" s="13">
        <v>142</v>
      </c>
      <c r="CT104" s="14">
        <v>25</v>
      </c>
      <c r="CU104" s="14">
        <v>96</v>
      </c>
      <c r="CV104" s="14" t="s">
        <v>281</v>
      </c>
      <c r="CW104" s="14">
        <v>100</v>
      </c>
      <c r="CX104" s="14">
        <v>24</v>
      </c>
      <c r="CZ104" s="14">
        <v>23</v>
      </c>
      <c r="DA104" s="14">
        <v>88</v>
      </c>
      <c r="DB104" s="14" t="s">
        <v>281</v>
      </c>
      <c r="DC104" s="14">
        <v>92</v>
      </c>
      <c r="DD104" s="14">
        <v>20</v>
      </c>
      <c r="DE104" s="13">
        <v>88</v>
      </c>
      <c r="DF104" s="14">
        <v>21</v>
      </c>
      <c r="DG104" s="14">
        <v>87</v>
      </c>
      <c r="DH104" s="14" t="s">
        <v>281</v>
      </c>
      <c r="DI104" s="14">
        <v>98</v>
      </c>
      <c r="DJ104" s="14">
        <v>18</v>
      </c>
      <c r="DK104" s="13">
        <v>88</v>
      </c>
    </row>
    <row r="105" spans="1:115">
      <c r="A105" s="3" t="s">
        <v>237</v>
      </c>
      <c r="B105" s="14">
        <v>1380</v>
      </c>
      <c r="C105" s="14">
        <v>74</v>
      </c>
      <c r="D105" s="14">
        <v>74</v>
      </c>
      <c r="E105" s="14">
        <v>78</v>
      </c>
      <c r="F105" s="14">
        <v>1020</v>
      </c>
      <c r="G105" s="14">
        <v>1340</v>
      </c>
      <c r="H105" s="14">
        <v>105</v>
      </c>
      <c r="I105" s="14">
        <v>105</v>
      </c>
      <c r="J105" s="14">
        <v>104</v>
      </c>
      <c r="K105" s="14">
        <v>1410</v>
      </c>
      <c r="L105" s="14">
        <v>1410</v>
      </c>
      <c r="M105" s="14">
        <v>91</v>
      </c>
      <c r="N105" s="14">
        <v>91</v>
      </c>
      <c r="O105" s="14">
        <v>96</v>
      </c>
      <c r="P105" s="14">
        <v>1280</v>
      </c>
      <c r="Q105" s="14">
        <v>1370</v>
      </c>
      <c r="R105" s="14">
        <v>32</v>
      </c>
      <c r="S105" s="14">
        <v>32</v>
      </c>
      <c r="T105" s="14">
        <v>40</v>
      </c>
      <c r="U105" s="14">
        <v>439</v>
      </c>
      <c r="V105" s="13">
        <v>1360</v>
      </c>
      <c r="W105" s="14">
        <v>92</v>
      </c>
      <c r="X105" s="14">
        <v>92</v>
      </c>
      <c r="Y105" s="14">
        <v>92</v>
      </c>
      <c r="Z105" s="14">
        <v>1260</v>
      </c>
      <c r="AA105" s="13">
        <v>1320</v>
      </c>
      <c r="AB105" s="14">
        <v>78</v>
      </c>
      <c r="AC105" s="14">
        <v>78</v>
      </c>
      <c r="AD105" s="14">
        <v>82</v>
      </c>
      <c r="AE105" s="14">
        <v>1030</v>
      </c>
      <c r="AF105" s="74">
        <v>1420</v>
      </c>
      <c r="AG105" s="74">
        <v>85</v>
      </c>
      <c r="AH105" s="74">
        <v>85</v>
      </c>
      <c r="AI105" s="74">
        <v>90</v>
      </c>
      <c r="AJ105" s="74">
        <v>1210</v>
      </c>
      <c r="AK105" s="14">
        <v>1460</v>
      </c>
      <c r="AL105" s="14">
        <v>67</v>
      </c>
      <c r="AM105" s="14">
        <v>67</v>
      </c>
      <c r="AN105" s="14">
        <v>75</v>
      </c>
      <c r="AO105" s="14">
        <v>975</v>
      </c>
      <c r="AP105" s="14">
        <v>1540</v>
      </c>
      <c r="AQ105" s="14">
        <v>85</v>
      </c>
      <c r="AR105" s="14">
        <v>85</v>
      </c>
      <c r="AS105" s="14">
        <v>88</v>
      </c>
      <c r="AT105" s="14">
        <v>1310</v>
      </c>
      <c r="AU105" s="80">
        <v>1510</v>
      </c>
      <c r="AV105" s="80">
        <v>52</v>
      </c>
      <c r="AW105" s="80">
        <v>52</v>
      </c>
      <c r="AX105" s="80">
        <v>55</v>
      </c>
      <c r="AY105" s="80">
        <v>787</v>
      </c>
      <c r="AZ105" s="13">
        <v>77</v>
      </c>
      <c r="BA105" s="13">
        <v>95</v>
      </c>
      <c r="BB105" s="13">
        <v>93</v>
      </c>
      <c r="BC105" s="16">
        <v>39</v>
      </c>
      <c r="BD105" s="16">
        <v>82</v>
      </c>
      <c r="BE105" s="16">
        <v>75</v>
      </c>
      <c r="BF105" s="16">
        <v>90</v>
      </c>
      <c r="BG105" s="13">
        <v>74</v>
      </c>
      <c r="BH105" s="13">
        <v>82</v>
      </c>
      <c r="BI105" s="16">
        <v>58</v>
      </c>
      <c r="BJ105" s="3"/>
      <c r="BK105" s="3"/>
      <c r="BL105" s="3" t="s">
        <v>363</v>
      </c>
      <c r="BM105" s="3" t="s">
        <v>116</v>
      </c>
      <c r="BN105" s="3"/>
      <c r="BO105" s="3"/>
      <c r="BP105" s="13">
        <v>736</v>
      </c>
      <c r="BQ105" s="13">
        <v>178</v>
      </c>
      <c r="BR105" s="13" t="s">
        <v>282</v>
      </c>
      <c r="BS105" s="13" t="s">
        <v>282</v>
      </c>
      <c r="BT105" s="13">
        <v>1310</v>
      </c>
      <c r="BU105" s="13">
        <v>152</v>
      </c>
      <c r="BV105" s="14">
        <v>744</v>
      </c>
      <c r="BW105" s="14">
        <v>173</v>
      </c>
      <c r="BX105" s="14" t="s">
        <v>282</v>
      </c>
      <c r="BY105" s="14" t="s">
        <v>282</v>
      </c>
      <c r="BZ105" s="14">
        <v>1290</v>
      </c>
      <c r="CA105" s="13">
        <v>157</v>
      </c>
      <c r="CB105" s="14">
        <v>855</v>
      </c>
      <c r="CC105" s="14">
        <v>166</v>
      </c>
      <c r="CD105" s="14" t="s">
        <v>282</v>
      </c>
      <c r="CE105" s="14" t="s">
        <v>282</v>
      </c>
      <c r="CF105" s="14">
        <v>1420</v>
      </c>
      <c r="CG105" s="13">
        <v>146</v>
      </c>
      <c r="CH105" s="14">
        <v>877</v>
      </c>
      <c r="CI105" s="14">
        <v>128</v>
      </c>
      <c r="CJ105" s="14" t="s">
        <v>282</v>
      </c>
      <c r="CK105" s="14" t="s">
        <v>282</v>
      </c>
      <c r="CL105" s="14">
        <v>1120</v>
      </c>
      <c r="CM105" s="13">
        <v>99</v>
      </c>
      <c r="CN105" s="14">
        <v>1030</v>
      </c>
      <c r="CO105" s="14">
        <v>155</v>
      </c>
      <c r="CP105" s="14">
        <v>155</v>
      </c>
      <c r="CQ105" s="14">
        <v>157</v>
      </c>
      <c r="CR105" s="14">
        <v>1590</v>
      </c>
      <c r="CS105" s="13">
        <v>142</v>
      </c>
      <c r="CT105" s="14">
        <v>1170</v>
      </c>
      <c r="CU105" s="14">
        <v>133</v>
      </c>
      <c r="CV105" s="14">
        <v>133</v>
      </c>
      <c r="CW105" s="14">
        <v>130</v>
      </c>
      <c r="CX105" s="14">
        <v>1560</v>
      </c>
      <c r="CZ105" s="14">
        <v>1210</v>
      </c>
      <c r="DA105" s="14">
        <v>113</v>
      </c>
      <c r="DB105" s="14">
        <v>113</v>
      </c>
      <c r="DC105" s="14">
        <v>110</v>
      </c>
      <c r="DD105" s="14">
        <v>1360</v>
      </c>
      <c r="DE105" s="13">
        <v>88</v>
      </c>
      <c r="DF105" s="14">
        <v>1270</v>
      </c>
      <c r="DG105" s="14">
        <v>81</v>
      </c>
      <c r="DH105" s="14">
        <v>81</v>
      </c>
      <c r="DI105" s="14">
        <v>100</v>
      </c>
      <c r="DJ105" s="14">
        <v>1030</v>
      </c>
      <c r="DK105" s="13">
        <v>88</v>
      </c>
    </row>
    <row r="106" spans="1:115">
      <c r="A106" s="3" t="s">
        <v>238</v>
      </c>
      <c r="B106" s="14">
        <v>149</v>
      </c>
      <c r="C106" s="14">
        <v>111</v>
      </c>
      <c r="D106" s="14">
        <v>111</v>
      </c>
      <c r="E106" s="14">
        <v>85</v>
      </c>
      <c r="F106" s="14">
        <v>165</v>
      </c>
      <c r="G106" s="14">
        <v>144</v>
      </c>
      <c r="H106" s="14">
        <v>93</v>
      </c>
      <c r="I106" s="14">
        <v>93</v>
      </c>
      <c r="J106" s="14">
        <v>90</v>
      </c>
      <c r="K106" s="14">
        <v>134</v>
      </c>
      <c r="L106" s="14">
        <v>132</v>
      </c>
      <c r="M106" s="14">
        <v>117</v>
      </c>
      <c r="N106" s="14">
        <v>117</v>
      </c>
      <c r="O106" s="14">
        <v>103</v>
      </c>
      <c r="P106" s="14">
        <v>154</v>
      </c>
      <c r="Q106" s="14">
        <v>130</v>
      </c>
      <c r="R106" s="14">
        <v>54</v>
      </c>
      <c r="S106" s="14">
        <v>53</v>
      </c>
      <c r="T106" s="14">
        <v>56</v>
      </c>
      <c r="U106" s="14">
        <v>70</v>
      </c>
      <c r="V106" s="13">
        <v>124</v>
      </c>
      <c r="W106" s="14">
        <v>98</v>
      </c>
      <c r="X106" s="14">
        <v>98</v>
      </c>
      <c r="Y106" s="14">
        <v>97</v>
      </c>
      <c r="Z106" s="14">
        <v>122</v>
      </c>
      <c r="AA106" s="13">
        <v>130</v>
      </c>
      <c r="AB106" s="14">
        <v>108</v>
      </c>
      <c r="AC106" s="14">
        <v>108</v>
      </c>
      <c r="AD106" s="14">
        <v>100</v>
      </c>
      <c r="AE106" s="14">
        <v>140</v>
      </c>
      <c r="AF106" s="74">
        <v>137</v>
      </c>
      <c r="AG106" s="74">
        <v>158</v>
      </c>
      <c r="AH106" s="74">
        <v>158</v>
      </c>
      <c r="AI106" s="74">
        <v>147</v>
      </c>
      <c r="AJ106" s="74">
        <v>216</v>
      </c>
      <c r="AK106" s="14">
        <v>130</v>
      </c>
      <c r="AL106" s="14">
        <v>133</v>
      </c>
      <c r="AM106" s="14">
        <v>133</v>
      </c>
      <c r="AN106" s="14">
        <v>140</v>
      </c>
      <c r="AO106" s="14">
        <v>173</v>
      </c>
      <c r="AP106" s="14">
        <v>137</v>
      </c>
      <c r="AQ106" s="14">
        <v>124</v>
      </c>
      <c r="AR106" s="14">
        <v>124</v>
      </c>
      <c r="AS106" s="14">
        <v>122</v>
      </c>
      <c r="AT106" s="14">
        <v>170</v>
      </c>
      <c r="AU106" s="80">
        <v>121</v>
      </c>
      <c r="AV106" s="80">
        <v>91</v>
      </c>
      <c r="AW106" s="80">
        <v>92</v>
      </c>
      <c r="AX106" s="80">
        <v>90</v>
      </c>
      <c r="AY106" s="80">
        <v>110</v>
      </c>
      <c r="AZ106" s="13">
        <v>77</v>
      </c>
      <c r="BA106" s="13">
        <v>95</v>
      </c>
      <c r="BB106" s="13">
        <v>93</v>
      </c>
      <c r="BC106" s="16">
        <v>39</v>
      </c>
      <c r="BD106" s="16">
        <v>82</v>
      </c>
      <c r="BE106" s="16">
        <v>75</v>
      </c>
      <c r="BF106" s="16">
        <v>90</v>
      </c>
      <c r="BG106" s="13">
        <v>74</v>
      </c>
      <c r="BH106" s="13">
        <v>82</v>
      </c>
      <c r="BI106" s="16">
        <v>58</v>
      </c>
      <c r="BJ106" s="3"/>
      <c r="BK106" s="3"/>
      <c r="BL106" s="3" t="s">
        <v>364</v>
      </c>
      <c r="BM106" s="3" t="s">
        <v>114</v>
      </c>
      <c r="BN106" s="3"/>
      <c r="BO106" s="3"/>
      <c r="BP106" s="14">
        <v>75</v>
      </c>
      <c r="BQ106" s="14">
        <v>119</v>
      </c>
      <c r="BR106" s="14" t="s">
        <v>282</v>
      </c>
      <c r="BS106" s="14" t="s">
        <v>282</v>
      </c>
      <c r="BT106" s="14">
        <v>89</v>
      </c>
      <c r="BU106" s="13">
        <v>152</v>
      </c>
      <c r="BV106" s="14">
        <v>78</v>
      </c>
      <c r="BW106" s="14">
        <v>132</v>
      </c>
      <c r="BX106" s="14" t="s">
        <v>282</v>
      </c>
      <c r="BY106" s="14" t="s">
        <v>282</v>
      </c>
      <c r="BZ106" s="14">
        <v>103</v>
      </c>
      <c r="CA106" s="13">
        <v>157</v>
      </c>
      <c r="CB106" s="14">
        <v>110</v>
      </c>
      <c r="CC106" s="14">
        <v>93</v>
      </c>
      <c r="CD106" s="14" t="s">
        <v>282</v>
      </c>
      <c r="CE106" s="14" t="s">
        <v>282</v>
      </c>
      <c r="CF106" s="14">
        <v>102</v>
      </c>
      <c r="CG106" s="13">
        <v>146</v>
      </c>
      <c r="CH106" s="14">
        <v>121</v>
      </c>
      <c r="CI106" s="14">
        <v>55</v>
      </c>
      <c r="CJ106" s="14" t="s">
        <v>282</v>
      </c>
      <c r="CK106" s="14" t="s">
        <v>282</v>
      </c>
      <c r="CL106" s="14">
        <v>67</v>
      </c>
      <c r="CM106" s="13">
        <v>99</v>
      </c>
      <c r="CN106" s="14">
        <v>147</v>
      </c>
      <c r="CO106" s="14">
        <v>164</v>
      </c>
      <c r="CP106" s="14">
        <v>164</v>
      </c>
      <c r="CQ106" s="14">
        <v>160</v>
      </c>
      <c r="CR106" s="14">
        <v>241</v>
      </c>
      <c r="CS106" s="13">
        <v>142</v>
      </c>
      <c r="CT106" s="14">
        <v>165</v>
      </c>
      <c r="CU106" s="14">
        <v>115</v>
      </c>
      <c r="CV106" s="14">
        <v>115</v>
      </c>
      <c r="CW106" s="14">
        <v>140</v>
      </c>
      <c r="CX106" s="14">
        <v>190</v>
      </c>
      <c r="CZ106" s="14">
        <v>150</v>
      </c>
      <c r="DA106" s="14">
        <v>107</v>
      </c>
      <c r="DB106" s="14">
        <v>108</v>
      </c>
      <c r="DC106" s="14">
        <v>80</v>
      </c>
      <c r="DD106" s="14">
        <v>161</v>
      </c>
      <c r="DE106" s="13">
        <v>88</v>
      </c>
      <c r="DF106" s="14">
        <v>145</v>
      </c>
      <c r="DG106" s="14">
        <v>140</v>
      </c>
      <c r="DH106" s="14">
        <v>140</v>
      </c>
      <c r="DI106" s="14">
        <v>120</v>
      </c>
      <c r="DJ106" s="14">
        <v>203</v>
      </c>
      <c r="DK106" s="13">
        <v>88</v>
      </c>
    </row>
    <row r="107" spans="1:115">
      <c r="A107" s="3" t="s">
        <v>239</v>
      </c>
      <c r="B107" s="13">
        <v>429</v>
      </c>
      <c r="C107" s="13">
        <v>87</v>
      </c>
      <c r="D107" s="13">
        <v>87</v>
      </c>
      <c r="E107" s="13">
        <v>73</v>
      </c>
      <c r="F107" s="13">
        <v>373</v>
      </c>
      <c r="G107" s="13">
        <v>472</v>
      </c>
      <c r="H107" s="13">
        <v>109</v>
      </c>
      <c r="I107" s="13">
        <v>109</v>
      </c>
      <c r="J107" s="13">
        <v>105</v>
      </c>
      <c r="K107" s="13">
        <v>514</v>
      </c>
      <c r="L107" s="13">
        <v>446</v>
      </c>
      <c r="M107" s="13">
        <v>101</v>
      </c>
      <c r="N107" s="13">
        <v>101</v>
      </c>
      <c r="O107" s="13">
        <v>96</v>
      </c>
      <c r="P107" s="13">
        <v>450</v>
      </c>
      <c r="Q107" s="13">
        <v>435</v>
      </c>
      <c r="R107" s="13">
        <v>48</v>
      </c>
      <c r="S107" s="13">
        <v>48</v>
      </c>
      <c r="T107" s="13">
        <v>44</v>
      </c>
      <c r="U107" s="13">
        <v>209</v>
      </c>
      <c r="V107" s="13">
        <v>414</v>
      </c>
      <c r="W107" s="13">
        <v>72</v>
      </c>
      <c r="X107" s="13">
        <v>72</v>
      </c>
      <c r="Y107" s="13">
        <v>69</v>
      </c>
      <c r="Z107" s="13">
        <v>298</v>
      </c>
      <c r="AA107" s="13">
        <v>437</v>
      </c>
      <c r="AB107" s="13">
        <v>68</v>
      </c>
      <c r="AC107" s="13">
        <v>68</v>
      </c>
      <c r="AD107" s="13">
        <v>64</v>
      </c>
      <c r="AE107" s="13">
        <v>297</v>
      </c>
      <c r="AF107" s="74">
        <v>437</v>
      </c>
      <c r="AG107" s="74">
        <v>106</v>
      </c>
      <c r="AH107" s="74">
        <v>106</v>
      </c>
      <c r="AI107" s="74">
        <v>100</v>
      </c>
      <c r="AJ107" s="74">
        <v>463</v>
      </c>
      <c r="AK107" s="13">
        <v>418</v>
      </c>
      <c r="AL107" s="13">
        <v>121</v>
      </c>
      <c r="AM107" s="13">
        <v>121</v>
      </c>
      <c r="AN107" s="13">
        <v>122</v>
      </c>
      <c r="AO107" s="13">
        <v>506</v>
      </c>
      <c r="AP107" s="13">
        <v>466</v>
      </c>
      <c r="AQ107" s="13">
        <v>105</v>
      </c>
      <c r="AR107" s="13">
        <v>105</v>
      </c>
      <c r="AS107" s="13">
        <v>103</v>
      </c>
      <c r="AT107" s="13">
        <v>489</v>
      </c>
      <c r="AU107" s="80">
        <v>476</v>
      </c>
      <c r="AV107" s="80">
        <v>55</v>
      </c>
      <c r="AW107" s="80">
        <v>55</v>
      </c>
      <c r="AX107" s="80">
        <v>53</v>
      </c>
      <c r="AY107" s="80">
        <v>261</v>
      </c>
      <c r="AZ107" s="13">
        <v>77</v>
      </c>
      <c r="BA107" s="13">
        <v>95</v>
      </c>
      <c r="BB107" s="13">
        <v>93</v>
      </c>
      <c r="BC107" s="16">
        <v>39</v>
      </c>
      <c r="BD107" s="16">
        <v>82</v>
      </c>
      <c r="BE107" s="16">
        <v>75</v>
      </c>
      <c r="BF107" s="16">
        <v>90</v>
      </c>
      <c r="BG107" s="13">
        <v>74</v>
      </c>
      <c r="BH107" s="13">
        <v>82</v>
      </c>
      <c r="BI107" s="16">
        <v>58</v>
      </c>
      <c r="BJ107" s="3"/>
      <c r="BK107" s="3"/>
      <c r="BL107" s="3" t="s">
        <v>365</v>
      </c>
      <c r="BM107" s="3" t="s">
        <v>112</v>
      </c>
      <c r="BN107" s="3"/>
      <c r="BO107" s="3"/>
      <c r="BP107" s="13">
        <v>235</v>
      </c>
      <c r="BQ107" s="13">
        <v>149</v>
      </c>
      <c r="BR107" s="13" t="s">
        <v>282</v>
      </c>
      <c r="BS107" s="13" t="s">
        <v>282</v>
      </c>
      <c r="BT107" s="13">
        <v>350</v>
      </c>
      <c r="BU107" s="13">
        <v>152</v>
      </c>
      <c r="BV107" s="13">
        <v>225</v>
      </c>
      <c r="BW107" s="13">
        <v>172</v>
      </c>
      <c r="BX107" s="13" t="s">
        <v>282</v>
      </c>
      <c r="BY107" s="13" t="s">
        <v>282</v>
      </c>
      <c r="BZ107" s="13">
        <v>387</v>
      </c>
      <c r="CA107" s="13">
        <v>157</v>
      </c>
      <c r="CB107" s="13">
        <v>266</v>
      </c>
      <c r="CC107" s="13">
        <v>161</v>
      </c>
      <c r="CD107" s="13" t="s">
        <v>282</v>
      </c>
      <c r="CE107" s="13" t="s">
        <v>282</v>
      </c>
      <c r="CF107" s="13">
        <v>428</v>
      </c>
      <c r="CG107" s="13">
        <v>146</v>
      </c>
      <c r="CH107" s="13">
        <v>263</v>
      </c>
      <c r="CI107" s="13">
        <v>97</v>
      </c>
      <c r="CJ107" s="13" t="s">
        <v>282</v>
      </c>
      <c r="CK107" s="13" t="s">
        <v>282</v>
      </c>
      <c r="CL107" s="13">
        <v>255</v>
      </c>
      <c r="CM107" s="13">
        <v>99</v>
      </c>
      <c r="CN107" s="13">
        <v>341</v>
      </c>
      <c r="CO107" s="13">
        <v>143</v>
      </c>
      <c r="CP107" s="13">
        <v>143</v>
      </c>
      <c r="CQ107" s="13">
        <v>157</v>
      </c>
      <c r="CR107" s="13">
        <v>488</v>
      </c>
      <c r="CS107" s="13">
        <v>142</v>
      </c>
      <c r="CT107" s="13">
        <v>391</v>
      </c>
      <c r="CU107" s="13">
        <v>113</v>
      </c>
      <c r="CV107" s="13">
        <v>113</v>
      </c>
      <c r="CW107" s="13">
        <v>118</v>
      </c>
      <c r="CX107" s="13">
        <v>442</v>
      </c>
      <c r="CZ107" s="13">
        <v>406</v>
      </c>
      <c r="DA107" s="13">
        <v>85</v>
      </c>
      <c r="DB107" s="13">
        <v>85</v>
      </c>
      <c r="DC107" s="13">
        <v>83</v>
      </c>
      <c r="DD107" s="13">
        <v>345</v>
      </c>
      <c r="DE107" s="13">
        <v>88</v>
      </c>
      <c r="DF107" s="13">
        <v>420</v>
      </c>
      <c r="DG107" s="13">
        <v>104</v>
      </c>
      <c r="DH107" s="13">
        <v>104</v>
      </c>
      <c r="DI107" s="13">
        <v>98</v>
      </c>
      <c r="DJ107" s="13">
        <v>437</v>
      </c>
      <c r="DK107" s="13">
        <v>88</v>
      </c>
    </row>
    <row r="108" spans="1:115">
      <c r="A108" s="3" t="s">
        <v>240</v>
      </c>
      <c r="B108" s="13">
        <v>2</v>
      </c>
      <c r="C108" s="13">
        <v>53</v>
      </c>
      <c r="D108" s="13">
        <v>10</v>
      </c>
      <c r="E108" s="13">
        <v>53</v>
      </c>
      <c r="F108" s="13">
        <v>1</v>
      </c>
      <c r="G108" s="13">
        <v>2</v>
      </c>
      <c r="H108" s="13">
        <v>37</v>
      </c>
      <c r="I108" s="13">
        <v>11</v>
      </c>
      <c r="J108" s="13">
        <v>37</v>
      </c>
      <c r="K108" s="13">
        <v>1</v>
      </c>
      <c r="L108" s="13">
        <v>2</v>
      </c>
      <c r="M108" s="13">
        <v>70</v>
      </c>
      <c r="N108" s="13">
        <v>65</v>
      </c>
      <c r="O108" s="13">
        <v>72</v>
      </c>
      <c r="P108" s="13">
        <v>1</v>
      </c>
      <c r="Q108" s="13">
        <v>1</v>
      </c>
      <c r="R108" s="13">
        <v>32</v>
      </c>
      <c r="S108" s="13">
        <v>27</v>
      </c>
      <c r="T108" s="13">
        <v>34</v>
      </c>
      <c r="U108" s="13">
        <v>0</v>
      </c>
      <c r="V108" s="13">
        <v>0</v>
      </c>
      <c r="W108" s="13">
        <v>63</v>
      </c>
      <c r="X108" s="13">
        <v>63</v>
      </c>
      <c r="Y108" s="13">
        <v>63</v>
      </c>
      <c r="Z108" s="13">
        <v>0</v>
      </c>
      <c r="AA108" s="13">
        <v>0</v>
      </c>
      <c r="AB108" s="13">
        <v>54</v>
      </c>
      <c r="AC108" s="13">
        <v>46</v>
      </c>
      <c r="AD108" s="13">
        <v>57</v>
      </c>
      <c r="AE108" s="13">
        <v>0</v>
      </c>
      <c r="AF108" s="74">
        <v>0</v>
      </c>
      <c r="AG108" s="74">
        <v>60</v>
      </c>
      <c r="AH108" s="74">
        <v>51</v>
      </c>
      <c r="AI108" s="74">
        <v>63</v>
      </c>
      <c r="AJ108" s="74">
        <v>0</v>
      </c>
      <c r="AK108" s="13">
        <v>19</v>
      </c>
      <c r="AL108" s="13">
        <v>0</v>
      </c>
      <c r="AM108" s="13">
        <v>0</v>
      </c>
      <c r="AN108" s="13" t="s">
        <v>283</v>
      </c>
      <c r="AO108" s="13">
        <v>0</v>
      </c>
      <c r="AP108" s="13">
        <v>1</v>
      </c>
      <c r="AQ108" s="13">
        <v>40</v>
      </c>
      <c r="AR108" s="13">
        <v>40</v>
      </c>
      <c r="AS108" s="13">
        <v>58</v>
      </c>
      <c r="AT108" s="13">
        <v>0</v>
      </c>
      <c r="AU108" s="80">
        <v>4</v>
      </c>
      <c r="AV108" s="80">
        <v>4</v>
      </c>
      <c r="AW108" s="80" t="s">
        <v>281</v>
      </c>
      <c r="AX108" s="80">
        <v>43</v>
      </c>
      <c r="AY108" s="80">
        <v>0</v>
      </c>
      <c r="AZ108" s="13">
        <v>77</v>
      </c>
      <c r="BA108" s="13">
        <v>95</v>
      </c>
      <c r="BB108" s="13">
        <v>93</v>
      </c>
      <c r="BC108" s="16">
        <v>39</v>
      </c>
      <c r="BD108" s="16">
        <v>82</v>
      </c>
      <c r="BE108" s="16">
        <v>75</v>
      </c>
      <c r="BF108" s="16">
        <v>90</v>
      </c>
      <c r="BG108" s="13">
        <v>74</v>
      </c>
      <c r="BH108" s="13">
        <v>82</v>
      </c>
      <c r="BI108" s="16">
        <v>58</v>
      </c>
      <c r="BJ108" s="3"/>
      <c r="BK108" s="3"/>
      <c r="BL108" s="3" t="s">
        <v>366</v>
      </c>
      <c r="BM108" s="3" t="s">
        <v>110</v>
      </c>
      <c r="BN108" s="3"/>
      <c r="BO108" s="3"/>
      <c r="BP108" s="13">
        <v>15</v>
      </c>
      <c r="BQ108" s="13">
        <v>98</v>
      </c>
      <c r="BR108" s="13" t="s">
        <v>282</v>
      </c>
      <c r="BS108" s="13" t="s">
        <v>282</v>
      </c>
      <c r="BT108" s="13">
        <v>15</v>
      </c>
      <c r="BU108" s="13">
        <v>152</v>
      </c>
      <c r="BV108" s="13">
        <v>13</v>
      </c>
      <c r="BW108" s="13">
        <v>115</v>
      </c>
      <c r="BX108" s="13" t="s">
        <v>282</v>
      </c>
      <c r="BY108" s="13" t="s">
        <v>282</v>
      </c>
      <c r="BZ108" s="13">
        <v>15</v>
      </c>
      <c r="CA108" s="13">
        <v>157</v>
      </c>
      <c r="CB108" s="13">
        <v>13</v>
      </c>
      <c r="CC108" s="13">
        <v>97</v>
      </c>
      <c r="CD108" s="13" t="s">
        <v>282</v>
      </c>
      <c r="CE108" s="13" t="s">
        <v>282</v>
      </c>
      <c r="CF108" s="13">
        <v>13</v>
      </c>
      <c r="CG108" s="13">
        <v>146</v>
      </c>
      <c r="CH108" s="13">
        <v>11</v>
      </c>
      <c r="CI108" s="13">
        <v>70</v>
      </c>
      <c r="CJ108" s="13" t="s">
        <v>282</v>
      </c>
      <c r="CK108" s="13" t="s">
        <v>282</v>
      </c>
      <c r="CL108" s="13">
        <v>8</v>
      </c>
      <c r="CM108" s="13">
        <v>99</v>
      </c>
      <c r="CN108" s="13">
        <v>13</v>
      </c>
      <c r="CO108" s="13">
        <v>138</v>
      </c>
      <c r="CP108" s="13">
        <v>141</v>
      </c>
      <c r="CQ108" s="13">
        <v>124</v>
      </c>
      <c r="CR108" s="13">
        <v>18</v>
      </c>
      <c r="CS108" s="13">
        <v>142</v>
      </c>
      <c r="CT108" s="13">
        <v>12</v>
      </c>
      <c r="CU108" s="13">
        <v>94</v>
      </c>
      <c r="CV108" s="13">
        <v>95</v>
      </c>
      <c r="CW108" s="13">
        <v>90</v>
      </c>
      <c r="CX108" s="13">
        <v>11</v>
      </c>
      <c r="CZ108" s="13">
        <v>12</v>
      </c>
      <c r="DA108" s="13">
        <v>85</v>
      </c>
      <c r="DB108" s="13">
        <v>85</v>
      </c>
      <c r="DC108" s="13">
        <v>70</v>
      </c>
      <c r="DD108" s="13">
        <v>10</v>
      </c>
      <c r="DE108" s="13">
        <v>88</v>
      </c>
      <c r="DF108" s="13">
        <v>8</v>
      </c>
      <c r="DG108" s="13">
        <v>107</v>
      </c>
      <c r="DH108" s="13">
        <v>100</v>
      </c>
      <c r="DI108" s="13">
        <v>125</v>
      </c>
      <c r="DJ108" s="13">
        <v>9</v>
      </c>
      <c r="DK108" s="13">
        <v>88</v>
      </c>
    </row>
    <row r="109" spans="1:115">
      <c r="A109" s="3" t="s">
        <v>241</v>
      </c>
      <c r="B109" s="13" t="s">
        <v>283</v>
      </c>
      <c r="C109" s="13" t="s">
        <v>283</v>
      </c>
      <c r="D109" s="13" t="s">
        <v>283</v>
      </c>
      <c r="E109" s="13" t="s">
        <v>283</v>
      </c>
      <c r="F109" s="13" t="s">
        <v>283</v>
      </c>
      <c r="G109" s="13" t="s">
        <v>283</v>
      </c>
      <c r="H109" s="13" t="s">
        <v>283</v>
      </c>
      <c r="I109" s="13" t="s">
        <v>283</v>
      </c>
      <c r="J109" s="13" t="s">
        <v>283</v>
      </c>
      <c r="K109" s="13" t="s">
        <v>283</v>
      </c>
      <c r="L109" s="13" t="s">
        <v>283</v>
      </c>
      <c r="M109" s="13" t="s">
        <v>283</v>
      </c>
      <c r="N109" s="13" t="s">
        <v>283</v>
      </c>
      <c r="O109" s="13" t="s">
        <v>283</v>
      </c>
      <c r="P109" s="13" t="s">
        <v>283</v>
      </c>
      <c r="Q109" s="13" t="s">
        <v>283</v>
      </c>
      <c r="R109" s="13" t="s">
        <v>283</v>
      </c>
      <c r="S109" s="13" t="s">
        <v>283</v>
      </c>
      <c r="T109" s="13" t="s">
        <v>283</v>
      </c>
      <c r="U109" s="13" t="s">
        <v>283</v>
      </c>
      <c r="V109" s="13" t="s">
        <v>283</v>
      </c>
      <c r="W109" s="13" t="s">
        <v>283</v>
      </c>
      <c r="X109" s="13" t="s">
        <v>283</v>
      </c>
      <c r="Y109" s="13" t="s">
        <v>283</v>
      </c>
      <c r="Z109" s="13" t="s">
        <v>283</v>
      </c>
      <c r="AA109" s="13" t="s">
        <v>283</v>
      </c>
      <c r="AB109" s="13" t="s">
        <v>283</v>
      </c>
      <c r="AC109" s="13" t="s">
        <v>283</v>
      </c>
      <c r="AD109" s="13" t="s">
        <v>283</v>
      </c>
      <c r="AE109" s="13" t="s">
        <v>283</v>
      </c>
      <c r="AF109" s="74" t="s">
        <v>283</v>
      </c>
      <c r="AG109" s="74" t="s">
        <v>283</v>
      </c>
      <c r="AH109" s="74" t="s">
        <v>283</v>
      </c>
      <c r="AI109" s="74" t="s">
        <v>283</v>
      </c>
      <c r="AJ109" s="74" t="s">
        <v>283</v>
      </c>
      <c r="AK109" s="13" t="s">
        <v>283</v>
      </c>
      <c r="AL109" s="13" t="s">
        <v>283</v>
      </c>
      <c r="AM109" s="13" t="s">
        <v>283</v>
      </c>
      <c r="AN109" s="13" t="s">
        <v>283</v>
      </c>
      <c r="AO109" s="13" t="s">
        <v>283</v>
      </c>
      <c r="AP109" s="13" t="s">
        <v>283</v>
      </c>
      <c r="AQ109" s="13" t="s">
        <v>283</v>
      </c>
      <c r="AR109" s="13" t="s">
        <v>283</v>
      </c>
      <c r="AS109" s="13" t="s">
        <v>283</v>
      </c>
      <c r="AT109" s="13" t="s">
        <v>283</v>
      </c>
      <c r="AU109" s="80" t="s">
        <v>283</v>
      </c>
      <c r="AV109" s="80" t="s">
        <v>283</v>
      </c>
      <c r="AW109" s="80" t="s">
        <v>283</v>
      </c>
      <c r="AX109" s="80" t="s">
        <v>283</v>
      </c>
      <c r="AY109" s="80" t="s">
        <v>283</v>
      </c>
      <c r="AZ109" s="13">
        <v>77</v>
      </c>
      <c r="BA109" s="13">
        <v>95</v>
      </c>
      <c r="BB109" s="13">
        <v>93</v>
      </c>
      <c r="BC109" s="16">
        <v>39</v>
      </c>
      <c r="BD109" s="16">
        <v>82</v>
      </c>
      <c r="BE109" s="16">
        <v>75</v>
      </c>
      <c r="BF109" s="16">
        <v>90</v>
      </c>
      <c r="BG109" s="13">
        <v>74</v>
      </c>
      <c r="BH109" s="13">
        <v>82</v>
      </c>
      <c r="BI109" s="16">
        <v>58</v>
      </c>
      <c r="BJ109" s="3"/>
      <c r="BK109" s="3"/>
      <c r="BL109" s="3" t="s">
        <v>367</v>
      </c>
      <c r="BM109" s="3" t="s">
        <v>108</v>
      </c>
      <c r="BN109" s="3"/>
      <c r="BO109" s="3"/>
      <c r="BP109" s="13">
        <v>0</v>
      </c>
      <c r="BQ109" s="13">
        <v>122</v>
      </c>
      <c r="BR109" s="13" t="s">
        <v>282</v>
      </c>
      <c r="BS109" s="13" t="s">
        <v>282</v>
      </c>
      <c r="BT109" s="13">
        <v>0</v>
      </c>
      <c r="BU109" s="13">
        <v>152</v>
      </c>
      <c r="BV109" s="13">
        <v>0</v>
      </c>
      <c r="BW109" s="13">
        <v>122</v>
      </c>
      <c r="BX109" s="13" t="s">
        <v>282</v>
      </c>
      <c r="BY109" s="13" t="s">
        <v>282</v>
      </c>
      <c r="BZ109" s="13">
        <v>0</v>
      </c>
      <c r="CA109" s="13">
        <v>157</v>
      </c>
      <c r="CB109" s="13">
        <v>0</v>
      </c>
      <c r="CC109" s="13">
        <v>120</v>
      </c>
      <c r="CD109" s="13" t="s">
        <v>282</v>
      </c>
      <c r="CE109" s="13" t="s">
        <v>282</v>
      </c>
      <c r="CF109" s="13">
        <v>0</v>
      </c>
      <c r="CG109" s="13">
        <v>146</v>
      </c>
      <c r="CH109" s="13">
        <v>0</v>
      </c>
      <c r="CI109" s="13">
        <v>112</v>
      </c>
      <c r="CJ109" s="13" t="s">
        <v>282</v>
      </c>
      <c r="CK109" s="13" t="s">
        <v>282</v>
      </c>
      <c r="CL109" s="13">
        <v>0</v>
      </c>
      <c r="CM109" s="13">
        <v>99</v>
      </c>
      <c r="CN109" s="13">
        <v>0</v>
      </c>
      <c r="CO109" s="13">
        <v>120</v>
      </c>
      <c r="CP109" s="13" t="s">
        <v>283</v>
      </c>
      <c r="CQ109" s="13">
        <v>120</v>
      </c>
      <c r="CR109" s="13">
        <v>0</v>
      </c>
      <c r="CS109" s="13">
        <v>142</v>
      </c>
      <c r="CT109" s="13">
        <v>0</v>
      </c>
      <c r="CU109" s="13">
        <v>85</v>
      </c>
      <c r="CV109" s="13" t="s">
        <v>283</v>
      </c>
      <c r="CW109" s="13">
        <v>85</v>
      </c>
      <c r="CX109" s="13">
        <v>0</v>
      </c>
      <c r="CZ109" s="13" t="s">
        <v>283</v>
      </c>
      <c r="DA109" s="13" t="s">
        <v>283</v>
      </c>
      <c r="DB109" s="13" t="s">
        <v>283</v>
      </c>
      <c r="DC109" s="13" t="s">
        <v>283</v>
      </c>
      <c r="DD109" s="13" t="s">
        <v>283</v>
      </c>
      <c r="DE109" s="13">
        <v>88</v>
      </c>
      <c r="DF109" s="13" t="s">
        <v>283</v>
      </c>
      <c r="DG109" s="13" t="s">
        <v>283</v>
      </c>
      <c r="DH109" s="13" t="s">
        <v>283</v>
      </c>
      <c r="DI109" s="13" t="s">
        <v>283</v>
      </c>
      <c r="DJ109" s="13" t="s">
        <v>283</v>
      </c>
      <c r="DK109" s="13">
        <v>88</v>
      </c>
    </row>
    <row r="110" spans="1:115">
      <c r="A110" s="3" t="s">
        <v>242</v>
      </c>
      <c r="B110" s="13">
        <v>27</v>
      </c>
      <c r="C110" s="13">
        <v>137</v>
      </c>
      <c r="D110" s="13">
        <v>146</v>
      </c>
      <c r="E110" s="13">
        <v>78</v>
      </c>
      <c r="F110" s="13">
        <v>37</v>
      </c>
      <c r="G110" s="13">
        <v>27</v>
      </c>
      <c r="H110" s="13">
        <v>105</v>
      </c>
      <c r="I110" s="13">
        <v>105</v>
      </c>
      <c r="J110" s="13">
        <v>100</v>
      </c>
      <c r="K110" s="13">
        <v>28</v>
      </c>
      <c r="L110" s="13">
        <v>25</v>
      </c>
      <c r="M110" s="13">
        <v>132</v>
      </c>
      <c r="N110" s="13">
        <v>134</v>
      </c>
      <c r="O110" s="13">
        <v>107</v>
      </c>
      <c r="P110" s="13">
        <v>33</v>
      </c>
      <c r="Q110" s="13">
        <v>27</v>
      </c>
      <c r="R110" s="13">
        <v>37</v>
      </c>
      <c r="S110" s="13">
        <v>37</v>
      </c>
      <c r="T110" s="13">
        <v>44</v>
      </c>
      <c r="U110" s="13">
        <v>10</v>
      </c>
      <c r="V110" s="13">
        <v>24</v>
      </c>
      <c r="W110" s="13">
        <v>133</v>
      </c>
      <c r="X110" s="13">
        <v>133</v>
      </c>
      <c r="Y110" s="13">
        <v>110</v>
      </c>
      <c r="Z110" s="13">
        <v>32</v>
      </c>
      <c r="AA110" s="13">
        <v>23</v>
      </c>
      <c r="AB110" s="13">
        <v>87</v>
      </c>
      <c r="AC110" s="13">
        <v>87</v>
      </c>
      <c r="AD110" s="13">
        <v>83</v>
      </c>
      <c r="AE110" s="13">
        <v>20</v>
      </c>
      <c r="AF110" s="74">
        <v>26</v>
      </c>
      <c r="AG110" s="74">
        <v>127</v>
      </c>
      <c r="AH110" s="74">
        <v>128</v>
      </c>
      <c r="AI110" s="74">
        <v>100</v>
      </c>
      <c r="AJ110" s="74">
        <v>33</v>
      </c>
      <c r="AK110" s="13">
        <v>31</v>
      </c>
      <c r="AL110" s="13">
        <v>96</v>
      </c>
      <c r="AM110" s="13">
        <v>96</v>
      </c>
      <c r="AN110" s="13">
        <v>100</v>
      </c>
      <c r="AO110" s="13">
        <v>30</v>
      </c>
      <c r="AP110" s="13">
        <v>28</v>
      </c>
      <c r="AQ110" s="13">
        <v>61</v>
      </c>
      <c r="AR110" s="13">
        <v>61</v>
      </c>
      <c r="AS110" s="13">
        <v>55</v>
      </c>
      <c r="AT110" s="13">
        <v>17</v>
      </c>
      <c r="AU110" s="80">
        <v>27</v>
      </c>
      <c r="AV110" s="80">
        <v>100</v>
      </c>
      <c r="AW110" s="80" t="s">
        <v>281</v>
      </c>
      <c r="AX110" s="80">
        <v>91</v>
      </c>
      <c r="AY110" s="80">
        <v>27</v>
      </c>
      <c r="AZ110" s="13">
        <v>77</v>
      </c>
      <c r="BA110" s="13">
        <v>95</v>
      </c>
      <c r="BB110" s="13">
        <v>93</v>
      </c>
      <c r="BC110" s="16">
        <v>39</v>
      </c>
      <c r="BD110" s="16">
        <v>82</v>
      </c>
      <c r="BE110" s="16">
        <v>75</v>
      </c>
      <c r="BF110" s="16">
        <v>90</v>
      </c>
      <c r="BG110" s="13">
        <v>74</v>
      </c>
      <c r="BH110" s="13">
        <v>82</v>
      </c>
      <c r="BI110" s="16">
        <v>58</v>
      </c>
      <c r="BJ110" s="3"/>
      <c r="BK110" s="3"/>
      <c r="BL110" s="3" t="s">
        <v>368</v>
      </c>
      <c r="BM110" s="3" t="s">
        <v>106</v>
      </c>
      <c r="BN110" s="3"/>
      <c r="BO110" s="3"/>
      <c r="BP110" s="13">
        <v>24</v>
      </c>
      <c r="BQ110" s="13">
        <v>200</v>
      </c>
      <c r="BR110" s="13" t="s">
        <v>282</v>
      </c>
      <c r="BS110" s="13" t="s">
        <v>282</v>
      </c>
      <c r="BT110" s="13">
        <v>48</v>
      </c>
      <c r="BU110" s="13">
        <v>152</v>
      </c>
      <c r="BV110" s="13">
        <v>27</v>
      </c>
      <c r="BW110" s="13">
        <v>178</v>
      </c>
      <c r="BX110" s="13" t="s">
        <v>282</v>
      </c>
      <c r="BY110" s="13" t="s">
        <v>282</v>
      </c>
      <c r="BZ110" s="13">
        <v>48</v>
      </c>
      <c r="CA110" s="13">
        <v>157</v>
      </c>
      <c r="CB110" s="13">
        <v>32</v>
      </c>
      <c r="CC110" s="13">
        <v>159</v>
      </c>
      <c r="CD110" s="13" t="s">
        <v>282</v>
      </c>
      <c r="CE110" s="13" t="s">
        <v>282</v>
      </c>
      <c r="CF110" s="13">
        <v>51</v>
      </c>
      <c r="CG110" s="13">
        <v>146</v>
      </c>
      <c r="CH110" s="13">
        <v>24</v>
      </c>
      <c r="CI110" s="13">
        <v>133</v>
      </c>
      <c r="CJ110" s="13" t="s">
        <v>282</v>
      </c>
      <c r="CK110" s="13" t="s">
        <v>282</v>
      </c>
      <c r="CL110" s="13">
        <v>32</v>
      </c>
      <c r="CM110" s="13">
        <v>99</v>
      </c>
      <c r="CN110" s="13">
        <v>29</v>
      </c>
      <c r="CO110" s="13">
        <v>179</v>
      </c>
      <c r="CP110" s="13">
        <v>182</v>
      </c>
      <c r="CQ110" s="13">
        <v>158</v>
      </c>
      <c r="CR110" s="13">
        <v>52</v>
      </c>
      <c r="CS110" s="13">
        <v>142</v>
      </c>
      <c r="CT110" s="13">
        <v>26</v>
      </c>
      <c r="CU110" s="13">
        <v>135</v>
      </c>
      <c r="CV110" s="13">
        <v>138</v>
      </c>
      <c r="CW110" s="13">
        <v>123</v>
      </c>
      <c r="CX110" s="13">
        <v>35</v>
      </c>
      <c r="CZ110" s="13">
        <v>25</v>
      </c>
      <c r="DA110" s="13">
        <v>92</v>
      </c>
      <c r="DB110" s="13">
        <v>93</v>
      </c>
      <c r="DC110" s="13">
        <v>86</v>
      </c>
      <c r="DD110" s="13">
        <v>23</v>
      </c>
      <c r="DE110" s="13">
        <v>88</v>
      </c>
      <c r="DF110" s="13">
        <v>25</v>
      </c>
      <c r="DG110" s="13">
        <v>144</v>
      </c>
      <c r="DH110" s="13">
        <v>145</v>
      </c>
      <c r="DI110" s="13">
        <v>120</v>
      </c>
      <c r="DJ110" s="13">
        <v>36</v>
      </c>
      <c r="DK110" s="13">
        <v>88</v>
      </c>
    </row>
    <row r="111" spans="1:115">
      <c r="A111" s="3" t="s">
        <v>243</v>
      </c>
      <c r="B111" s="13">
        <v>1</v>
      </c>
      <c r="C111" s="13">
        <v>59</v>
      </c>
      <c r="D111" s="13" t="s">
        <v>283</v>
      </c>
      <c r="E111" s="13">
        <v>59</v>
      </c>
      <c r="F111" s="13">
        <v>1</v>
      </c>
      <c r="G111" s="13">
        <v>0</v>
      </c>
      <c r="H111" s="13">
        <v>59</v>
      </c>
      <c r="I111" s="13" t="s">
        <v>283</v>
      </c>
      <c r="J111" s="13">
        <v>59</v>
      </c>
      <c r="K111" s="13">
        <v>0</v>
      </c>
      <c r="L111" s="13">
        <v>0</v>
      </c>
      <c r="M111" s="13">
        <v>75</v>
      </c>
      <c r="N111" s="13" t="s">
        <v>283</v>
      </c>
      <c r="O111" s="13">
        <v>75</v>
      </c>
      <c r="P111" s="13">
        <v>0</v>
      </c>
      <c r="Q111" s="13">
        <v>0</v>
      </c>
      <c r="R111" s="13">
        <v>33</v>
      </c>
      <c r="S111" s="13" t="s">
        <v>283</v>
      </c>
      <c r="T111" s="13">
        <v>33</v>
      </c>
      <c r="U111" s="13">
        <v>0</v>
      </c>
      <c r="V111" s="13">
        <v>0</v>
      </c>
      <c r="W111" s="13">
        <v>67</v>
      </c>
      <c r="X111" s="13" t="s">
        <v>283</v>
      </c>
      <c r="Y111" s="13">
        <v>67</v>
      </c>
      <c r="Z111" s="13">
        <v>0</v>
      </c>
      <c r="AA111" s="13">
        <v>0</v>
      </c>
      <c r="AB111" s="13">
        <v>59</v>
      </c>
      <c r="AC111" s="13" t="s">
        <v>283</v>
      </c>
      <c r="AD111" s="13">
        <v>59</v>
      </c>
      <c r="AE111" s="13">
        <v>0</v>
      </c>
      <c r="AF111" s="74">
        <v>0</v>
      </c>
      <c r="AG111" s="74">
        <v>69</v>
      </c>
      <c r="AH111" s="74" t="s">
        <v>283</v>
      </c>
      <c r="AI111" s="74">
        <v>69</v>
      </c>
      <c r="AJ111" s="74">
        <v>0</v>
      </c>
      <c r="AK111" s="13">
        <v>0</v>
      </c>
      <c r="AL111" s="13">
        <v>50</v>
      </c>
      <c r="AM111" s="13" t="s">
        <v>283</v>
      </c>
      <c r="AN111" s="13">
        <v>50</v>
      </c>
      <c r="AO111" s="13">
        <v>0</v>
      </c>
      <c r="AP111" s="13">
        <v>0</v>
      </c>
      <c r="AQ111" s="13">
        <v>60</v>
      </c>
      <c r="AR111" s="13" t="s">
        <v>283</v>
      </c>
      <c r="AS111" s="13">
        <v>60</v>
      </c>
      <c r="AT111" s="13">
        <v>0</v>
      </c>
      <c r="AU111" s="80">
        <v>0</v>
      </c>
      <c r="AV111" s="80">
        <v>44</v>
      </c>
      <c r="AW111" s="80" t="s">
        <v>283</v>
      </c>
      <c r="AX111" s="80">
        <v>44</v>
      </c>
      <c r="AY111" s="80">
        <v>0</v>
      </c>
      <c r="AZ111" s="13">
        <v>77</v>
      </c>
      <c r="BA111" s="13">
        <v>95</v>
      </c>
      <c r="BB111" s="13">
        <v>93</v>
      </c>
      <c r="BC111" s="16">
        <v>39</v>
      </c>
      <c r="BD111" s="16">
        <v>82</v>
      </c>
      <c r="BE111" s="16">
        <v>75</v>
      </c>
      <c r="BF111" s="16">
        <v>90</v>
      </c>
      <c r="BG111" s="13">
        <v>74</v>
      </c>
      <c r="BH111" s="13">
        <v>82</v>
      </c>
      <c r="BI111" s="16">
        <v>58</v>
      </c>
      <c r="BJ111" s="3"/>
      <c r="BK111" s="3"/>
      <c r="BL111" s="3" t="s">
        <v>369</v>
      </c>
      <c r="BM111" s="3" t="s">
        <v>104</v>
      </c>
      <c r="BN111" s="3"/>
      <c r="BO111" s="3"/>
      <c r="BP111" s="13">
        <v>1</v>
      </c>
      <c r="BQ111" s="13">
        <v>150</v>
      </c>
      <c r="BR111" s="13" t="s">
        <v>282</v>
      </c>
      <c r="BS111" s="13" t="s">
        <v>282</v>
      </c>
      <c r="BT111" s="13">
        <v>2</v>
      </c>
      <c r="BU111" s="13">
        <v>152</v>
      </c>
      <c r="BV111" s="13">
        <v>1</v>
      </c>
      <c r="BW111" s="13">
        <v>150</v>
      </c>
      <c r="BX111" s="13" t="s">
        <v>282</v>
      </c>
      <c r="BY111" s="13" t="s">
        <v>282</v>
      </c>
      <c r="BZ111" s="13">
        <v>2</v>
      </c>
      <c r="CA111" s="13">
        <v>157</v>
      </c>
      <c r="CB111" s="13">
        <v>1</v>
      </c>
      <c r="CC111" s="13">
        <v>120</v>
      </c>
      <c r="CD111" s="13" t="s">
        <v>282</v>
      </c>
      <c r="CE111" s="13" t="s">
        <v>282</v>
      </c>
      <c r="CF111" s="13">
        <v>1</v>
      </c>
      <c r="CG111" s="13">
        <v>146</v>
      </c>
      <c r="CH111" s="13">
        <v>1</v>
      </c>
      <c r="CI111" s="13">
        <v>60</v>
      </c>
      <c r="CJ111" s="13" t="s">
        <v>282</v>
      </c>
      <c r="CK111" s="13" t="s">
        <v>282</v>
      </c>
      <c r="CL111" s="13">
        <v>1</v>
      </c>
      <c r="CM111" s="13">
        <v>99</v>
      </c>
      <c r="CN111" s="13">
        <v>1</v>
      </c>
      <c r="CO111" s="13">
        <v>110</v>
      </c>
      <c r="CP111" s="13" t="s">
        <v>283</v>
      </c>
      <c r="CQ111" s="13">
        <v>110</v>
      </c>
      <c r="CR111" s="13">
        <v>1</v>
      </c>
      <c r="CS111" s="13">
        <v>142</v>
      </c>
      <c r="CT111" s="13">
        <v>1</v>
      </c>
      <c r="CU111" s="13">
        <v>89</v>
      </c>
      <c r="CV111" s="13">
        <v>89</v>
      </c>
      <c r="CW111" s="13">
        <v>89</v>
      </c>
      <c r="CX111" s="13">
        <v>1</v>
      </c>
      <c r="CZ111" s="13">
        <v>1</v>
      </c>
      <c r="DA111" s="13">
        <v>84</v>
      </c>
      <c r="DB111" s="13" t="s">
        <v>283</v>
      </c>
      <c r="DC111" s="13">
        <v>84</v>
      </c>
      <c r="DD111" s="13">
        <v>1</v>
      </c>
      <c r="DE111" s="13">
        <v>88</v>
      </c>
      <c r="DF111" s="13">
        <v>1</v>
      </c>
      <c r="DG111" s="13">
        <v>82</v>
      </c>
      <c r="DH111" s="13" t="s">
        <v>283</v>
      </c>
      <c r="DI111" s="13">
        <v>82</v>
      </c>
      <c r="DJ111" s="13">
        <v>1</v>
      </c>
      <c r="DK111" s="13">
        <v>88</v>
      </c>
    </row>
    <row r="112" spans="1:115">
      <c r="A112" s="3" t="s">
        <v>244</v>
      </c>
      <c r="B112" s="13">
        <v>1</v>
      </c>
      <c r="C112" s="13">
        <v>73</v>
      </c>
      <c r="D112" s="13">
        <v>55</v>
      </c>
      <c r="E112" s="13">
        <v>75</v>
      </c>
      <c r="F112" s="13">
        <v>1</v>
      </c>
      <c r="G112" s="13">
        <v>1</v>
      </c>
      <c r="H112" s="13">
        <v>73</v>
      </c>
      <c r="I112" s="13">
        <v>65</v>
      </c>
      <c r="J112" s="13">
        <v>73</v>
      </c>
      <c r="K112" s="13">
        <v>1</v>
      </c>
      <c r="L112" s="13">
        <v>1</v>
      </c>
      <c r="M112" s="13">
        <v>78</v>
      </c>
      <c r="N112" s="13">
        <v>72</v>
      </c>
      <c r="O112" s="13">
        <v>78</v>
      </c>
      <c r="P112" s="13">
        <v>1</v>
      </c>
      <c r="Q112" s="13">
        <v>1</v>
      </c>
      <c r="R112" s="13">
        <v>34</v>
      </c>
      <c r="S112" s="13">
        <v>30</v>
      </c>
      <c r="T112" s="13">
        <v>34</v>
      </c>
      <c r="U112" s="13">
        <v>0</v>
      </c>
      <c r="V112" s="13">
        <v>0</v>
      </c>
      <c r="W112" s="13">
        <v>73</v>
      </c>
      <c r="X112" s="13">
        <v>70</v>
      </c>
      <c r="Y112" s="13">
        <v>73</v>
      </c>
      <c r="Z112" s="13">
        <v>0</v>
      </c>
      <c r="AA112" s="13">
        <v>0</v>
      </c>
      <c r="AB112" s="13">
        <v>66</v>
      </c>
      <c r="AC112" s="13">
        <v>58</v>
      </c>
      <c r="AD112" s="13">
        <v>66</v>
      </c>
      <c r="AE112" s="13">
        <v>0</v>
      </c>
      <c r="AF112" s="74">
        <v>0</v>
      </c>
      <c r="AG112" s="74">
        <v>79</v>
      </c>
      <c r="AH112" s="74">
        <v>70</v>
      </c>
      <c r="AI112" s="74">
        <v>79</v>
      </c>
      <c r="AJ112" s="74">
        <v>0</v>
      </c>
      <c r="AK112" s="13">
        <v>0</v>
      </c>
      <c r="AL112" s="13">
        <v>61</v>
      </c>
      <c r="AM112" s="13" t="s">
        <v>283</v>
      </c>
      <c r="AN112" s="13">
        <v>61</v>
      </c>
      <c r="AO112" s="13">
        <v>0</v>
      </c>
      <c r="AP112" s="13">
        <v>0</v>
      </c>
      <c r="AQ112" s="13">
        <v>69</v>
      </c>
      <c r="AR112" s="13" t="s">
        <v>283</v>
      </c>
      <c r="AS112" s="13">
        <v>69</v>
      </c>
      <c r="AT112" s="13">
        <v>0</v>
      </c>
      <c r="AU112" s="80">
        <v>0</v>
      </c>
      <c r="AV112" s="80">
        <v>50</v>
      </c>
      <c r="AW112" s="80" t="s">
        <v>283</v>
      </c>
      <c r="AX112" s="80">
        <v>50</v>
      </c>
      <c r="AY112" s="80">
        <v>0</v>
      </c>
      <c r="AZ112" s="13">
        <v>77</v>
      </c>
      <c r="BA112" s="13">
        <v>95</v>
      </c>
      <c r="BB112" s="13">
        <v>93</v>
      </c>
      <c r="BC112" s="16">
        <v>39</v>
      </c>
      <c r="BD112" s="16">
        <v>82</v>
      </c>
      <c r="BE112" s="16">
        <v>75</v>
      </c>
      <c r="BF112" s="16">
        <v>90</v>
      </c>
      <c r="BG112" s="13">
        <v>74</v>
      </c>
      <c r="BH112" s="13">
        <v>82</v>
      </c>
      <c r="BI112" s="16">
        <v>58</v>
      </c>
      <c r="BJ112" s="3"/>
      <c r="BK112" s="3"/>
      <c r="BL112" s="3" t="s">
        <v>370</v>
      </c>
      <c r="BM112" s="3" t="s">
        <v>102</v>
      </c>
      <c r="BN112" s="3"/>
      <c r="BO112" s="3"/>
      <c r="BP112" s="13">
        <v>2</v>
      </c>
      <c r="BQ112" s="13">
        <v>129</v>
      </c>
      <c r="BR112" s="13" t="s">
        <v>282</v>
      </c>
      <c r="BS112" s="13" t="s">
        <v>282</v>
      </c>
      <c r="BT112" s="13">
        <v>2</v>
      </c>
      <c r="BU112" s="13">
        <v>152</v>
      </c>
      <c r="BV112" s="13">
        <v>2</v>
      </c>
      <c r="BW112" s="13">
        <v>128</v>
      </c>
      <c r="BX112" s="13" t="s">
        <v>282</v>
      </c>
      <c r="BY112" s="13" t="s">
        <v>282</v>
      </c>
      <c r="BZ112" s="13">
        <v>2</v>
      </c>
      <c r="CA112" s="13">
        <v>157</v>
      </c>
      <c r="CB112" s="13">
        <v>2</v>
      </c>
      <c r="CC112" s="13">
        <v>127</v>
      </c>
      <c r="CD112" s="13" t="s">
        <v>282</v>
      </c>
      <c r="CE112" s="13" t="s">
        <v>282</v>
      </c>
      <c r="CF112" s="13">
        <v>2</v>
      </c>
      <c r="CG112" s="13">
        <v>146</v>
      </c>
      <c r="CH112" s="13">
        <v>1</v>
      </c>
      <c r="CI112" s="13">
        <v>118</v>
      </c>
      <c r="CJ112" s="13" t="s">
        <v>282</v>
      </c>
      <c r="CK112" s="13" t="s">
        <v>282</v>
      </c>
      <c r="CL112" s="13">
        <v>2</v>
      </c>
      <c r="CM112" s="13">
        <v>99</v>
      </c>
      <c r="CN112" s="13">
        <v>1</v>
      </c>
      <c r="CO112" s="13">
        <v>123</v>
      </c>
      <c r="CP112" s="13">
        <v>135</v>
      </c>
      <c r="CQ112" s="13">
        <v>120</v>
      </c>
      <c r="CR112" s="13">
        <v>1</v>
      </c>
      <c r="CS112" s="13">
        <v>142</v>
      </c>
      <c r="CT112" s="13">
        <v>1</v>
      </c>
      <c r="CU112" s="13">
        <v>90</v>
      </c>
      <c r="CV112" s="13">
        <v>85</v>
      </c>
      <c r="CW112" s="13">
        <v>90</v>
      </c>
      <c r="CX112" s="13">
        <v>1</v>
      </c>
      <c r="CZ112" s="13">
        <v>1</v>
      </c>
      <c r="DA112" s="13">
        <v>84</v>
      </c>
      <c r="DB112" s="13">
        <v>80</v>
      </c>
      <c r="DC112" s="13">
        <v>84</v>
      </c>
      <c r="DD112" s="13">
        <v>1</v>
      </c>
      <c r="DE112" s="13">
        <v>88</v>
      </c>
      <c r="DF112" s="13">
        <v>1</v>
      </c>
      <c r="DG112" s="13">
        <v>82</v>
      </c>
      <c r="DH112" s="13">
        <v>78</v>
      </c>
      <c r="DI112" s="13">
        <v>82</v>
      </c>
      <c r="DJ112" s="13">
        <v>1</v>
      </c>
      <c r="DK112" s="13">
        <v>88</v>
      </c>
    </row>
    <row r="113" spans="1:115">
      <c r="A113" s="3" t="s">
        <v>245</v>
      </c>
      <c r="B113" s="13">
        <v>265</v>
      </c>
      <c r="C113" s="13">
        <v>88</v>
      </c>
      <c r="D113" s="13">
        <v>88</v>
      </c>
      <c r="E113" s="13">
        <v>71</v>
      </c>
      <c r="F113" s="13">
        <v>233</v>
      </c>
      <c r="G113" s="13">
        <v>277</v>
      </c>
      <c r="H113" s="13">
        <v>88</v>
      </c>
      <c r="I113" s="13">
        <v>88</v>
      </c>
      <c r="J113" s="13">
        <v>92</v>
      </c>
      <c r="K113" s="13">
        <v>244</v>
      </c>
      <c r="L113" s="13">
        <v>229</v>
      </c>
      <c r="M113" s="13">
        <v>80</v>
      </c>
      <c r="N113" s="13">
        <v>80</v>
      </c>
      <c r="O113" s="13">
        <v>84</v>
      </c>
      <c r="P113" s="13">
        <v>183</v>
      </c>
      <c r="Q113" s="13">
        <v>235</v>
      </c>
      <c r="R113" s="13">
        <v>34</v>
      </c>
      <c r="S113" s="13">
        <v>34</v>
      </c>
      <c r="T113" s="13">
        <v>40</v>
      </c>
      <c r="U113" s="13">
        <v>80</v>
      </c>
      <c r="V113" s="13">
        <v>249</v>
      </c>
      <c r="W113" s="13">
        <v>88</v>
      </c>
      <c r="X113" s="13">
        <v>88</v>
      </c>
      <c r="Y113" s="13">
        <v>94</v>
      </c>
      <c r="Z113" s="13">
        <v>219</v>
      </c>
      <c r="AA113" s="13">
        <v>267</v>
      </c>
      <c r="AB113" s="13">
        <v>87</v>
      </c>
      <c r="AC113" s="13">
        <v>87</v>
      </c>
      <c r="AD113" s="13">
        <v>91</v>
      </c>
      <c r="AE113" s="13">
        <v>232</v>
      </c>
      <c r="AF113" s="74">
        <v>251</v>
      </c>
      <c r="AG113" s="74">
        <v>87</v>
      </c>
      <c r="AH113" s="74">
        <v>87</v>
      </c>
      <c r="AI113" s="74">
        <v>91</v>
      </c>
      <c r="AJ113" s="74">
        <v>218</v>
      </c>
      <c r="AK113" s="13">
        <v>239</v>
      </c>
      <c r="AL113" s="13">
        <v>73</v>
      </c>
      <c r="AM113" s="13">
        <v>73</v>
      </c>
      <c r="AN113" s="13">
        <v>74</v>
      </c>
      <c r="AO113" s="13">
        <v>174</v>
      </c>
      <c r="AP113" s="13">
        <v>260</v>
      </c>
      <c r="AQ113" s="13">
        <v>71</v>
      </c>
      <c r="AR113" s="13">
        <v>71</v>
      </c>
      <c r="AS113" s="13">
        <v>75</v>
      </c>
      <c r="AT113" s="13">
        <v>185</v>
      </c>
      <c r="AU113" s="80">
        <v>248</v>
      </c>
      <c r="AV113" s="80">
        <v>63</v>
      </c>
      <c r="AW113" s="80">
        <v>63</v>
      </c>
      <c r="AX113" s="80">
        <v>66</v>
      </c>
      <c r="AY113" s="80">
        <v>157</v>
      </c>
      <c r="AZ113" s="13">
        <v>77</v>
      </c>
      <c r="BA113" s="13">
        <v>95</v>
      </c>
      <c r="BB113" s="13">
        <v>93</v>
      </c>
      <c r="BC113" s="16">
        <v>39</v>
      </c>
      <c r="BD113" s="16">
        <v>82</v>
      </c>
      <c r="BE113" s="16">
        <v>75</v>
      </c>
      <c r="BF113" s="16">
        <v>90</v>
      </c>
      <c r="BG113" s="13">
        <v>74</v>
      </c>
      <c r="BH113" s="13">
        <v>82</v>
      </c>
      <c r="BI113" s="16">
        <v>58</v>
      </c>
      <c r="BJ113" s="3"/>
      <c r="BK113" s="3"/>
      <c r="BL113" s="3" t="s">
        <v>371</v>
      </c>
      <c r="BM113" s="3" t="s">
        <v>100</v>
      </c>
      <c r="BN113" s="3"/>
      <c r="BO113" s="3"/>
      <c r="BP113" s="13">
        <v>92</v>
      </c>
      <c r="BQ113" s="13">
        <v>108</v>
      </c>
      <c r="BR113" s="13" t="s">
        <v>282</v>
      </c>
      <c r="BS113" s="13" t="s">
        <v>282</v>
      </c>
      <c r="BT113" s="13">
        <v>99</v>
      </c>
      <c r="BU113" s="13">
        <v>152</v>
      </c>
      <c r="BV113" s="13">
        <v>157</v>
      </c>
      <c r="BW113" s="13">
        <v>118</v>
      </c>
      <c r="BX113" s="13" t="s">
        <v>282</v>
      </c>
      <c r="BY113" s="13" t="s">
        <v>282</v>
      </c>
      <c r="BZ113" s="13">
        <v>185</v>
      </c>
      <c r="CA113" s="13">
        <v>157</v>
      </c>
      <c r="CB113" s="13">
        <v>177</v>
      </c>
      <c r="CC113" s="13">
        <v>126</v>
      </c>
      <c r="CD113" s="13" t="s">
        <v>282</v>
      </c>
      <c r="CE113" s="13" t="s">
        <v>282</v>
      </c>
      <c r="CF113" s="13">
        <v>223</v>
      </c>
      <c r="CG113" s="13">
        <v>146</v>
      </c>
      <c r="CH113" s="13">
        <v>194</v>
      </c>
      <c r="CI113" s="13">
        <v>64</v>
      </c>
      <c r="CJ113" s="13" t="s">
        <v>282</v>
      </c>
      <c r="CK113" s="13" t="s">
        <v>282</v>
      </c>
      <c r="CL113" s="13">
        <v>124</v>
      </c>
      <c r="CM113" s="13">
        <v>99</v>
      </c>
      <c r="CN113" s="13">
        <v>234</v>
      </c>
      <c r="CO113" s="13">
        <v>142</v>
      </c>
      <c r="CP113" s="13">
        <v>142</v>
      </c>
      <c r="CQ113" s="13">
        <v>140</v>
      </c>
      <c r="CR113" s="13">
        <v>332</v>
      </c>
      <c r="CS113" s="13">
        <v>142</v>
      </c>
      <c r="CT113" s="13">
        <v>245</v>
      </c>
      <c r="CU113" s="13">
        <v>105</v>
      </c>
      <c r="CV113" s="13">
        <v>104</v>
      </c>
      <c r="CW113" s="13">
        <v>126</v>
      </c>
      <c r="CX113" s="13">
        <v>257</v>
      </c>
      <c r="CZ113" s="13">
        <v>274</v>
      </c>
      <c r="DA113" s="13">
        <v>81</v>
      </c>
      <c r="DB113" s="13">
        <v>81</v>
      </c>
      <c r="DC113" s="13">
        <v>85</v>
      </c>
      <c r="DD113" s="13">
        <v>222</v>
      </c>
      <c r="DE113" s="13">
        <v>88</v>
      </c>
      <c r="DF113" s="13">
        <v>249</v>
      </c>
      <c r="DG113" s="13">
        <v>71</v>
      </c>
      <c r="DH113" s="13">
        <v>71</v>
      </c>
      <c r="DI113" s="13">
        <v>93</v>
      </c>
      <c r="DJ113" s="13">
        <v>177</v>
      </c>
      <c r="DK113" s="13">
        <v>88</v>
      </c>
    </row>
    <row r="114" spans="1:115">
      <c r="A114" s="3" t="s">
        <v>246</v>
      </c>
      <c r="B114" s="13">
        <v>1</v>
      </c>
      <c r="C114" s="13">
        <v>61</v>
      </c>
      <c r="D114" s="13" t="s">
        <v>283</v>
      </c>
      <c r="E114" s="13">
        <v>61</v>
      </c>
      <c r="F114" s="13">
        <v>1</v>
      </c>
      <c r="G114" s="13">
        <v>0</v>
      </c>
      <c r="H114" s="13">
        <v>61</v>
      </c>
      <c r="I114" s="13">
        <v>61</v>
      </c>
      <c r="J114" s="13">
        <v>75</v>
      </c>
      <c r="K114" s="13">
        <v>0</v>
      </c>
      <c r="L114" s="13">
        <v>0</v>
      </c>
      <c r="M114" s="13">
        <v>78</v>
      </c>
      <c r="N114" s="13">
        <v>74</v>
      </c>
      <c r="O114" s="13">
        <v>82</v>
      </c>
      <c r="P114" s="13">
        <v>0</v>
      </c>
      <c r="Q114" s="13">
        <v>0</v>
      </c>
      <c r="R114" s="13">
        <v>33</v>
      </c>
      <c r="S114" s="13">
        <v>31</v>
      </c>
      <c r="T114" s="13">
        <v>34</v>
      </c>
      <c r="U114" s="13">
        <v>0</v>
      </c>
      <c r="V114" s="13">
        <v>0</v>
      </c>
      <c r="W114" s="13">
        <v>69</v>
      </c>
      <c r="X114" s="13">
        <v>65</v>
      </c>
      <c r="Y114" s="13">
        <v>73</v>
      </c>
      <c r="Z114" s="13">
        <v>0</v>
      </c>
      <c r="AA114" s="13">
        <v>0</v>
      </c>
      <c r="AB114" s="13">
        <v>62</v>
      </c>
      <c r="AC114" s="13">
        <v>58</v>
      </c>
      <c r="AD114" s="13">
        <v>64</v>
      </c>
      <c r="AE114" s="13">
        <v>0</v>
      </c>
      <c r="AF114" s="74">
        <v>0</v>
      </c>
      <c r="AG114" s="74">
        <v>72</v>
      </c>
      <c r="AH114" s="74">
        <v>68</v>
      </c>
      <c r="AI114" s="74">
        <v>74</v>
      </c>
      <c r="AJ114" s="74">
        <v>0</v>
      </c>
      <c r="AK114" s="13">
        <v>0</v>
      </c>
      <c r="AL114" s="13">
        <v>60</v>
      </c>
      <c r="AM114" s="13" t="s">
        <v>283</v>
      </c>
      <c r="AN114" s="13">
        <v>60</v>
      </c>
      <c r="AO114" s="13">
        <v>0</v>
      </c>
      <c r="AP114" s="13">
        <v>0</v>
      </c>
      <c r="AQ114" s="13">
        <v>64</v>
      </c>
      <c r="AR114" s="13" t="s">
        <v>283</v>
      </c>
      <c r="AS114" s="13">
        <v>64</v>
      </c>
      <c r="AT114" s="13">
        <v>0</v>
      </c>
      <c r="AU114" s="80">
        <v>0</v>
      </c>
      <c r="AV114" s="80">
        <v>48</v>
      </c>
      <c r="AW114" s="80" t="s">
        <v>283</v>
      </c>
      <c r="AX114" s="80">
        <v>48</v>
      </c>
      <c r="AY114" s="80">
        <v>0</v>
      </c>
      <c r="AZ114" s="13">
        <v>77</v>
      </c>
      <c r="BA114" s="13">
        <v>95</v>
      </c>
      <c r="BB114" s="13">
        <v>93</v>
      </c>
      <c r="BC114" s="16">
        <v>39</v>
      </c>
      <c r="BD114" s="16">
        <v>82</v>
      </c>
      <c r="BE114" s="16">
        <v>75</v>
      </c>
      <c r="BF114" s="16">
        <v>90</v>
      </c>
      <c r="BG114" s="13">
        <v>74</v>
      </c>
      <c r="BH114" s="13">
        <v>82</v>
      </c>
      <c r="BI114" s="16">
        <v>58</v>
      </c>
      <c r="BJ114" s="3"/>
      <c r="BK114" s="3"/>
      <c r="BL114" s="3" t="s">
        <v>372</v>
      </c>
      <c r="BM114" s="3" t="s">
        <v>98</v>
      </c>
      <c r="BN114" s="3"/>
      <c r="BO114" s="3"/>
      <c r="BP114" s="13">
        <v>2</v>
      </c>
      <c r="BQ114" s="13">
        <v>145</v>
      </c>
      <c r="BR114" s="13" t="s">
        <v>282</v>
      </c>
      <c r="BS114" s="13" t="s">
        <v>282</v>
      </c>
      <c r="BT114" s="13">
        <v>3</v>
      </c>
      <c r="BU114" s="13">
        <v>152</v>
      </c>
      <c r="BV114" s="13">
        <v>2</v>
      </c>
      <c r="BW114" s="13">
        <v>145</v>
      </c>
      <c r="BX114" s="13" t="s">
        <v>282</v>
      </c>
      <c r="BY114" s="13" t="s">
        <v>282</v>
      </c>
      <c r="BZ114" s="13">
        <v>3</v>
      </c>
      <c r="CA114" s="13">
        <v>157</v>
      </c>
      <c r="CB114" s="13">
        <v>2</v>
      </c>
      <c r="CC114" s="13">
        <v>125</v>
      </c>
      <c r="CD114" s="13" t="s">
        <v>282</v>
      </c>
      <c r="CE114" s="13" t="s">
        <v>282</v>
      </c>
      <c r="CF114" s="13">
        <v>3</v>
      </c>
      <c r="CG114" s="13">
        <v>146</v>
      </c>
      <c r="CH114" s="13">
        <v>1</v>
      </c>
      <c r="CI114" s="13">
        <v>60</v>
      </c>
      <c r="CJ114" s="13" t="s">
        <v>282</v>
      </c>
      <c r="CK114" s="13" t="s">
        <v>282</v>
      </c>
      <c r="CL114" s="13">
        <v>1</v>
      </c>
      <c r="CM114" s="13">
        <v>99</v>
      </c>
      <c r="CN114" s="13">
        <v>1</v>
      </c>
      <c r="CO114" s="13">
        <v>100</v>
      </c>
      <c r="CP114" s="13" t="s">
        <v>283</v>
      </c>
      <c r="CQ114" s="13">
        <v>100</v>
      </c>
      <c r="CR114" s="13">
        <v>1</v>
      </c>
      <c r="CS114" s="13">
        <v>142</v>
      </c>
      <c r="CT114" s="13">
        <v>1</v>
      </c>
      <c r="CU114" s="13">
        <v>95</v>
      </c>
      <c r="CV114" s="13">
        <v>95</v>
      </c>
      <c r="CW114" s="13">
        <v>95</v>
      </c>
      <c r="CX114" s="13">
        <v>1</v>
      </c>
      <c r="CZ114" s="13">
        <v>1</v>
      </c>
      <c r="DA114" s="13">
        <v>87</v>
      </c>
      <c r="DB114" s="13">
        <v>87</v>
      </c>
      <c r="DC114" s="13">
        <v>87</v>
      </c>
      <c r="DD114" s="13">
        <v>1</v>
      </c>
      <c r="DE114" s="13">
        <v>88</v>
      </c>
      <c r="DF114" s="13">
        <v>1</v>
      </c>
      <c r="DG114" s="13">
        <v>85</v>
      </c>
      <c r="DH114" s="13" t="s">
        <v>283</v>
      </c>
      <c r="DI114" s="13">
        <v>85</v>
      </c>
      <c r="DJ114" s="13">
        <v>1</v>
      </c>
      <c r="DK114" s="13">
        <v>88</v>
      </c>
    </row>
    <row r="115" spans="1:115">
      <c r="A115" s="3" t="s">
        <v>247</v>
      </c>
      <c r="B115" s="13">
        <v>402</v>
      </c>
      <c r="C115" s="13">
        <v>50</v>
      </c>
      <c r="D115" s="13">
        <v>50</v>
      </c>
      <c r="E115" s="13">
        <v>52</v>
      </c>
      <c r="F115" s="13">
        <v>201</v>
      </c>
      <c r="G115" s="13">
        <v>391</v>
      </c>
      <c r="H115" s="13">
        <v>88</v>
      </c>
      <c r="I115" s="13">
        <v>88</v>
      </c>
      <c r="J115" s="13">
        <v>90</v>
      </c>
      <c r="K115" s="13">
        <v>344</v>
      </c>
      <c r="L115" s="13">
        <v>364</v>
      </c>
      <c r="M115" s="13">
        <v>87</v>
      </c>
      <c r="N115" s="13">
        <v>87</v>
      </c>
      <c r="O115" s="13">
        <v>88</v>
      </c>
      <c r="P115" s="13">
        <v>317</v>
      </c>
      <c r="Q115" s="13">
        <v>364</v>
      </c>
      <c r="R115" s="13">
        <v>44</v>
      </c>
      <c r="S115" s="13">
        <v>44</v>
      </c>
      <c r="T115" s="13">
        <v>40</v>
      </c>
      <c r="U115" s="13">
        <v>160</v>
      </c>
      <c r="V115" s="13">
        <v>356</v>
      </c>
      <c r="W115" s="13">
        <v>88</v>
      </c>
      <c r="X115" s="13">
        <v>88</v>
      </c>
      <c r="Y115" s="13">
        <v>70</v>
      </c>
      <c r="Z115" s="13">
        <v>313</v>
      </c>
      <c r="AA115" s="13">
        <v>260</v>
      </c>
      <c r="AB115" s="13">
        <v>91</v>
      </c>
      <c r="AC115" s="13">
        <v>91</v>
      </c>
      <c r="AD115" s="13">
        <v>83</v>
      </c>
      <c r="AE115" s="13">
        <v>237</v>
      </c>
      <c r="AF115" s="74">
        <v>290</v>
      </c>
      <c r="AG115" s="74">
        <v>100</v>
      </c>
      <c r="AH115" s="74">
        <v>100</v>
      </c>
      <c r="AI115" s="74">
        <v>91</v>
      </c>
      <c r="AJ115" s="74">
        <v>290</v>
      </c>
      <c r="AK115" s="13">
        <v>274</v>
      </c>
      <c r="AL115" s="13">
        <v>101</v>
      </c>
      <c r="AM115" s="13">
        <v>101</v>
      </c>
      <c r="AN115" s="13" t="s">
        <v>283</v>
      </c>
      <c r="AO115" s="13">
        <v>277</v>
      </c>
      <c r="AP115" s="13">
        <v>242</v>
      </c>
      <c r="AQ115" s="13">
        <v>99</v>
      </c>
      <c r="AR115" s="13">
        <v>99</v>
      </c>
      <c r="AS115" s="13">
        <v>87</v>
      </c>
      <c r="AT115" s="13">
        <v>240</v>
      </c>
      <c r="AU115" s="80">
        <v>232</v>
      </c>
      <c r="AV115" s="80">
        <v>56</v>
      </c>
      <c r="AW115" s="80">
        <v>56</v>
      </c>
      <c r="AX115" s="80">
        <v>48</v>
      </c>
      <c r="AY115" s="80">
        <v>130</v>
      </c>
      <c r="AZ115" s="13">
        <v>77</v>
      </c>
      <c r="BA115" s="13">
        <v>95</v>
      </c>
      <c r="BB115" s="13">
        <v>93</v>
      </c>
      <c r="BC115" s="16">
        <v>39</v>
      </c>
      <c r="BD115" s="16">
        <v>82</v>
      </c>
      <c r="BE115" s="16">
        <v>75</v>
      </c>
      <c r="BF115" s="16">
        <v>90</v>
      </c>
      <c r="BG115" s="13">
        <v>74</v>
      </c>
      <c r="BH115" s="13">
        <v>82</v>
      </c>
      <c r="BI115" s="16">
        <v>58</v>
      </c>
      <c r="BJ115" s="3"/>
      <c r="BK115" s="3"/>
      <c r="BL115" s="3" t="s">
        <v>373</v>
      </c>
      <c r="BM115" s="3" t="s">
        <v>96</v>
      </c>
      <c r="BN115" s="3"/>
      <c r="BO115" s="3"/>
      <c r="BP115" s="13">
        <v>345</v>
      </c>
      <c r="BQ115" s="13">
        <v>116</v>
      </c>
      <c r="BR115" s="13" t="s">
        <v>282</v>
      </c>
      <c r="BS115" s="13" t="s">
        <v>282</v>
      </c>
      <c r="BT115" s="13">
        <v>399</v>
      </c>
      <c r="BU115" s="13">
        <v>152</v>
      </c>
      <c r="BV115" s="13">
        <v>391</v>
      </c>
      <c r="BW115" s="13">
        <v>121</v>
      </c>
      <c r="BX115" s="13" t="s">
        <v>282</v>
      </c>
      <c r="BY115" s="13" t="s">
        <v>282</v>
      </c>
      <c r="BZ115" s="13">
        <v>473</v>
      </c>
      <c r="CA115" s="13">
        <v>157</v>
      </c>
      <c r="CB115" s="13">
        <v>410</v>
      </c>
      <c r="CC115" s="13">
        <v>101</v>
      </c>
      <c r="CD115" s="13" t="s">
        <v>282</v>
      </c>
      <c r="CE115" s="13" t="s">
        <v>282</v>
      </c>
      <c r="CF115" s="13">
        <v>414</v>
      </c>
      <c r="CG115" s="13">
        <v>146</v>
      </c>
      <c r="CH115" s="13">
        <v>335</v>
      </c>
      <c r="CI115" s="13">
        <v>71</v>
      </c>
      <c r="CJ115" s="13" t="s">
        <v>282</v>
      </c>
      <c r="CK115" s="13" t="s">
        <v>282</v>
      </c>
      <c r="CL115" s="13">
        <v>238</v>
      </c>
      <c r="CM115" s="13">
        <v>99</v>
      </c>
      <c r="CN115" s="13">
        <v>390</v>
      </c>
      <c r="CO115" s="13">
        <v>79</v>
      </c>
      <c r="CP115" s="13">
        <v>79</v>
      </c>
      <c r="CQ115" s="13">
        <v>81</v>
      </c>
      <c r="CR115" s="13">
        <v>308</v>
      </c>
      <c r="CS115" s="13">
        <v>142</v>
      </c>
      <c r="CT115" s="13">
        <v>369</v>
      </c>
      <c r="CU115" s="13">
        <v>94</v>
      </c>
      <c r="CV115" s="13">
        <v>94</v>
      </c>
      <c r="CW115" s="13">
        <v>95</v>
      </c>
      <c r="CX115" s="13">
        <v>347</v>
      </c>
      <c r="CZ115" s="13">
        <v>366</v>
      </c>
      <c r="DA115" s="13">
        <v>82</v>
      </c>
      <c r="DB115" s="13">
        <v>82</v>
      </c>
      <c r="DC115" s="13">
        <v>75</v>
      </c>
      <c r="DD115" s="13">
        <v>300</v>
      </c>
      <c r="DE115" s="13">
        <v>88</v>
      </c>
      <c r="DF115" s="13">
        <v>372</v>
      </c>
      <c r="DG115" s="13">
        <v>61</v>
      </c>
      <c r="DH115" s="13">
        <v>61</v>
      </c>
      <c r="DI115" s="13">
        <v>68</v>
      </c>
      <c r="DJ115" s="13">
        <v>227</v>
      </c>
      <c r="DK115" s="13">
        <v>88</v>
      </c>
    </row>
    <row r="116" spans="1:115">
      <c r="A116" s="3" t="s">
        <v>248</v>
      </c>
      <c r="B116" s="13">
        <v>0</v>
      </c>
      <c r="C116" s="13">
        <v>65</v>
      </c>
      <c r="D116" s="13" t="s">
        <v>283</v>
      </c>
      <c r="E116" s="13">
        <v>65</v>
      </c>
      <c r="F116" s="13">
        <v>0</v>
      </c>
      <c r="G116" s="13">
        <v>0</v>
      </c>
      <c r="H116" s="13">
        <v>72</v>
      </c>
      <c r="I116" s="13" t="s">
        <v>283</v>
      </c>
      <c r="J116" s="13">
        <v>72</v>
      </c>
      <c r="K116" s="13">
        <v>0</v>
      </c>
      <c r="L116" s="13">
        <v>0</v>
      </c>
      <c r="M116" s="13">
        <v>85</v>
      </c>
      <c r="N116" s="13" t="s">
        <v>283</v>
      </c>
      <c r="O116" s="13">
        <v>85</v>
      </c>
      <c r="P116" s="13">
        <v>0</v>
      </c>
      <c r="Q116" s="13">
        <v>0</v>
      </c>
      <c r="R116" s="13">
        <v>36</v>
      </c>
      <c r="S116" s="13" t="s">
        <v>283</v>
      </c>
      <c r="T116" s="13">
        <v>36</v>
      </c>
      <c r="U116" s="13">
        <v>0</v>
      </c>
      <c r="V116" s="13">
        <v>0</v>
      </c>
      <c r="W116" s="13">
        <v>70</v>
      </c>
      <c r="X116" s="13" t="s">
        <v>283</v>
      </c>
      <c r="Y116" s="13">
        <v>70</v>
      </c>
      <c r="Z116" s="13">
        <v>0</v>
      </c>
      <c r="AA116" s="13">
        <v>0</v>
      </c>
      <c r="AB116" s="13">
        <v>132</v>
      </c>
      <c r="AC116" s="13" t="s">
        <v>281</v>
      </c>
      <c r="AD116" s="13">
        <v>70</v>
      </c>
      <c r="AE116" s="13">
        <v>1</v>
      </c>
      <c r="AF116" s="74">
        <v>0</v>
      </c>
      <c r="AG116" s="74">
        <v>82</v>
      </c>
      <c r="AH116" s="74" t="s">
        <v>283</v>
      </c>
      <c r="AI116" s="74">
        <v>82</v>
      </c>
      <c r="AJ116" s="74">
        <v>0</v>
      </c>
      <c r="AK116" s="13">
        <v>0</v>
      </c>
      <c r="AL116" s="13">
        <v>68</v>
      </c>
      <c r="AM116" s="13" t="s">
        <v>283</v>
      </c>
      <c r="AN116" s="13">
        <v>68</v>
      </c>
      <c r="AO116" s="13">
        <v>0</v>
      </c>
      <c r="AP116" s="13">
        <v>0</v>
      </c>
      <c r="AQ116" s="13">
        <v>74</v>
      </c>
      <c r="AR116" s="13" t="s">
        <v>283</v>
      </c>
      <c r="AS116" s="13">
        <v>74</v>
      </c>
      <c r="AT116" s="13">
        <v>0</v>
      </c>
      <c r="AU116" s="80">
        <v>0</v>
      </c>
      <c r="AV116" s="80">
        <v>53</v>
      </c>
      <c r="AW116" s="80" t="s">
        <v>283</v>
      </c>
      <c r="AX116" s="80">
        <v>53</v>
      </c>
      <c r="AY116" s="80">
        <v>0</v>
      </c>
      <c r="AZ116" s="13">
        <v>77</v>
      </c>
      <c r="BA116" s="13">
        <v>95</v>
      </c>
      <c r="BB116" s="13">
        <v>93</v>
      </c>
      <c r="BC116" s="16">
        <v>39</v>
      </c>
      <c r="BD116" s="16">
        <v>82</v>
      </c>
      <c r="BE116" s="16">
        <v>75</v>
      </c>
      <c r="BF116" s="16">
        <v>90</v>
      </c>
      <c r="BG116" s="13">
        <v>74</v>
      </c>
      <c r="BH116" s="13">
        <v>82</v>
      </c>
      <c r="BI116" s="16">
        <v>58</v>
      </c>
      <c r="BJ116" s="3"/>
      <c r="BK116" s="3"/>
      <c r="BL116" s="3" t="s">
        <v>374</v>
      </c>
      <c r="BM116" s="3" t="s">
        <v>94</v>
      </c>
      <c r="BN116" s="3"/>
      <c r="BO116" s="3"/>
      <c r="BP116" s="13">
        <v>0</v>
      </c>
      <c r="BQ116" s="13">
        <v>125</v>
      </c>
      <c r="BR116" s="13" t="s">
        <v>282</v>
      </c>
      <c r="BS116" s="13" t="s">
        <v>282</v>
      </c>
      <c r="BT116" s="13">
        <v>0</v>
      </c>
      <c r="BU116" s="13">
        <v>152</v>
      </c>
      <c r="BV116" s="13">
        <v>0</v>
      </c>
      <c r="BW116" s="13">
        <v>131</v>
      </c>
      <c r="BX116" s="13" t="s">
        <v>282</v>
      </c>
      <c r="BY116" s="13" t="s">
        <v>282</v>
      </c>
      <c r="BZ116" s="13">
        <v>0</v>
      </c>
      <c r="CA116" s="13">
        <v>157</v>
      </c>
      <c r="CB116" s="13">
        <v>0</v>
      </c>
      <c r="CC116" s="13">
        <v>118</v>
      </c>
      <c r="CD116" s="13" t="s">
        <v>282</v>
      </c>
      <c r="CE116" s="13" t="s">
        <v>282</v>
      </c>
      <c r="CF116" s="13">
        <v>0</v>
      </c>
      <c r="CG116" s="13">
        <v>146</v>
      </c>
      <c r="CH116" s="13">
        <v>0</v>
      </c>
      <c r="CI116" s="13">
        <v>74</v>
      </c>
      <c r="CJ116" s="13" t="s">
        <v>282</v>
      </c>
      <c r="CK116" s="13" t="s">
        <v>282</v>
      </c>
      <c r="CL116" s="13">
        <v>0</v>
      </c>
      <c r="CM116" s="13">
        <v>99</v>
      </c>
      <c r="CN116" s="13">
        <v>0</v>
      </c>
      <c r="CO116" s="13">
        <v>118</v>
      </c>
      <c r="CP116" s="13" t="s">
        <v>283</v>
      </c>
      <c r="CQ116" s="13">
        <v>118</v>
      </c>
      <c r="CR116" s="13">
        <v>0</v>
      </c>
      <c r="CS116" s="13">
        <v>142</v>
      </c>
      <c r="CT116" s="13">
        <v>0</v>
      </c>
      <c r="CU116" s="13">
        <v>110</v>
      </c>
      <c r="CV116" s="13" t="s">
        <v>283</v>
      </c>
      <c r="CW116" s="13">
        <v>110</v>
      </c>
      <c r="CX116" s="13">
        <v>0</v>
      </c>
      <c r="CZ116" s="13">
        <v>0</v>
      </c>
      <c r="DA116" s="13">
        <v>65</v>
      </c>
      <c r="DB116" s="13" t="s">
        <v>283</v>
      </c>
      <c r="DC116" s="13">
        <v>65</v>
      </c>
      <c r="DD116" s="13">
        <v>0</v>
      </c>
      <c r="DE116" s="13">
        <v>88</v>
      </c>
      <c r="DF116" s="13">
        <v>0</v>
      </c>
      <c r="DG116" s="13">
        <v>90</v>
      </c>
      <c r="DH116" s="13" t="s">
        <v>283</v>
      </c>
      <c r="DI116" s="13">
        <v>90</v>
      </c>
      <c r="DJ116" s="13">
        <v>0</v>
      </c>
      <c r="DK116" s="13">
        <v>88</v>
      </c>
    </row>
    <row r="117" spans="1:115">
      <c r="A117" s="3" t="s">
        <v>249</v>
      </c>
      <c r="B117" s="13">
        <v>147</v>
      </c>
      <c r="C117" s="13">
        <v>35</v>
      </c>
      <c r="D117" s="13">
        <v>35</v>
      </c>
      <c r="E117" s="13">
        <v>75</v>
      </c>
      <c r="F117" s="13">
        <v>51</v>
      </c>
      <c r="G117" s="13">
        <v>152</v>
      </c>
      <c r="H117" s="13">
        <v>59</v>
      </c>
      <c r="I117" s="13">
        <v>59</v>
      </c>
      <c r="J117" s="13">
        <v>75</v>
      </c>
      <c r="K117" s="13">
        <v>90</v>
      </c>
      <c r="L117" s="13">
        <v>145</v>
      </c>
      <c r="M117" s="13">
        <v>81</v>
      </c>
      <c r="N117" s="13">
        <v>81</v>
      </c>
      <c r="O117" s="13">
        <v>80</v>
      </c>
      <c r="P117" s="13">
        <v>117</v>
      </c>
      <c r="Q117" s="13">
        <v>142</v>
      </c>
      <c r="R117" s="13">
        <v>39</v>
      </c>
      <c r="S117" s="13">
        <v>39</v>
      </c>
      <c r="T117" s="13">
        <v>45</v>
      </c>
      <c r="U117" s="13">
        <v>55</v>
      </c>
      <c r="V117" s="13">
        <v>145</v>
      </c>
      <c r="W117" s="13">
        <v>50</v>
      </c>
      <c r="X117" s="13">
        <v>50</v>
      </c>
      <c r="Y117" s="13">
        <v>60</v>
      </c>
      <c r="Z117" s="13">
        <v>73</v>
      </c>
      <c r="AA117" s="13">
        <v>140</v>
      </c>
      <c r="AB117" s="13">
        <v>68</v>
      </c>
      <c r="AC117" s="13">
        <v>68</v>
      </c>
      <c r="AD117" s="13">
        <v>78</v>
      </c>
      <c r="AE117" s="13">
        <v>95</v>
      </c>
      <c r="AF117" s="74">
        <v>155</v>
      </c>
      <c r="AG117" s="74">
        <v>86</v>
      </c>
      <c r="AH117" s="74">
        <v>86</v>
      </c>
      <c r="AI117" s="74">
        <v>99</v>
      </c>
      <c r="AJ117" s="74">
        <v>133</v>
      </c>
      <c r="AK117" s="13">
        <v>155</v>
      </c>
      <c r="AL117" s="13">
        <v>59</v>
      </c>
      <c r="AM117" s="13">
        <v>59</v>
      </c>
      <c r="AN117" s="13" t="s">
        <v>283</v>
      </c>
      <c r="AO117" s="13">
        <v>91</v>
      </c>
      <c r="AP117" s="13">
        <v>179</v>
      </c>
      <c r="AQ117" s="13">
        <v>50</v>
      </c>
      <c r="AR117" s="13">
        <v>50</v>
      </c>
      <c r="AS117" s="13">
        <v>70</v>
      </c>
      <c r="AT117" s="13">
        <v>90</v>
      </c>
      <c r="AU117" s="80">
        <v>155</v>
      </c>
      <c r="AV117" s="80">
        <v>70</v>
      </c>
      <c r="AW117" s="80">
        <v>70</v>
      </c>
      <c r="AX117" s="80">
        <v>86</v>
      </c>
      <c r="AY117" s="80">
        <v>109</v>
      </c>
      <c r="AZ117" s="13">
        <v>77</v>
      </c>
      <c r="BA117" s="13">
        <v>95</v>
      </c>
      <c r="BB117" s="13">
        <v>93</v>
      </c>
      <c r="BC117" s="16">
        <v>39</v>
      </c>
      <c r="BD117" s="16">
        <v>82</v>
      </c>
      <c r="BE117" s="16">
        <v>75</v>
      </c>
      <c r="BF117" s="16">
        <v>90</v>
      </c>
      <c r="BG117" s="13">
        <v>74</v>
      </c>
      <c r="BH117" s="13">
        <v>82</v>
      </c>
      <c r="BI117" s="16">
        <v>58</v>
      </c>
      <c r="BJ117" s="3"/>
      <c r="BK117" s="3"/>
      <c r="BL117" s="3" t="s">
        <v>375</v>
      </c>
      <c r="BM117" s="3" t="s">
        <v>92</v>
      </c>
      <c r="BN117" s="3"/>
      <c r="BO117" s="3"/>
      <c r="BP117" s="13">
        <v>86</v>
      </c>
      <c r="BQ117" s="13">
        <v>121</v>
      </c>
      <c r="BR117" s="13" t="s">
        <v>282</v>
      </c>
      <c r="BS117" s="13" t="s">
        <v>282</v>
      </c>
      <c r="BT117" s="13">
        <v>104</v>
      </c>
      <c r="BU117" s="13">
        <v>152</v>
      </c>
      <c r="BV117" s="13">
        <v>81</v>
      </c>
      <c r="BW117" s="13">
        <v>160</v>
      </c>
      <c r="BX117" s="13" t="s">
        <v>282</v>
      </c>
      <c r="BY117" s="13" t="s">
        <v>282</v>
      </c>
      <c r="BZ117" s="13">
        <v>130</v>
      </c>
      <c r="CA117" s="13">
        <v>157</v>
      </c>
      <c r="CB117" s="13">
        <v>87</v>
      </c>
      <c r="CC117" s="13">
        <v>171</v>
      </c>
      <c r="CD117" s="13" t="s">
        <v>282</v>
      </c>
      <c r="CE117" s="13" t="s">
        <v>282</v>
      </c>
      <c r="CF117" s="13">
        <v>149</v>
      </c>
      <c r="CG117" s="13">
        <v>146</v>
      </c>
      <c r="CH117" s="13">
        <v>121</v>
      </c>
      <c r="CI117" s="13">
        <v>40</v>
      </c>
      <c r="CJ117" s="13" t="s">
        <v>282</v>
      </c>
      <c r="CK117" s="13" t="s">
        <v>282</v>
      </c>
      <c r="CL117" s="13">
        <v>48</v>
      </c>
      <c r="CM117" s="13">
        <v>99</v>
      </c>
      <c r="CN117" s="13">
        <v>143</v>
      </c>
      <c r="CO117" s="13">
        <v>124</v>
      </c>
      <c r="CP117" s="13">
        <v>123</v>
      </c>
      <c r="CQ117" s="13">
        <v>162</v>
      </c>
      <c r="CR117" s="13">
        <v>177</v>
      </c>
      <c r="CS117" s="13">
        <v>142</v>
      </c>
      <c r="CT117" s="13">
        <v>167</v>
      </c>
      <c r="CU117" s="13">
        <v>91</v>
      </c>
      <c r="CV117" s="13">
        <v>91</v>
      </c>
      <c r="CW117" s="13">
        <v>135</v>
      </c>
      <c r="CX117" s="13">
        <v>152</v>
      </c>
      <c r="CZ117" s="13">
        <v>161</v>
      </c>
      <c r="DA117" s="13">
        <v>40</v>
      </c>
      <c r="DB117" s="13">
        <v>40</v>
      </c>
      <c r="DC117" s="13">
        <v>65</v>
      </c>
      <c r="DD117" s="13">
        <v>64</v>
      </c>
      <c r="DE117" s="13">
        <v>88</v>
      </c>
      <c r="DF117" s="13">
        <v>160</v>
      </c>
      <c r="DG117" s="13">
        <v>62</v>
      </c>
      <c r="DH117" s="13">
        <v>62</v>
      </c>
      <c r="DI117" s="13">
        <v>90</v>
      </c>
      <c r="DJ117" s="13">
        <v>99</v>
      </c>
      <c r="DK117" s="13">
        <v>88</v>
      </c>
    </row>
    <row r="118" spans="1:115">
      <c r="A118" s="3" t="s">
        <v>250</v>
      </c>
      <c r="B118" s="13">
        <v>501</v>
      </c>
      <c r="C118" s="13">
        <v>82</v>
      </c>
      <c r="D118" s="13">
        <v>82</v>
      </c>
      <c r="E118" s="13">
        <v>84</v>
      </c>
      <c r="F118" s="13">
        <v>411</v>
      </c>
      <c r="G118" s="13">
        <v>499</v>
      </c>
      <c r="H118" s="13">
        <v>82</v>
      </c>
      <c r="I118" s="13">
        <v>82</v>
      </c>
      <c r="J118" s="13">
        <v>80</v>
      </c>
      <c r="K118" s="13">
        <v>409</v>
      </c>
      <c r="L118" s="13">
        <v>487</v>
      </c>
      <c r="M118" s="13">
        <v>96</v>
      </c>
      <c r="N118" s="13">
        <v>96</v>
      </c>
      <c r="O118" s="13">
        <v>104</v>
      </c>
      <c r="P118" s="13">
        <v>468</v>
      </c>
      <c r="Q118" s="13">
        <v>508</v>
      </c>
      <c r="R118" s="13">
        <v>37</v>
      </c>
      <c r="S118" s="13">
        <v>37</v>
      </c>
      <c r="T118" s="13">
        <v>33</v>
      </c>
      <c r="U118" s="13">
        <v>188</v>
      </c>
      <c r="V118" s="13">
        <v>492</v>
      </c>
      <c r="W118" s="13">
        <v>65</v>
      </c>
      <c r="X118" s="13">
        <v>65</v>
      </c>
      <c r="Y118" s="13">
        <v>60</v>
      </c>
      <c r="Z118" s="13">
        <v>320</v>
      </c>
      <c r="AA118" s="13">
        <v>511</v>
      </c>
      <c r="AB118" s="13">
        <v>85</v>
      </c>
      <c r="AC118" s="13">
        <v>85</v>
      </c>
      <c r="AD118" s="13">
        <v>80</v>
      </c>
      <c r="AE118" s="13">
        <v>434</v>
      </c>
      <c r="AF118" s="74">
        <v>510</v>
      </c>
      <c r="AG118" s="74">
        <v>103</v>
      </c>
      <c r="AH118" s="74">
        <v>103</v>
      </c>
      <c r="AI118" s="74">
        <v>100</v>
      </c>
      <c r="AJ118" s="74">
        <v>525</v>
      </c>
      <c r="AK118" s="13">
        <v>574</v>
      </c>
      <c r="AL118" s="13">
        <v>61</v>
      </c>
      <c r="AM118" s="13">
        <v>61</v>
      </c>
      <c r="AN118" s="13">
        <v>69</v>
      </c>
      <c r="AO118" s="13">
        <v>350</v>
      </c>
      <c r="AP118" s="13">
        <v>570</v>
      </c>
      <c r="AQ118" s="13">
        <v>78</v>
      </c>
      <c r="AR118" s="13">
        <v>78</v>
      </c>
      <c r="AS118" s="13">
        <v>100</v>
      </c>
      <c r="AT118" s="13">
        <v>445</v>
      </c>
      <c r="AU118" s="80">
        <v>567</v>
      </c>
      <c r="AV118" s="80">
        <v>77</v>
      </c>
      <c r="AW118" s="80">
        <v>77</v>
      </c>
      <c r="AX118" s="80">
        <v>75</v>
      </c>
      <c r="AY118" s="80">
        <v>436</v>
      </c>
      <c r="AZ118" s="13">
        <v>77</v>
      </c>
      <c r="BA118" s="13">
        <v>95</v>
      </c>
      <c r="BB118" s="13">
        <v>93</v>
      </c>
      <c r="BC118" s="16">
        <v>39</v>
      </c>
      <c r="BD118" s="16">
        <v>82</v>
      </c>
      <c r="BE118" s="16">
        <v>75</v>
      </c>
      <c r="BF118" s="16">
        <v>90</v>
      </c>
      <c r="BG118" s="13">
        <v>74</v>
      </c>
      <c r="BH118" s="13">
        <v>82</v>
      </c>
      <c r="BI118" s="16">
        <v>58</v>
      </c>
      <c r="BJ118" s="3"/>
      <c r="BK118" s="3"/>
      <c r="BL118" s="3" t="s">
        <v>376</v>
      </c>
      <c r="BM118" s="3" t="s">
        <v>89</v>
      </c>
      <c r="BN118" s="3"/>
      <c r="BO118" s="3"/>
      <c r="BP118" s="13">
        <v>372</v>
      </c>
      <c r="BQ118" s="13">
        <v>156</v>
      </c>
      <c r="BR118" s="13" t="s">
        <v>282</v>
      </c>
      <c r="BS118" s="13" t="s">
        <v>282</v>
      </c>
      <c r="BT118" s="13">
        <v>580</v>
      </c>
      <c r="BU118" s="13">
        <v>152</v>
      </c>
      <c r="BV118" s="13">
        <v>393</v>
      </c>
      <c r="BW118" s="13">
        <v>173</v>
      </c>
      <c r="BX118" s="13" t="s">
        <v>282</v>
      </c>
      <c r="BY118" s="13" t="s">
        <v>282</v>
      </c>
      <c r="BZ118" s="13">
        <v>680</v>
      </c>
      <c r="CA118" s="13">
        <v>157</v>
      </c>
      <c r="CB118" s="13">
        <v>467</v>
      </c>
      <c r="CC118" s="13">
        <v>157</v>
      </c>
      <c r="CD118" s="13" t="s">
        <v>282</v>
      </c>
      <c r="CE118" s="13" t="s">
        <v>282</v>
      </c>
      <c r="CF118" s="13">
        <v>733</v>
      </c>
      <c r="CG118" s="13">
        <v>146</v>
      </c>
      <c r="CH118" s="13">
        <v>440</v>
      </c>
      <c r="CI118" s="13">
        <v>112</v>
      </c>
      <c r="CJ118" s="13" t="s">
        <v>282</v>
      </c>
      <c r="CK118" s="13" t="s">
        <v>282</v>
      </c>
      <c r="CL118" s="13">
        <v>493</v>
      </c>
      <c r="CM118" s="13">
        <v>99</v>
      </c>
      <c r="CN118" s="13">
        <v>427</v>
      </c>
      <c r="CO118" s="13">
        <v>186</v>
      </c>
      <c r="CP118" s="13">
        <v>186</v>
      </c>
      <c r="CQ118" s="13">
        <v>162</v>
      </c>
      <c r="CR118" s="13">
        <v>794</v>
      </c>
      <c r="CS118" s="13">
        <v>142</v>
      </c>
      <c r="CT118" s="13">
        <v>471</v>
      </c>
      <c r="CU118" s="13">
        <v>125</v>
      </c>
      <c r="CV118" s="13">
        <v>125</v>
      </c>
      <c r="CW118" s="13">
        <v>130</v>
      </c>
      <c r="CX118" s="13">
        <v>589</v>
      </c>
      <c r="CZ118" s="13">
        <v>456</v>
      </c>
      <c r="DA118" s="13">
        <v>75</v>
      </c>
      <c r="DB118" s="13">
        <v>75</v>
      </c>
      <c r="DC118" s="13">
        <v>85</v>
      </c>
      <c r="DD118" s="13">
        <v>342</v>
      </c>
      <c r="DE118" s="13">
        <v>88</v>
      </c>
      <c r="DF118" s="13">
        <v>474</v>
      </c>
      <c r="DG118" s="13">
        <v>101</v>
      </c>
      <c r="DH118" s="13">
        <v>101</v>
      </c>
      <c r="DI118" s="13">
        <v>115</v>
      </c>
      <c r="DJ118" s="13">
        <v>479</v>
      </c>
      <c r="DK118" s="13">
        <v>88</v>
      </c>
    </row>
    <row r="119" spans="1:115">
      <c r="A119" s="3" t="s">
        <v>251</v>
      </c>
      <c r="B119" s="13">
        <v>0</v>
      </c>
      <c r="C119" s="13">
        <v>67</v>
      </c>
      <c r="D119" s="13" t="s">
        <v>283</v>
      </c>
      <c r="E119" s="13">
        <v>67</v>
      </c>
      <c r="F119" s="13">
        <v>0</v>
      </c>
      <c r="G119" s="13">
        <v>0</v>
      </c>
      <c r="H119" s="13">
        <v>74</v>
      </c>
      <c r="I119" s="13" t="s">
        <v>283</v>
      </c>
      <c r="J119" s="13">
        <v>74</v>
      </c>
      <c r="K119" s="13">
        <v>0</v>
      </c>
      <c r="L119" s="13">
        <v>0</v>
      </c>
      <c r="M119" s="13">
        <v>89</v>
      </c>
      <c r="N119" s="13" t="s">
        <v>283</v>
      </c>
      <c r="O119" s="13">
        <v>89</v>
      </c>
      <c r="P119" s="13">
        <v>0</v>
      </c>
      <c r="Q119" s="13">
        <v>0</v>
      </c>
      <c r="R119" s="13">
        <v>38</v>
      </c>
      <c r="S119" s="13" t="s">
        <v>283</v>
      </c>
      <c r="T119" s="13">
        <v>38</v>
      </c>
      <c r="U119" s="13">
        <v>0</v>
      </c>
      <c r="V119" s="13">
        <v>0</v>
      </c>
      <c r="W119" s="13">
        <v>72</v>
      </c>
      <c r="X119" s="13" t="s">
        <v>283</v>
      </c>
      <c r="Y119" s="13">
        <v>72</v>
      </c>
      <c r="Z119" s="13">
        <v>0</v>
      </c>
      <c r="AA119" s="13">
        <v>0</v>
      </c>
      <c r="AB119" s="13">
        <v>63</v>
      </c>
      <c r="AC119" s="13" t="s">
        <v>283</v>
      </c>
      <c r="AD119" s="13">
        <v>63</v>
      </c>
      <c r="AE119" s="13">
        <v>0</v>
      </c>
      <c r="AF119" s="74">
        <v>0</v>
      </c>
      <c r="AG119" s="74">
        <v>79</v>
      </c>
      <c r="AH119" s="74" t="s">
        <v>283</v>
      </c>
      <c r="AI119" s="74">
        <v>79</v>
      </c>
      <c r="AJ119" s="74">
        <v>0</v>
      </c>
      <c r="AK119" s="13">
        <v>0</v>
      </c>
      <c r="AL119" s="13">
        <v>67</v>
      </c>
      <c r="AM119" s="13" t="s">
        <v>283</v>
      </c>
      <c r="AN119" s="13">
        <v>67</v>
      </c>
      <c r="AO119" s="13">
        <v>0</v>
      </c>
      <c r="AP119" s="13">
        <v>0</v>
      </c>
      <c r="AQ119" s="13">
        <v>70</v>
      </c>
      <c r="AR119" s="13" t="s">
        <v>283</v>
      </c>
      <c r="AS119" s="13">
        <v>70</v>
      </c>
      <c r="AT119" s="13">
        <v>0</v>
      </c>
      <c r="AU119" s="80">
        <v>0</v>
      </c>
      <c r="AV119" s="80">
        <v>50</v>
      </c>
      <c r="AW119" s="80" t="s">
        <v>283</v>
      </c>
      <c r="AX119" s="80">
        <v>50</v>
      </c>
      <c r="AY119" s="80">
        <v>0</v>
      </c>
      <c r="AZ119" s="13">
        <v>77</v>
      </c>
      <c r="BA119" s="13">
        <v>95</v>
      </c>
      <c r="BB119" s="13">
        <v>93</v>
      </c>
      <c r="BC119" s="16">
        <v>39</v>
      </c>
      <c r="BD119" s="16">
        <v>82</v>
      </c>
      <c r="BE119" s="16">
        <v>75</v>
      </c>
      <c r="BF119" s="16">
        <v>90</v>
      </c>
      <c r="BG119" s="13">
        <v>74</v>
      </c>
      <c r="BH119" s="13">
        <v>82</v>
      </c>
      <c r="BI119" s="16">
        <v>58</v>
      </c>
      <c r="BJ119" s="3"/>
      <c r="BK119" s="3"/>
      <c r="BL119" s="3" t="s">
        <v>377</v>
      </c>
      <c r="BM119" s="3" t="s">
        <v>86</v>
      </c>
      <c r="BN119" s="3"/>
      <c r="BO119" s="3"/>
      <c r="BP119" s="13">
        <v>1</v>
      </c>
      <c r="BQ119" s="13">
        <v>130</v>
      </c>
      <c r="BR119" s="13" t="s">
        <v>282</v>
      </c>
      <c r="BS119" s="13" t="s">
        <v>282</v>
      </c>
      <c r="BT119" s="13">
        <v>1</v>
      </c>
      <c r="BU119" s="13">
        <v>152</v>
      </c>
      <c r="BV119" s="13">
        <v>1</v>
      </c>
      <c r="BW119" s="13">
        <v>139</v>
      </c>
      <c r="BX119" s="13" t="s">
        <v>282</v>
      </c>
      <c r="BY119" s="13" t="s">
        <v>282</v>
      </c>
      <c r="BZ119" s="13">
        <v>1</v>
      </c>
      <c r="CA119" s="13">
        <v>157</v>
      </c>
      <c r="CB119" s="13">
        <v>1</v>
      </c>
      <c r="CC119" s="13">
        <v>100</v>
      </c>
      <c r="CD119" s="13" t="s">
        <v>282</v>
      </c>
      <c r="CE119" s="13" t="s">
        <v>282</v>
      </c>
      <c r="CF119" s="13">
        <v>1</v>
      </c>
      <c r="CG119" s="13">
        <v>146</v>
      </c>
      <c r="CH119" s="13">
        <v>1</v>
      </c>
      <c r="CI119" s="13">
        <v>63</v>
      </c>
      <c r="CJ119" s="13" t="s">
        <v>282</v>
      </c>
      <c r="CK119" s="13" t="s">
        <v>282</v>
      </c>
      <c r="CL119" s="13">
        <v>0</v>
      </c>
      <c r="CM119" s="13">
        <v>99</v>
      </c>
      <c r="CN119" s="13">
        <v>1</v>
      </c>
      <c r="CO119" s="13">
        <v>120</v>
      </c>
      <c r="CP119" s="13" t="s">
        <v>283</v>
      </c>
      <c r="CQ119" s="13">
        <v>120</v>
      </c>
      <c r="CR119" s="13">
        <v>1</v>
      </c>
      <c r="CS119" s="13">
        <v>142</v>
      </c>
      <c r="CT119" s="13">
        <v>0</v>
      </c>
      <c r="CU119" s="13">
        <v>113</v>
      </c>
      <c r="CV119" s="13" t="s">
        <v>283</v>
      </c>
      <c r="CW119" s="13">
        <v>113</v>
      </c>
      <c r="CX119" s="13">
        <v>0</v>
      </c>
      <c r="CZ119" s="13">
        <v>0</v>
      </c>
      <c r="DA119" s="13">
        <v>60</v>
      </c>
      <c r="DB119" s="13" t="s">
        <v>283</v>
      </c>
      <c r="DC119" s="13">
        <v>60</v>
      </c>
      <c r="DD119" s="13">
        <v>0</v>
      </c>
      <c r="DE119" s="13">
        <v>88</v>
      </c>
      <c r="DF119" s="13">
        <v>0</v>
      </c>
      <c r="DG119" s="13">
        <v>95</v>
      </c>
      <c r="DH119" s="13" t="s">
        <v>283</v>
      </c>
      <c r="DI119" s="13">
        <v>95</v>
      </c>
      <c r="DJ119" s="13">
        <v>0</v>
      </c>
      <c r="DK119" s="13">
        <v>88</v>
      </c>
    </row>
    <row r="120" spans="1:115">
      <c r="A120" s="3" t="s">
        <v>252</v>
      </c>
      <c r="B120" s="13">
        <v>0</v>
      </c>
      <c r="C120" s="13">
        <v>62</v>
      </c>
      <c r="D120" s="13" t="s">
        <v>283</v>
      </c>
      <c r="E120" s="13">
        <v>62</v>
      </c>
      <c r="F120" s="13">
        <v>0</v>
      </c>
      <c r="G120" s="13">
        <v>0</v>
      </c>
      <c r="H120" s="13">
        <v>68</v>
      </c>
      <c r="I120" s="13" t="s">
        <v>283</v>
      </c>
      <c r="J120" s="13">
        <v>68</v>
      </c>
      <c r="K120" s="13">
        <v>0</v>
      </c>
      <c r="L120" s="13">
        <v>0</v>
      </c>
      <c r="M120" s="13">
        <v>81</v>
      </c>
      <c r="N120" s="13" t="s">
        <v>283</v>
      </c>
      <c r="O120" s="13">
        <v>81</v>
      </c>
      <c r="P120" s="13">
        <v>0</v>
      </c>
      <c r="Q120" s="13">
        <v>0</v>
      </c>
      <c r="R120" s="13">
        <v>33</v>
      </c>
      <c r="S120" s="13" t="s">
        <v>283</v>
      </c>
      <c r="T120" s="13">
        <v>33</v>
      </c>
      <c r="U120" s="13">
        <v>0</v>
      </c>
      <c r="V120" s="13">
        <v>0</v>
      </c>
      <c r="W120" s="13">
        <v>63</v>
      </c>
      <c r="X120" s="13" t="s">
        <v>283</v>
      </c>
      <c r="Y120" s="13">
        <v>63</v>
      </c>
      <c r="Z120" s="13">
        <v>0</v>
      </c>
      <c r="AA120" s="13">
        <v>0</v>
      </c>
      <c r="AB120" s="13">
        <v>73</v>
      </c>
      <c r="AC120" s="13" t="s">
        <v>283</v>
      </c>
      <c r="AD120" s="13">
        <v>73</v>
      </c>
      <c r="AE120" s="13">
        <v>0</v>
      </c>
      <c r="AF120" s="74">
        <v>0</v>
      </c>
      <c r="AG120" s="74">
        <v>75</v>
      </c>
      <c r="AH120" s="74" t="s">
        <v>283</v>
      </c>
      <c r="AI120" s="74">
        <v>75</v>
      </c>
      <c r="AJ120" s="74">
        <v>0</v>
      </c>
      <c r="AK120" s="13">
        <v>0</v>
      </c>
      <c r="AL120" s="13">
        <v>63</v>
      </c>
      <c r="AM120" s="13" t="s">
        <v>283</v>
      </c>
      <c r="AN120" s="13">
        <v>63</v>
      </c>
      <c r="AO120" s="13">
        <v>0</v>
      </c>
      <c r="AP120" s="13">
        <v>0</v>
      </c>
      <c r="AQ120" s="13">
        <v>67</v>
      </c>
      <c r="AR120" s="13" t="s">
        <v>283</v>
      </c>
      <c r="AS120" s="13">
        <v>67</v>
      </c>
      <c r="AT120" s="13">
        <v>0</v>
      </c>
      <c r="AU120" s="80">
        <v>0</v>
      </c>
      <c r="AV120" s="80">
        <v>49</v>
      </c>
      <c r="AW120" s="80" t="s">
        <v>283</v>
      </c>
      <c r="AX120" s="80">
        <v>49</v>
      </c>
      <c r="AY120" s="80">
        <v>0</v>
      </c>
      <c r="AZ120" s="13">
        <v>77</v>
      </c>
      <c r="BA120" s="13">
        <v>95</v>
      </c>
      <c r="BB120" s="13">
        <v>93</v>
      </c>
      <c r="BC120" s="16">
        <v>39</v>
      </c>
      <c r="BD120" s="16">
        <v>82</v>
      </c>
      <c r="BE120" s="16">
        <v>75</v>
      </c>
      <c r="BF120" s="16">
        <v>90</v>
      </c>
      <c r="BG120" s="13">
        <v>74</v>
      </c>
      <c r="BH120" s="13">
        <v>82</v>
      </c>
      <c r="BI120" s="16">
        <v>58</v>
      </c>
      <c r="BJ120" s="3"/>
      <c r="BK120" s="3"/>
      <c r="BL120" s="3" t="s">
        <v>378</v>
      </c>
      <c r="BM120" s="3" t="s">
        <v>83</v>
      </c>
      <c r="BN120" s="3"/>
      <c r="BO120" s="3"/>
      <c r="BP120" s="13">
        <v>1</v>
      </c>
      <c r="BQ120" s="13">
        <v>130</v>
      </c>
      <c r="BR120" s="13" t="s">
        <v>282</v>
      </c>
      <c r="BS120" s="13" t="s">
        <v>282</v>
      </c>
      <c r="BT120" s="13">
        <v>1</v>
      </c>
      <c r="BU120" s="13">
        <v>152</v>
      </c>
      <c r="BV120" s="13">
        <v>1</v>
      </c>
      <c r="BW120" s="13">
        <v>140</v>
      </c>
      <c r="BX120" s="13" t="s">
        <v>282</v>
      </c>
      <c r="BY120" s="13" t="s">
        <v>282</v>
      </c>
      <c r="BZ120" s="13">
        <v>1</v>
      </c>
      <c r="CA120" s="13">
        <v>157</v>
      </c>
      <c r="CB120" s="13">
        <v>1</v>
      </c>
      <c r="CC120" s="13">
        <v>100</v>
      </c>
      <c r="CD120" s="13" t="s">
        <v>282</v>
      </c>
      <c r="CE120" s="13" t="s">
        <v>282</v>
      </c>
      <c r="CF120" s="13">
        <v>1</v>
      </c>
      <c r="CG120" s="13">
        <v>146</v>
      </c>
      <c r="CH120" s="13">
        <v>1</v>
      </c>
      <c r="CI120" s="13">
        <v>63</v>
      </c>
      <c r="CJ120" s="13" t="s">
        <v>282</v>
      </c>
      <c r="CK120" s="13" t="s">
        <v>282</v>
      </c>
      <c r="CL120" s="13">
        <v>0</v>
      </c>
      <c r="CM120" s="13">
        <v>99</v>
      </c>
      <c r="CN120" s="13">
        <v>2</v>
      </c>
      <c r="CO120" s="13">
        <v>120</v>
      </c>
      <c r="CP120" s="13" t="s">
        <v>281</v>
      </c>
      <c r="CQ120" s="13">
        <v>120</v>
      </c>
      <c r="CR120" s="13">
        <v>3</v>
      </c>
      <c r="CS120" s="13">
        <v>142</v>
      </c>
      <c r="CT120" s="13" t="s">
        <v>283</v>
      </c>
      <c r="CU120" s="13" t="s">
        <v>283</v>
      </c>
      <c r="CV120" s="13" t="s">
        <v>283</v>
      </c>
      <c r="CW120" s="13" t="s">
        <v>283</v>
      </c>
      <c r="CX120" s="13" t="s">
        <v>283</v>
      </c>
      <c r="CZ120" s="13">
        <v>0</v>
      </c>
      <c r="DA120" s="13">
        <v>60</v>
      </c>
      <c r="DB120" s="13" t="s">
        <v>283</v>
      </c>
      <c r="DC120" s="13">
        <v>60</v>
      </c>
      <c r="DD120" s="13">
        <v>0</v>
      </c>
      <c r="DE120" s="13">
        <v>88</v>
      </c>
      <c r="DF120" s="13">
        <v>0</v>
      </c>
      <c r="DG120" s="13">
        <v>95</v>
      </c>
      <c r="DH120" s="13" t="s">
        <v>283</v>
      </c>
      <c r="DI120" s="13">
        <v>95</v>
      </c>
      <c r="DJ120" s="13">
        <v>0</v>
      </c>
      <c r="DK120" s="13">
        <v>88</v>
      </c>
    </row>
    <row r="121" spans="1:115">
      <c r="A121" s="3" t="s">
        <v>253</v>
      </c>
      <c r="B121" s="13">
        <v>132</v>
      </c>
      <c r="C121" s="13">
        <v>71</v>
      </c>
      <c r="D121" s="13">
        <v>71</v>
      </c>
      <c r="E121" s="13">
        <v>75</v>
      </c>
      <c r="F121" s="13">
        <v>94</v>
      </c>
      <c r="G121" s="13">
        <v>151</v>
      </c>
      <c r="H121" s="13">
        <v>80</v>
      </c>
      <c r="I121" s="13">
        <v>80</v>
      </c>
      <c r="J121" s="13">
        <v>82</v>
      </c>
      <c r="K121" s="13">
        <v>121</v>
      </c>
      <c r="L121" s="13">
        <v>168</v>
      </c>
      <c r="M121" s="13">
        <v>90</v>
      </c>
      <c r="N121" s="13">
        <v>90</v>
      </c>
      <c r="O121" s="13">
        <v>84</v>
      </c>
      <c r="P121" s="13">
        <v>151</v>
      </c>
      <c r="Q121" s="13">
        <v>177</v>
      </c>
      <c r="R121" s="13">
        <v>28</v>
      </c>
      <c r="S121" s="13">
        <v>28</v>
      </c>
      <c r="T121" s="13">
        <v>51</v>
      </c>
      <c r="U121" s="13">
        <v>50</v>
      </c>
      <c r="V121" s="13">
        <v>172</v>
      </c>
      <c r="W121" s="13">
        <v>74</v>
      </c>
      <c r="X121" s="13">
        <v>74</v>
      </c>
      <c r="Y121" s="13">
        <v>75</v>
      </c>
      <c r="Z121" s="13">
        <v>127</v>
      </c>
      <c r="AA121" s="13">
        <v>195</v>
      </c>
      <c r="AB121" s="13">
        <v>46</v>
      </c>
      <c r="AC121" s="13">
        <v>46</v>
      </c>
      <c r="AD121" s="13">
        <v>47</v>
      </c>
      <c r="AE121" s="13">
        <v>90</v>
      </c>
      <c r="AF121" s="74">
        <v>195</v>
      </c>
      <c r="AG121" s="74">
        <v>65</v>
      </c>
      <c r="AH121" s="74">
        <v>65</v>
      </c>
      <c r="AI121" s="74">
        <v>67</v>
      </c>
      <c r="AJ121" s="74">
        <v>127</v>
      </c>
      <c r="AK121" s="13">
        <v>221</v>
      </c>
      <c r="AL121" s="13">
        <v>57</v>
      </c>
      <c r="AM121" s="13">
        <v>57</v>
      </c>
      <c r="AN121" s="13">
        <v>58</v>
      </c>
      <c r="AO121" s="13">
        <v>126</v>
      </c>
      <c r="AP121" s="13">
        <v>239</v>
      </c>
      <c r="AQ121" s="13">
        <v>59</v>
      </c>
      <c r="AR121" s="13">
        <v>59</v>
      </c>
      <c r="AS121" s="13">
        <v>66</v>
      </c>
      <c r="AT121" s="13">
        <v>141</v>
      </c>
      <c r="AU121" s="80">
        <v>244</v>
      </c>
      <c r="AV121" s="80">
        <v>40</v>
      </c>
      <c r="AW121" s="80">
        <v>40</v>
      </c>
      <c r="AX121" s="80">
        <v>43</v>
      </c>
      <c r="AY121" s="80">
        <v>97</v>
      </c>
      <c r="AZ121" s="13">
        <v>77</v>
      </c>
      <c r="BA121" s="13">
        <v>95</v>
      </c>
      <c r="BB121" s="13">
        <v>93</v>
      </c>
      <c r="BC121" s="16">
        <v>39</v>
      </c>
      <c r="BD121" s="16">
        <v>82</v>
      </c>
      <c r="BE121" s="16">
        <v>75</v>
      </c>
      <c r="BF121" s="16">
        <v>90</v>
      </c>
      <c r="BG121" s="13">
        <v>74</v>
      </c>
      <c r="BH121" s="13">
        <v>82</v>
      </c>
      <c r="BI121" s="16">
        <v>58</v>
      </c>
      <c r="BJ121" s="3"/>
      <c r="BK121" s="3"/>
      <c r="BL121" s="3" t="s">
        <v>379</v>
      </c>
      <c r="BM121" s="3" t="s">
        <v>80</v>
      </c>
      <c r="BN121" s="3"/>
      <c r="BO121" s="3"/>
      <c r="BP121" s="13">
        <v>73</v>
      </c>
      <c r="BQ121" s="13">
        <v>181</v>
      </c>
      <c r="BR121" s="13" t="s">
        <v>282</v>
      </c>
      <c r="BS121" s="13" t="s">
        <v>282</v>
      </c>
      <c r="BT121" s="13">
        <v>132</v>
      </c>
      <c r="BU121" s="13">
        <v>152</v>
      </c>
      <c r="BV121" s="13">
        <v>85</v>
      </c>
      <c r="BW121" s="13">
        <v>170</v>
      </c>
      <c r="BX121" s="13" t="s">
        <v>282</v>
      </c>
      <c r="BY121" s="13" t="s">
        <v>282</v>
      </c>
      <c r="BZ121" s="13">
        <v>145</v>
      </c>
      <c r="CA121" s="13">
        <v>157</v>
      </c>
      <c r="CB121" s="13">
        <v>96</v>
      </c>
      <c r="CC121" s="13">
        <v>169</v>
      </c>
      <c r="CD121" s="13" t="s">
        <v>282</v>
      </c>
      <c r="CE121" s="13" t="s">
        <v>282</v>
      </c>
      <c r="CF121" s="13">
        <v>162</v>
      </c>
      <c r="CG121" s="13">
        <v>146</v>
      </c>
      <c r="CH121" s="13">
        <v>90</v>
      </c>
      <c r="CI121" s="13">
        <v>143</v>
      </c>
      <c r="CJ121" s="13" t="s">
        <v>282</v>
      </c>
      <c r="CK121" s="13" t="s">
        <v>282</v>
      </c>
      <c r="CL121" s="13">
        <v>129</v>
      </c>
      <c r="CM121" s="13">
        <v>99</v>
      </c>
      <c r="CN121" s="13">
        <v>89</v>
      </c>
      <c r="CO121" s="13">
        <v>136</v>
      </c>
      <c r="CP121" s="13">
        <v>136</v>
      </c>
      <c r="CQ121" s="13">
        <v>144</v>
      </c>
      <c r="CR121" s="13">
        <v>121</v>
      </c>
      <c r="CS121" s="13">
        <v>142</v>
      </c>
      <c r="CT121" s="13">
        <v>98</v>
      </c>
      <c r="CU121" s="13">
        <v>96</v>
      </c>
      <c r="CV121" s="13">
        <v>96</v>
      </c>
      <c r="CW121" s="13">
        <v>120</v>
      </c>
      <c r="CX121" s="13">
        <v>94</v>
      </c>
      <c r="CZ121" s="13">
        <v>99</v>
      </c>
      <c r="DA121" s="13">
        <v>101</v>
      </c>
      <c r="DB121" s="13">
        <v>102</v>
      </c>
      <c r="DC121" s="13">
        <v>70</v>
      </c>
      <c r="DD121" s="13">
        <v>100</v>
      </c>
      <c r="DE121" s="13">
        <v>88</v>
      </c>
      <c r="DF121" s="13">
        <v>111</v>
      </c>
      <c r="DG121" s="13">
        <v>93</v>
      </c>
      <c r="DH121" s="13">
        <v>93</v>
      </c>
      <c r="DI121" s="13">
        <v>94</v>
      </c>
      <c r="DJ121" s="13">
        <v>103</v>
      </c>
      <c r="DK121" s="13">
        <v>88</v>
      </c>
    </row>
    <row r="122" spans="1:115">
      <c r="A122" s="3" t="s">
        <v>254</v>
      </c>
      <c r="B122" s="13">
        <v>139</v>
      </c>
      <c r="C122" s="13">
        <v>71</v>
      </c>
      <c r="D122" s="13">
        <v>71</v>
      </c>
      <c r="E122" s="13">
        <v>72</v>
      </c>
      <c r="F122" s="13">
        <v>99</v>
      </c>
      <c r="G122" s="13">
        <v>138</v>
      </c>
      <c r="H122" s="13">
        <v>114</v>
      </c>
      <c r="I122" s="13">
        <v>114</v>
      </c>
      <c r="J122" s="13">
        <v>114</v>
      </c>
      <c r="K122" s="13">
        <v>157</v>
      </c>
      <c r="L122" s="13">
        <v>138</v>
      </c>
      <c r="M122" s="13">
        <v>94</v>
      </c>
      <c r="N122" s="13">
        <v>94</v>
      </c>
      <c r="O122" s="13">
        <v>96</v>
      </c>
      <c r="P122" s="13">
        <v>130</v>
      </c>
      <c r="Q122" s="13">
        <v>131</v>
      </c>
      <c r="R122" s="13">
        <v>36</v>
      </c>
      <c r="S122" s="13">
        <v>36</v>
      </c>
      <c r="T122" s="13">
        <v>40</v>
      </c>
      <c r="U122" s="13">
        <v>47</v>
      </c>
      <c r="V122" s="13">
        <v>112</v>
      </c>
      <c r="W122" s="13">
        <v>86</v>
      </c>
      <c r="X122" s="13">
        <v>86</v>
      </c>
      <c r="Y122" s="13">
        <v>83</v>
      </c>
      <c r="Z122" s="13">
        <v>96</v>
      </c>
      <c r="AA122" s="13">
        <v>180</v>
      </c>
      <c r="AB122" s="13">
        <v>42</v>
      </c>
      <c r="AC122" s="13">
        <v>42</v>
      </c>
      <c r="AD122" s="13">
        <v>50</v>
      </c>
      <c r="AE122" s="13">
        <v>76</v>
      </c>
      <c r="AF122" s="74">
        <v>194</v>
      </c>
      <c r="AG122" s="74">
        <v>48</v>
      </c>
      <c r="AH122" s="74">
        <v>48</v>
      </c>
      <c r="AI122" s="74">
        <v>50</v>
      </c>
      <c r="AJ122" s="74">
        <v>93</v>
      </c>
      <c r="AK122" s="13">
        <v>174</v>
      </c>
      <c r="AL122" s="13">
        <v>59</v>
      </c>
      <c r="AM122" s="13">
        <v>59</v>
      </c>
      <c r="AN122" s="13">
        <v>58</v>
      </c>
      <c r="AO122" s="13">
        <v>103</v>
      </c>
      <c r="AP122" s="13">
        <v>159</v>
      </c>
      <c r="AQ122" s="13">
        <v>86</v>
      </c>
      <c r="AR122" s="13">
        <v>86</v>
      </c>
      <c r="AS122" s="13">
        <v>88</v>
      </c>
      <c r="AT122" s="13">
        <v>137</v>
      </c>
      <c r="AU122" s="80">
        <v>121</v>
      </c>
      <c r="AV122" s="80">
        <v>33</v>
      </c>
      <c r="AW122" s="80">
        <v>33</v>
      </c>
      <c r="AX122" s="80">
        <v>34</v>
      </c>
      <c r="AY122" s="80">
        <v>40</v>
      </c>
      <c r="AZ122" s="13">
        <v>77</v>
      </c>
      <c r="BA122" s="13">
        <v>95</v>
      </c>
      <c r="BB122" s="13">
        <v>93</v>
      </c>
      <c r="BC122" s="16">
        <v>39</v>
      </c>
      <c r="BD122" s="16">
        <v>82</v>
      </c>
      <c r="BE122" s="16">
        <v>75</v>
      </c>
      <c r="BF122" s="16">
        <v>90</v>
      </c>
      <c r="BG122" s="13">
        <v>74</v>
      </c>
      <c r="BH122" s="13">
        <v>82</v>
      </c>
      <c r="BI122" s="16">
        <v>58</v>
      </c>
      <c r="BJ122" s="3"/>
      <c r="BK122" s="3"/>
      <c r="BL122" s="3" t="s">
        <v>380</v>
      </c>
      <c r="BM122" s="3" t="s">
        <v>77</v>
      </c>
      <c r="BN122" s="3"/>
      <c r="BO122" s="3"/>
      <c r="BP122" s="13">
        <v>118</v>
      </c>
      <c r="BQ122" s="13">
        <v>145</v>
      </c>
      <c r="BR122" s="13" t="s">
        <v>282</v>
      </c>
      <c r="BS122" s="13" t="s">
        <v>282</v>
      </c>
      <c r="BT122" s="13">
        <v>171</v>
      </c>
      <c r="BU122" s="13">
        <v>152</v>
      </c>
      <c r="BV122" s="13">
        <v>118</v>
      </c>
      <c r="BW122" s="13">
        <v>154</v>
      </c>
      <c r="BX122" s="13" t="s">
        <v>282</v>
      </c>
      <c r="BY122" s="13" t="s">
        <v>282</v>
      </c>
      <c r="BZ122" s="13">
        <v>182</v>
      </c>
      <c r="CA122" s="13">
        <v>157</v>
      </c>
      <c r="CB122" s="13">
        <v>113</v>
      </c>
      <c r="CC122" s="13">
        <v>154</v>
      </c>
      <c r="CD122" s="13" t="s">
        <v>282</v>
      </c>
      <c r="CE122" s="13" t="s">
        <v>282</v>
      </c>
      <c r="CF122" s="13">
        <v>174</v>
      </c>
      <c r="CG122" s="13">
        <v>146</v>
      </c>
      <c r="CH122" s="13">
        <v>97</v>
      </c>
      <c r="CI122" s="13">
        <v>134</v>
      </c>
      <c r="CJ122" s="13" t="s">
        <v>282</v>
      </c>
      <c r="CK122" s="13" t="s">
        <v>282</v>
      </c>
      <c r="CL122" s="13">
        <v>130</v>
      </c>
      <c r="CM122" s="13">
        <v>99</v>
      </c>
      <c r="CN122" s="13">
        <v>116</v>
      </c>
      <c r="CO122" s="13">
        <v>168</v>
      </c>
      <c r="CP122" s="13">
        <v>168</v>
      </c>
      <c r="CQ122" s="13">
        <v>151</v>
      </c>
      <c r="CR122" s="13">
        <v>195</v>
      </c>
      <c r="CS122" s="13">
        <v>142</v>
      </c>
      <c r="CT122" s="13">
        <v>128</v>
      </c>
      <c r="CU122" s="13">
        <v>115</v>
      </c>
      <c r="CV122" s="13">
        <v>114</v>
      </c>
      <c r="CW122" s="13">
        <v>125</v>
      </c>
      <c r="CX122" s="13">
        <v>147</v>
      </c>
      <c r="CZ122" s="13">
        <v>131</v>
      </c>
      <c r="DA122" s="13">
        <v>98</v>
      </c>
      <c r="DB122" s="13">
        <v>98</v>
      </c>
      <c r="DC122" s="13">
        <v>95</v>
      </c>
      <c r="DD122" s="13">
        <v>128</v>
      </c>
      <c r="DE122" s="13">
        <v>88</v>
      </c>
      <c r="DF122" s="13">
        <v>135</v>
      </c>
      <c r="DG122" s="13">
        <v>86</v>
      </c>
      <c r="DH122" s="13">
        <v>86</v>
      </c>
      <c r="DI122" s="13">
        <v>93</v>
      </c>
      <c r="DJ122" s="13">
        <v>116</v>
      </c>
      <c r="DK122" s="13">
        <v>88</v>
      </c>
    </row>
    <row r="123" spans="1:115">
      <c r="A123" s="3" t="s">
        <v>255</v>
      </c>
      <c r="B123" s="13">
        <v>1</v>
      </c>
      <c r="C123" s="13">
        <v>63</v>
      </c>
      <c r="D123" s="13">
        <v>62</v>
      </c>
      <c r="E123" s="13">
        <v>64</v>
      </c>
      <c r="F123" s="13">
        <v>1</v>
      </c>
      <c r="G123" s="13">
        <v>1</v>
      </c>
      <c r="H123" s="13">
        <v>69</v>
      </c>
      <c r="I123" s="13">
        <v>65</v>
      </c>
      <c r="J123" s="13">
        <v>69</v>
      </c>
      <c r="K123" s="13">
        <v>1</v>
      </c>
      <c r="L123" s="13">
        <v>1</v>
      </c>
      <c r="M123" s="13">
        <v>80</v>
      </c>
      <c r="N123" s="13">
        <v>77</v>
      </c>
      <c r="O123" s="13">
        <v>81</v>
      </c>
      <c r="P123" s="13">
        <v>1</v>
      </c>
      <c r="Q123" s="13">
        <v>0</v>
      </c>
      <c r="R123" s="13">
        <v>33</v>
      </c>
      <c r="S123" s="13">
        <v>31</v>
      </c>
      <c r="T123" s="13">
        <v>35</v>
      </c>
      <c r="U123" s="13">
        <v>0</v>
      </c>
      <c r="V123" s="13">
        <v>0</v>
      </c>
      <c r="W123" s="13">
        <v>68</v>
      </c>
      <c r="X123" s="13">
        <v>65</v>
      </c>
      <c r="Y123" s="13">
        <v>69</v>
      </c>
      <c r="Z123" s="13">
        <v>0</v>
      </c>
      <c r="AA123" s="13">
        <v>0</v>
      </c>
      <c r="AB123" s="13">
        <v>62</v>
      </c>
      <c r="AC123" s="13">
        <v>58</v>
      </c>
      <c r="AD123" s="13">
        <v>66</v>
      </c>
      <c r="AE123" s="13">
        <v>0</v>
      </c>
      <c r="AF123" s="74">
        <v>0</v>
      </c>
      <c r="AG123" s="74">
        <v>74</v>
      </c>
      <c r="AH123" s="74">
        <v>70</v>
      </c>
      <c r="AI123" s="74">
        <v>78</v>
      </c>
      <c r="AJ123" s="74">
        <v>0</v>
      </c>
      <c r="AK123" s="13">
        <v>0</v>
      </c>
      <c r="AL123" s="13">
        <v>51</v>
      </c>
      <c r="AM123" s="13">
        <v>51</v>
      </c>
      <c r="AN123" s="13" t="s">
        <v>283</v>
      </c>
      <c r="AO123" s="13">
        <v>0</v>
      </c>
      <c r="AP123" s="13">
        <v>0</v>
      </c>
      <c r="AQ123" s="13">
        <v>64</v>
      </c>
      <c r="AR123" s="13">
        <v>61</v>
      </c>
      <c r="AS123" s="13">
        <v>68</v>
      </c>
      <c r="AT123" s="13">
        <v>0</v>
      </c>
      <c r="AU123" s="80">
        <v>0</v>
      </c>
      <c r="AV123" s="80">
        <v>50</v>
      </c>
      <c r="AW123" s="80" t="s">
        <v>283</v>
      </c>
      <c r="AX123" s="80">
        <v>50</v>
      </c>
      <c r="AY123" s="80">
        <v>0</v>
      </c>
      <c r="AZ123" s="13">
        <v>77</v>
      </c>
      <c r="BA123" s="13">
        <v>95</v>
      </c>
      <c r="BB123" s="13">
        <v>93</v>
      </c>
      <c r="BC123" s="16">
        <v>39</v>
      </c>
      <c r="BD123" s="16">
        <v>82</v>
      </c>
      <c r="BE123" s="16">
        <v>75</v>
      </c>
      <c r="BF123" s="16">
        <v>90</v>
      </c>
      <c r="BG123" s="13">
        <v>74</v>
      </c>
      <c r="BH123" s="13">
        <v>82</v>
      </c>
      <c r="BI123" s="16">
        <v>58</v>
      </c>
      <c r="BJ123" s="3"/>
      <c r="BK123" s="3"/>
      <c r="BL123" s="3" t="s">
        <v>381</v>
      </c>
      <c r="BM123" s="3" t="s">
        <v>74</v>
      </c>
      <c r="BN123" s="3"/>
      <c r="BO123" s="3"/>
      <c r="BP123" s="13">
        <v>1</v>
      </c>
      <c r="BQ123" s="13">
        <v>140</v>
      </c>
      <c r="BR123" s="13" t="s">
        <v>282</v>
      </c>
      <c r="BS123" s="13" t="s">
        <v>282</v>
      </c>
      <c r="BT123" s="13">
        <v>1</v>
      </c>
      <c r="BU123" s="13">
        <v>152</v>
      </c>
      <c r="BV123" s="13">
        <v>1</v>
      </c>
      <c r="BW123" s="13">
        <v>140</v>
      </c>
      <c r="BX123" s="13" t="s">
        <v>282</v>
      </c>
      <c r="BY123" s="13" t="s">
        <v>282</v>
      </c>
      <c r="BZ123" s="13">
        <v>1</v>
      </c>
      <c r="CA123" s="13">
        <v>157</v>
      </c>
      <c r="CB123" s="13">
        <v>1</v>
      </c>
      <c r="CC123" s="13">
        <v>137</v>
      </c>
      <c r="CD123" s="13" t="s">
        <v>282</v>
      </c>
      <c r="CE123" s="13" t="s">
        <v>282</v>
      </c>
      <c r="CF123" s="13">
        <v>1</v>
      </c>
      <c r="CG123" s="13">
        <v>146</v>
      </c>
      <c r="CH123" s="13">
        <v>0</v>
      </c>
      <c r="CI123" s="13">
        <v>68</v>
      </c>
      <c r="CJ123" s="13" t="s">
        <v>282</v>
      </c>
      <c r="CK123" s="13" t="s">
        <v>282</v>
      </c>
      <c r="CL123" s="13">
        <v>0</v>
      </c>
      <c r="CM123" s="13">
        <v>99</v>
      </c>
      <c r="CN123" s="13">
        <v>1</v>
      </c>
      <c r="CO123" s="13">
        <v>135</v>
      </c>
      <c r="CP123" s="13" t="s">
        <v>283</v>
      </c>
      <c r="CQ123" s="13">
        <v>135</v>
      </c>
      <c r="CR123" s="13">
        <v>1</v>
      </c>
      <c r="CS123" s="13">
        <v>142</v>
      </c>
      <c r="CT123" s="13">
        <v>1</v>
      </c>
      <c r="CU123" s="13">
        <v>110</v>
      </c>
      <c r="CV123" s="13">
        <v>90</v>
      </c>
      <c r="CW123" s="13">
        <v>113</v>
      </c>
      <c r="CX123" s="13">
        <v>1</v>
      </c>
      <c r="CZ123" s="13">
        <v>1</v>
      </c>
      <c r="DA123" s="13">
        <v>75</v>
      </c>
      <c r="DB123" s="13">
        <v>80</v>
      </c>
      <c r="DC123" s="13">
        <v>70</v>
      </c>
      <c r="DD123" s="13">
        <v>1</v>
      </c>
      <c r="DE123" s="13">
        <v>88</v>
      </c>
      <c r="DF123" s="13">
        <v>1</v>
      </c>
      <c r="DG123" s="13">
        <v>80</v>
      </c>
      <c r="DH123" s="13">
        <v>70</v>
      </c>
      <c r="DI123" s="13">
        <v>90</v>
      </c>
      <c r="DJ123" s="13">
        <v>1</v>
      </c>
      <c r="DK123" s="13">
        <v>88</v>
      </c>
    </row>
    <row r="124" spans="1:115">
      <c r="A124" s="3" t="s">
        <v>256</v>
      </c>
      <c r="B124" s="13">
        <v>23</v>
      </c>
      <c r="C124" s="13">
        <v>17</v>
      </c>
      <c r="D124" s="13">
        <v>15</v>
      </c>
      <c r="E124" s="13">
        <v>73</v>
      </c>
      <c r="F124" s="13">
        <v>4</v>
      </c>
      <c r="G124" s="13">
        <v>8</v>
      </c>
      <c r="H124" s="13">
        <v>39</v>
      </c>
      <c r="I124" s="13">
        <v>31</v>
      </c>
      <c r="J124" s="13">
        <v>62</v>
      </c>
      <c r="K124" s="13">
        <v>3</v>
      </c>
      <c r="L124" s="13">
        <v>7</v>
      </c>
      <c r="M124" s="13">
        <v>57</v>
      </c>
      <c r="N124" s="13">
        <v>55</v>
      </c>
      <c r="O124" s="13">
        <v>70</v>
      </c>
      <c r="P124" s="13">
        <v>4</v>
      </c>
      <c r="Q124" s="13">
        <v>8</v>
      </c>
      <c r="R124" s="13">
        <v>38</v>
      </c>
      <c r="S124" s="13">
        <v>38</v>
      </c>
      <c r="T124" s="13">
        <v>40</v>
      </c>
      <c r="U124" s="13">
        <v>3</v>
      </c>
      <c r="V124" s="13">
        <v>6</v>
      </c>
      <c r="W124" s="13">
        <v>100</v>
      </c>
      <c r="X124" s="13">
        <v>100</v>
      </c>
      <c r="Y124" s="13">
        <v>72</v>
      </c>
      <c r="Z124" s="13">
        <v>6</v>
      </c>
      <c r="AA124" s="13">
        <v>4</v>
      </c>
      <c r="AB124" s="13">
        <v>100</v>
      </c>
      <c r="AC124" s="13">
        <v>100</v>
      </c>
      <c r="AD124" s="13">
        <v>85</v>
      </c>
      <c r="AE124" s="13">
        <v>4</v>
      </c>
      <c r="AF124" s="74">
        <v>7</v>
      </c>
      <c r="AG124" s="74">
        <v>71</v>
      </c>
      <c r="AH124" s="74">
        <v>71</v>
      </c>
      <c r="AI124" s="74">
        <v>85</v>
      </c>
      <c r="AJ124" s="74">
        <v>5</v>
      </c>
      <c r="AK124" s="13">
        <v>9</v>
      </c>
      <c r="AL124" s="13">
        <v>55</v>
      </c>
      <c r="AM124" s="13">
        <v>55</v>
      </c>
      <c r="AN124" s="13" t="s">
        <v>283</v>
      </c>
      <c r="AO124" s="13">
        <v>5</v>
      </c>
      <c r="AP124" s="13">
        <v>10</v>
      </c>
      <c r="AQ124" s="13">
        <v>100</v>
      </c>
      <c r="AR124" s="13">
        <v>100</v>
      </c>
      <c r="AS124" s="13">
        <v>70</v>
      </c>
      <c r="AT124" s="13">
        <v>10</v>
      </c>
      <c r="AU124" s="80">
        <v>5</v>
      </c>
      <c r="AV124" s="80">
        <v>100</v>
      </c>
      <c r="AW124" s="80" t="s">
        <v>281</v>
      </c>
      <c r="AX124" s="80">
        <v>92</v>
      </c>
      <c r="AY124" s="80">
        <v>5</v>
      </c>
      <c r="AZ124" s="13">
        <v>77</v>
      </c>
      <c r="BA124" s="13">
        <v>95</v>
      </c>
      <c r="BB124" s="13">
        <v>93</v>
      </c>
      <c r="BC124" s="16">
        <v>39</v>
      </c>
      <c r="BD124" s="16">
        <v>82</v>
      </c>
      <c r="BE124" s="16">
        <v>75</v>
      </c>
      <c r="BF124" s="16">
        <v>90</v>
      </c>
      <c r="BG124" s="13">
        <v>74</v>
      </c>
      <c r="BH124" s="13">
        <v>82</v>
      </c>
      <c r="BI124" s="16">
        <v>58</v>
      </c>
      <c r="BJ124" s="3"/>
      <c r="BK124" s="3"/>
      <c r="BL124" s="3" t="s">
        <v>382</v>
      </c>
      <c r="BM124" s="3" t="s">
        <v>71</v>
      </c>
      <c r="BN124" s="3"/>
      <c r="BO124" s="3"/>
      <c r="BP124" s="13">
        <v>5</v>
      </c>
      <c r="BQ124" s="13">
        <v>164</v>
      </c>
      <c r="BR124" s="13" t="s">
        <v>282</v>
      </c>
      <c r="BS124" s="13" t="s">
        <v>282</v>
      </c>
      <c r="BT124" s="13">
        <v>9</v>
      </c>
      <c r="BU124" s="13">
        <v>152</v>
      </c>
      <c r="BV124" s="13">
        <v>7</v>
      </c>
      <c r="BW124" s="13">
        <v>136</v>
      </c>
      <c r="BX124" s="13" t="s">
        <v>282</v>
      </c>
      <c r="BY124" s="13" t="s">
        <v>282</v>
      </c>
      <c r="BZ124" s="13">
        <v>10</v>
      </c>
      <c r="CA124" s="13">
        <v>157</v>
      </c>
      <c r="CB124" s="13">
        <v>9</v>
      </c>
      <c r="CC124" s="13">
        <v>122</v>
      </c>
      <c r="CD124" s="13" t="s">
        <v>282</v>
      </c>
      <c r="CE124" s="13" t="s">
        <v>282</v>
      </c>
      <c r="CF124" s="13">
        <v>11</v>
      </c>
      <c r="CG124" s="13">
        <v>146</v>
      </c>
      <c r="CH124" s="13">
        <v>30</v>
      </c>
      <c r="CI124" s="13">
        <v>87</v>
      </c>
      <c r="CJ124" s="13" t="s">
        <v>282</v>
      </c>
      <c r="CK124" s="13" t="s">
        <v>282</v>
      </c>
      <c r="CL124" s="13">
        <v>26</v>
      </c>
      <c r="CM124" s="13">
        <v>99</v>
      </c>
      <c r="CN124" s="13">
        <v>31</v>
      </c>
      <c r="CO124" s="13">
        <v>169</v>
      </c>
      <c r="CP124" s="13">
        <v>170</v>
      </c>
      <c r="CQ124" s="13">
        <v>130</v>
      </c>
      <c r="CR124" s="13">
        <v>52</v>
      </c>
      <c r="CS124" s="13">
        <v>142</v>
      </c>
      <c r="CT124" s="13">
        <v>26</v>
      </c>
      <c r="CU124" s="13">
        <v>89</v>
      </c>
      <c r="CV124" s="13">
        <v>89</v>
      </c>
      <c r="CW124" s="13">
        <v>95</v>
      </c>
      <c r="CX124" s="13">
        <v>23</v>
      </c>
      <c r="CZ124" s="13">
        <v>25</v>
      </c>
      <c r="DA124" s="13">
        <v>85</v>
      </c>
      <c r="DB124" s="13">
        <v>85</v>
      </c>
      <c r="DC124" s="13">
        <v>88</v>
      </c>
      <c r="DD124" s="13">
        <v>21</v>
      </c>
      <c r="DE124" s="13">
        <v>88</v>
      </c>
      <c r="DF124" s="13">
        <v>26</v>
      </c>
      <c r="DG124" s="13">
        <v>82</v>
      </c>
      <c r="DH124" s="13">
        <v>81</v>
      </c>
      <c r="DI124" s="13">
        <v>97</v>
      </c>
      <c r="DJ124" s="13">
        <v>21</v>
      </c>
      <c r="DK124" s="13">
        <v>88</v>
      </c>
    </row>
    <row r="125" spans="1:115">
      <c r="A125" s="3" t="s">
        <v>257</v>
      </c>
      <c r="B125" s="13">
        <v>1</v>
      </c>
      <c r="C125" s="13">
        <v>60</v>
      </c>
      <c r="D125" s="13">
        <v>63</v>
      </c>
      <c r="E125" s="13">
        <v>60</v>
      </c>
      <c r="F125" s="13">
        <v>1</v>
      </c>
      <c r="G125" s="13">
        <v>1</v>
      </c>
      <c r="H125" s="13">
        <v>66</v>
      </c>
      <c r="I125" s="13">
        <v>60</v>
      </c>
      <c r="J125" s="13">
        <v>66</v>
      </c>
      <c r="K125" s="13">
        <v>1</v>
      </c>
      <c r="L125" s="13">
        <v>1</v>
      </c>
      <c r="M125" s="13">
        <v>78</v>
      </c>
      <c r="N125" s="13">
        <v>72</v>
      </c>
      <c r="O125" s="13">
        <v>78</v>
      </c>
      <c r="P125" s="13">
        <v>1</v>
      </c>
      <c r="Q125" s="13">
        <v>0</v>
      </c>
      <c r="R125" s="13">
        <v>34</v>
      </c>
      <c r="S125" s="13">
        <v>33</v>
      </c>
      <c r="T125" s="13">
        <v>35</v>
      </c>
      <c r="U125" s="13">
        <v>0</v>
      </c>
      <c r="V125" s="13">
        <v>0</v>
      </c>
      <c r="W125" s="13">
        <v>73</v>
      </c>
      <c r="X125" s="13">
        <v>72</v>
      </c>
      <c r="Y125" s="13">
        <v>74</v>
      </c>
      <c r="Z125" s="13">
        <v>0</v>
      </c>
      <c r="AA125" s="13">
        <v>0</v>
      </c>
      <c r="AB125" s="13">
        <v>63</v>
      </c>
      <c r="AC125" s="13">
        <v>61</v>
      </c>
      <c r="AD125" s="13">
        <v>65</v>
      </c>
      <c r="AE125" s="13">
        <v>0</v>
      </c>
      <c r="AF125" s="74">
        <v>0</v>
      </c>
      <c r="AG125" s="74">
        <v>74</v>
      </c>
      <c r="AH125" s="74">
        <v>72</v>
      </c>
      <c r="AI125" s="74">
        <v>76</v>
      </c>
      <c r="AJ125" s="74">
        <v>0</v>
      </c>
      <c r="AK125" s="13">
        <v>5</v>
      </c>
      <c r="AL125" s="13">
        <v>99</v>
      </c>
      <c r="AM125" s="13">
        <v>99</v>
      </c>
      <c r="AN125" s="13" t="s">
        <v>283</v>
      </c>
      <c r="AO125" s="13">
        <v>5</v>
      </c>
      <c r="AP125" s="13">
        <v>0</v>
      </c>
      <c r="AQ125" s="13">
        <v>70</v>
      </c>
      <c r="AR125" s="13">
        <v>71</v>
      </c>
      <c r="AS125" s="13">
        <v>69</v>
      </c>
      <c r="AT125" s="13">
        <v>0</v>
      </c>
      <c r="AU125" s="80">
        <v>0</v>
      </c>
      <c r="AV125" s="80">
        <v>51</v>
      </c>
      <c r="AW125" s="80" t="s">
        <v>283</v>
      </c>
      <c r="AX125" s="80">
        <v>51</v>
      </c>
      <c r="AY125" s="80">
        <v>0</v>
      </c>
      <c r="AZ125" s="13">
        <v>77</v>
      </c>
      <c r="BA125" s="13">
        <v>95</v>
      </c>
      <c r="BB125" s="13">
        <v>93</v>
      </c>
      <c r="BC125" s="16">
        <v>39</v>
      </c>
      <c r="BD125" s="16">
        <v>82</v>
      </c>
      <c r="BE125" s="16">
        <v>75</v>
      </c>
      <c r="BF125" s="16">
        <v>90</v>
      </c>
      <c r="BG125" s="13">
        <v>74</v>
      </c>
      <c r="BH125" s="13">
        <v>82</v>
      </c>
      <c r="BI125" s="16">
        <v>58</v>
      </c>
      <c r="BJ125" s="3"/>
      <c r="BK125" s="3"/>
      <c r="BL125" s="3" t="s">
        <v>383</v>
      </c>
      <c r="BM125" s="3" t="s">
        <v>68</v>
      </c>
      <c r="BN125" s="3"/>
      <c r="BO125" s="3"/>
      <c r="BP125" s="13">
        <v>1</v>
      </c>
      <c r="BQ125" s="13">
        <v>139</v>
      </c>
      <c r="BR125" s="13" t="s">
        <v>282</v>
      </c>
      <c r="BS125" s="13" t="s">
        <v>282</v>
      </c>
      <c r="BT125" s="13">
        <v>1</v>
      </c>
      <c r="BU125" s="13">
        <v>152</v>
      </c>
      <c r="BV125" s="13">
        <v>1</v>
      </c>
      <c r="BW125" s="13">
        <v>139</v>
      </c>
      <c r="BX125" s="13" t="s">
        <v>282</v>
      </c>
      <c r="BY125" s="13" t="s">
        <v>282</v>
      </c>
      <c r="BZ125" s="13">
        <v>1</v>
      </c>
      <c r="CA125" s="13">
        <v>157</v>
      </c>
      <c r="CB125" s="13">
        <v>1</v>
      </c>
      <c r="CC125" s="13">
        <v>120</v>
      </c>
      <c r="CD125" s="13" t="s">
        <v>282</v>
      </c>
      <c r="CE125" s="13" t="s">
        <v>282</v>
      </c>
      <c r="CF125" s="13">
        <v>1</v>
      </c>
      <c r="CG125" s="13">
        <v>146</v>
      </c>
      <c r="CH125" s="13">
        <v>1</v>
      </c>
      <c r="CI125" s="13">
        <v>60</v>
      </c>
      <c r="CJ125" s="13" t="s">
        <v>282</v>
      </c>
      <c r="CK125" s="13" t="s">
        <v>282</v>
      </c>
      <c r="CL125" s="13">
        <v>1</v>
      </c>
      <c r="CM125" s="13">
        <v>99</v>
      </c>
      <c r="CN125" s="13">
        <v>1</v>
      </c>
      <c r="CO125" s="13">
        <v>100</v>
      </c>
      <c r="CP125" s="13" t="s">
        <v>283</v>
      </c>
      <c r="CQ125" s="13">
        <v>100</v>
      </c>
      <c r="CR125" s="13">
        <v>1</v>
      </c>
      <c r="CS125" s="13">
        <v>142</v>
      </c>
      <c r="CT125" s="13">
        <v>1</v>
      </c>
      <c r="CU125" s="13">
        <v>95</v>
      </c>
      <c r="CV125" s="13" t="s">
        <v>283</v>
      </c>
      <c r="CW125" s="13">
        <v>95</v>
      </c>
      <c r="CX125" s="13">
        <v>1</v>
      </c>
      <c r="CZ125" s="13">
        <v>1</v>
      </c>
      <c r="DA125" s="13">
        <v>87</v>
      </c>
      <c r="DB125" s="13">
        <v>87</v>
      </c>
      <c r="DC125" s="13">
        <v>87</v>
      </c>
      <c r="DD125" s="13">
        <v>1</v>
      </c>
      <c r="DE125" s="13">
        <v>88</v>
      </c>
      <c r="DF125" s="13">
        <v>1</v>
      </c>
      <c r="DG125" s="13">
        <v>85</v>
      </c>
      <c r="DH125" s="13">
        <v>83</v>
      </c>
      <c r="DI125" s="13">
        <v>85</v>
      </c>
      <c r="DJ125" s="13">
        <v>1</v>
      </c>
      <c r="DK125" s="13">
        <v>88</v>
      </c>
    </row>
    <row r="126" spans="1:115">
      <c r="A126" s="3" t="s">
        <v>258</v>
      </c>
      <c r="B126" s="13">
        <v>1</v>
      </c>
      <c r="C126" s="13">
        <v>59</v>
      </c>
      <c r="D126" s="13" t="s">
        <v>283</v>
      </c>
      <c r="E126" s="13">
        <v>59</v>
      </c>
      <c r="F126" s="13">
        <v>1</v>
      </c>
      <c r="G126" s="13">
        <v>1</v>
      </c>
      <c r="H126" s="13">
        <v>65</v>
      </c>
      <c r="I126" s="13" t="s">
        <v>283</v>
      </c>
      <c r="J126" s="13">
        <v>65</v>
      </c>
      <c r="K126" s="13">
        <v>1</v>
      </c>
      <c r="L126" s="13">
        <v>1</v>
      </c>
      <c r="M126" s="13">
        <v>76</v>
      </c>
      <c r="N126" s="13" t="s">
        <v>283</v>
      </c>
      <c r="O126" s="13">
        <v>76</v>
      </c>
      <c r="P126" s="13">
        <v>1</v>
      </c>
      <c r="Q126" s="13">
        <v>0</v>
      </c>
      <c r="R126" s="13">
        <v>33</v>
      </c>
      <c r="S126" s="13" t="s">
        <v>283</v>
      </c>
      <c r="T126" s="13">
        <v>33</v>
      </c>
      <c r="U126" s="13">
        <v>0</v>
      </c>
      <c r="V126" s="13">
        <v>0</v>
      </c>
      <c r="W126" s="13">
        <v>64</v>
      </c>
      <c r="X126" s="13">
        <v>61</v>
      </c>
      <c r="Y126" s="13">
        <v>64</v>
      </c>
      <c r="Z126" s="13">
        <v>0</v>
      </c>
      <c r="AA126" s="13">
        <v>0</v>
      </c>
      <c r="AB126" s="13">
        <v>60</v>
      </c>
      <c r="AC126" s="13">
        <v>57</v>
      </c>
      <c r="AD126" s="13">
        <v>60</v>
      </c>
      <c r="AE126" s="13">
        <v>0</v>
      </c>
      <c r="AF126" s="74">
        <v>0</v>
      </c>
      <c r="AG126" s="74">
        <v>70</v>
      </c>
      <c r="AH126" s="74">
        <v>67</v>
      </c>
      <c r="AI126" s="74">
        <v>70</v>
      </c>
      <c r="AJ126" s="74">
        <v>0</v>
      </c>
      <c r="AK126" s="13">
        <v>0</v>
      </c>
      <c r="AL126" s="13">
        <v>60</v>
      </c>
      <c r="AM126" s="13" t="s">
        <v>283</v>
      </c>
      <c r="AN126" s="13">
        <v>60</v>
      </c>
      <c r="AO126" s="13">
        <v>0</v>
      </c>
      <c r="AP126" s="13">
        <v>0</v>
      </c>
      <c r="AQ126" s="13">
        <v>63</v>
      </c>
      <c r="AR126" s="13" t="s">
        <v>283</v>
      </c>
      <c r="AS126" s="13">
        <v>63</v>
      </c>
      <c r="AT126" s="13">
        <v>0</v>
      </c>
      <c r="AU126" s="80">
        <v>0</v>
      </c>
      <c r="AV126" s="80">
        <v>45</v>
      </c>
      <c r="AW126" s="80" t="s">
        <v>283</v>
      </c>
      <c r="AX126" s="80">
        <v>45</v>
      </c>
      <c r="AY126" s="80">
        <v>0</v>
      </c>
      <c r="AZ126" s="13">
        <v>77</v>
      </c>
      <c r="BA126" s="13">
        <v>95</v>
      </c>
      <c r="BB126" s="13">
        <v>93</v>
      </c>
      <c r="BC126" s="16">
        <v>39</v>
      </c>
      <c r="BD126" s="16">
        <v>82</v>
      </c>
      <c r="BE126" s="16">
        <v>75</v>
      </c>
      <c r="BF126" s="16">
        <v>90</v>
      </c>
      <c r="BG126" s="13">
        <v>74</v>
      </c>
      <c r="BH126" s="13">
        <v>82</v>
      </c>
      <c r="BI126" s="16">
        <v>58</v>
      </c>
      <c r="BJ126" s="3"/>
      <c r="BK126" s="3"/>
      <c r="BL126" s="3" t="s">
        <v>384</v>
      </c>
      <c r="BM126" s="3" t="s">
        <v>65</v>
      </c>
      <c r="BN126" s="3"/>
      <c r="BO126" s="3"/>
      <c r="BP126" s="13">
        <v>1</v>
      </c>
      <c r="BQ126" s="13">
        <v>129</v>
      </c>
      <c r="BR126" s="13" t="s">
        <v>282</v>
      </c>
      <c r="BS126" s="13" t="s">
        <v>282</v>
      </c>
      <c r="BT126" s="13">
        <v>2</v>
      </c>
      <c r="BU126" s="13">
        <v>152</v>
      </c>
      <c r="BV126" s="13">
        <v>1</v>
      </c>
      <c r="BW126" s="13">
        <v>129</v>
      </c>
      <c r="BX126" s="13" t="s">
        <v>282</v>
      </c>
      <c r="BY126" s="13" t="s">
        <v>282</v>
      </c>
      <c r="BZ126" s="13">
        <v>1</v>
      </c>
      <c r="CA126" s="13">
        <v>157</v>
      </c>
      <c r="CB126" s="13">
        <v>1</v>
      </c>
      <c r="CC126" s="13">
        <v>120</v>
      </c>
      <c r="CD126" s="13" t="s">
        <v>282</v>
      </c>
      <c r="CE126" s="13" t="s">
        <v>282</v>
      </c>
      <c r="CF126" s="13">
        <v>1</v>
      </c>
      <c r="CG126" s="13">
        <v>146</v>
      </c>
      <c r="CH126" s="13">
        <v>1</v>
      </c>
      <c r="CI126" s="13">
        <v>60</v>
      </c>
      <c r="CJ126" s="13" t="s">
        <v>282</v>
      </c>
      <c r="CK126" s="13" t="s">
        <v>282</v>
      </c>
      <c r="CL126" s="13">
        <v>1</v>
      </c>
      <c r="CM126" s="13">
        <v>99</v>
      </c>
      <c r="CN126" s="13">
        <v>1</v>
      </c>
      <c r="CO126" s="13">
        <v>100</v>
      </c>
      <c r="CP126" s="13">
        <v>100</v>
      </c>
      <c r="CQ126" s="13">
        <v>100</v>
      </c>
      <c r="CR126" s="13">
        <v>1</v>
      </c>
      <c r="CS126" s="13">
        <v>142</v>
      </c>
      <c r="CT126" s="13">
        <v>1</v>
      </c>
      <c r="CU126" s="13">
        <v>95</v>
      </c>
      <c r="CV126" s="13" t="s">
        <v>281</v>
      </c>
      <c r="CW126" s="13">
        <v>95</v>
      </c>
      <c r="CX126" s="13">
        <v>1</v>
      </c>
      <c r="CZ126" s="13">
        <v>1</v>
      </c>
      <c r="DA126" s="13">
        <v>84</v>
      </c>
      <c r="DB126" s="13" t="s">
        <v>281</v>
      </c>
      <c r="DC126" s="13">
        <v>84</v>
      </c>
      <c r="DD126" s="13">
        <v>1</v>
      </c>
      <c r="DE126" s="13">
        <v>88</v>
      </c>
      <c r="DF126" s="13">
        <v>1</v>
      </c>
      <c r="DG126" s="13">
        <v>82</v>
      </c>
      <c r="DH126" s="13" t="s">
        <v>283</v>
      </c>
      <c r="DI126" s="13">
        <v>82</v>
      </c>
      <c r="DJ126" s="13">
        <v>1</v>
      </c>
      <c r="DK126" s="13">
        <v>88</v>
      </c>
    </row>
    <row r="127" spans="1:115">
      <c r="A127" s="3" t="s">
        <v>259</v>
      </c>
      <c r="B127" s="13">
        <v>0</v>
      </c>
      <c r="C127" s="13">
        <v>58</v>
      </c>
      <c r="D127" s="13" t="s">
        <v>283</v>
      </c>
      <c r="E127" s="13">
        <v>58</v>
      </c>
      <c r="F127" s="13">
        <v>0</v>
      </c>
      <c r="G127" s="13">
        <v>0</v>
      </c>
      <c r="H127" s="13">
        <v>64</v>
      </c>
      <c r="I127" s="13" t="s">
        <v>283</v>
      </c>
      <c r="J127" s="13">
        <v>64</v>
      </c>
      <c r="K127" s="13">
        <v>0</v>
      </c>
      <c r="L127" s="13">
        <v>0</v>
      </c>
      <c r="M127" s="13">
        <v>75</v>
      </c>
      <c r="N127" s="13" t="s">
        <v>283</v>
      </c>
      <c r="O127" s="13">
        <v>75</v>
      </c>
      <c r="P127" s="13">
        <v>0</v>
      </c>
      <c r="Q127" s="13">
        <v>0</v>
      </c>
      <c r="R127" s="13">
        <v>33</v>
      </c>
      <c r="S127" s="13" t="s">
        <v>283</v>
      </c>
      <c r="T127" s="13">
        <v>33</v>
      </c>
      <c r="U127" s="13">
        <v>0</v>
      </c>
      <c r="V127" s="13">
        <v>0</v>
      </c>
      <c r="W127" s="13">
        <v>66</v>
      </c>
      <c r="X127" s="13">
        <v>63</v>
      </c>
      <c r="Y127" s="13">
        <v>66</v>
      </c>
      <c r="Z127" s="13">
        <v>0</v>
      </c>
      <c r="AA127" s="13">
        <v>0</v>
      </c>
      <c r="AB127" s="13">
        <v>60</v>
      </c>
      <c r="AC127" s="13">
        <v>58</v>
      </c>
      <c r="AD127" s="13">
        <v>60</v>
      </c>
      <c r="AE127" s="13">
        <v>0</v>
      </c>
      <c r="AF127" s="74">
        <v>0</v>
      </c>
      <c r="AG127" s="74">
        <v>70</v>
      </c>
      <c r="AH127" s="74">
        <v>68</v>
      </c>
      <c r="AI127" s="74">
        <v>70</v>
      </c>
      <c r="AJ127" s="74">
        <v>0</v>
      </c>
      <c r="AK127" s="13">
        <v>0</v>
      </c>
      <c r="AL127" s="13">
        <v>61</v>
      </c>
      <c r="AM127" s="13" t="s">
        <v>283</v>
      </c>
      <c r="AN127" s="13">
        <v>61</v>
      </c>
      <c r="AO127" s="13">
        <v>0</v>
      </c>
      <c r="AP127" s="13">
        <v>0</v>
      </c>
      <c r="AQ127" s="13">
        <v>63</v>
      </c>
      <c r="AR127" s="13" t="s">
        <v>283</v>
      </c>
      <c r="AS127" s="13">
        <v>63</v>
      </c>
      <c r="AT127" s="13">
        <v>0</v>
      </c>
      <c r="AU127" s="80">
        <v>0</v>
      </c>
      <c r="AV127" s="80">
        <v>45</v>
      </c>
      <c r="AW127" s="80" t="s">
        <v>283</v>
      </c>
      <c r="AX127" s="80">
        <v>45</v>
      </c>
      <c r="AY127" s="80">
        <v>0</v>
      </c>
      <c r="AZ127" s="13">
        <v>77</v>
      </c>
      <c r="BA127" s="13">
        <v>95</v>
      </c>
      <c r="BB127" s="13">
        <v>93</v>
      </c>
      <c r="BC127" s="16">
        <v>39</v>
      </c>
      <c r="BD127" s="16">
        <v>82</v>
      </c>
      <c r="BE127" s="16">
        <v>75</v>
      </c>
      <c r="BF127" s="16">
        <v>90</v>
      </c>
      <c r="BG127" s="13">
        <v>74</v>
      </c>
      <c r="BH127" s="13">
        <v>82</v>
      </c>
      <c r="BI127" s="16">
        <v>58</v>
      </c>
      <c r="BJ127" s="3"/>
      <c r="BK127" s="3"/>
      <c r="BL127" s="3" t="s">
        <v>385</v>
      </c>
      <c r="BM127" s="3" t="s">
        <v>62</v>
      </c>
      <c r="BN127" s="3"/>
      <c r="BO127" s="3"/>
      <c r="BP127" s="13">
        <v>1</v>
      </c>
      <c r="BQ127" s="13">
        <v>139</v>
      </c>
      <c r="BR127" s="13" t="s">
        <v>282</v>
      </c>
      <c r="BS127" s="13" t="s">
        <v>282</v>
      </c>
      <c r="BT127" s="13">
        <v>1</v>
      </c>
      <c r="BU127" s="13">
        <v>152</v>
      </c>
      <c r="BV127" s="13">
        <v>1</v>
      </c>
      <c r="BW127" s="13">
        <v>140</v>
      </c>
      <c r="BX127" s="13" t="s">
        <v>282</v>
      </c>
      <c r="BY127" s="13" t="s">
        <v>282</v>
      </c>
      <c r="BZ127" s="13">
        <v>1</v>
      </c>
      <c r="CA127" s="13">
        <v>157</v>
      </c>
      <c r="CB127" s="13">
        <v>1</v>
      </c>
      <c r="CC127" s="13">
        <v>120</v>
      </c>
      <c r="CD127" s="13" t="s">
        <v>282</v>
      </c>
      <c r="CE127" s="13" t="s">
        <v>282</v>
      </c>
      <c r="CF127" s="13">
        <v>1</v>
      </c>
      <c r="CG127" s="13">
        <v>146</v>
      </c>
      <c r="CH127" s="13">
        <v>1</v>
      </c>
      <c r="CI127" s="13">
        <v>60</v>
      </c>
      <c r="CJ127" s="13" t="s">
        <v>282</v>
      </c>
      <c r="CK127" s="13" t="s">
        <v>282</v>
      </c>
      <c r="CL127" s="13">
        <v>1</v>
      </c>
      <c r="CM127" s="13">
        <v>99</v>
      </c>
      <c r="CN127" s="13">
        <v>1</v>
      </c>
      <c r="CO127" s="13">
        <v>100</v>
      </c>
      <c r="CP127" s="13" t="s">
        <v>283</v>
      </c>
      <c r="CQ127" s="13">
        <v>100</v>
      </c>
      <c r="CR127" s="13">
        <v>1</v>
      </c>
      <c r="CS127" s="13">
        <v>142</v>
      </c>
      <c r="CT127" s="13">
        <v>1</v>
      </c>
      <c r="CU127" s="13">
        <v>90</v>
      </c>
      <c r="CV127" s="13" t="s">
        <v>283</v>
      </c>
      <c r="CW127" s="13">
        <v>90</v>
      </c>
      <c r="CX127" s="13">
        <v>1</v>
      </c>
      <c r="CZ127" s="13">
        <v>0</v>
      </c>
      <c r="DA127" s="13">
        <v>84</v>
      </c>
      <c r="DB127" s="13" t="s">
        <v>283</v>
      </c>
      <c r="DC127" s="13">
        <v>84</v>
      </c>
      <c r="DD127" s="13">
        <v>0</v>
      </c>
      <c r="DE127" s="13">
        <v>88</v>
      </c>
      <c r="DF127" s="13">
        <v>0</v>
      </c>
      <c r="DG127" s="13">
        <v>82</v>
      </c>
      <c r="DH127" s="13" t="s">
        <v>283</v>
      </c>
      <c r="DI127" s="13">
        <v>82</v>
      </c>
      <c r="DJ127" s="13">
        <v>0</v>
      </c>
      <c r="DK127" s="13">
        <v>88</v>
      </c>
    </row>
    <row r="128" spans="1:115">
      <c r="A128" s="3" t="s">
        <v>260</v>
      </c>
      <c r="B128" s="13">
        <v>0</v>
      </c>
      <c r="C128" s="13">
        <v>63</v>
      </c>
      <c r="D128" s="13" t="s">
        <v>283</v>
      </c>
      <c r="E128" s="13">
        <v>63</v>
      </c>
      <c r="F128" s="13">
        <v>0</v>
      </c>
      <c r="G128" s="13">
        <v>0</v>
      </c>
      <c r="H128" s="13">
        <v>69</v>
      </c>
      <c r="I128" s="13" t="s">
        <v>283</v>
      </c>
      <c r="J128" s="13">
        <v>69</v>
      </c>
      <c r="K128" s="13">
        <v>0</v>
      </c>
      <c r="L128" s="13">
        <v>0</v>
      </c>
      <c r="M128" s="13">
        <v>74</v>
      </c>
      <c r="N128" s="13" t="s">
        <v>283</v>
      </c>
      <c r="O128" s="13">
        <v>74</v>
      </c>
      <c r="P128" s="13">
        <v>0</v>
      </c>
      <c r="Q128" s="13">
        <v>0</v>
      </c>
      <c r="R128" s="13">
        <v>33</v>
      </c>
      <c r="S128" s="13">
        <v>30</v>
      </c>
      <c r="T128" s="13">
        <v>34</v>
      </c>
      <c r="U128" s="13">
        <v>0</v>
      </c>
      <c r="V128" s="13">
        <v>0</v>
      </c>
      <c r="W128" s="13">
        <v>69</v>
      </c>
      <c r="X128" s="13" t="s">
        <v>283</v>
      </c>
      <c r="Y128" s="13">
        <v>69</v>
      </c>
      <c r="Z128" s="13">
        <v>0</v>
      </c>
      <c r="AA128" s="13">
        <v>0</v>
      </c>
      <c r="AB128" s="13">
        <v>62</v>
      </c>
      <c r="AC128" s="13" t="s">
        <v>283</v>
      </c>
      <c r="AD128" s="13">
        <v>62</v>
      </c>
      <c r="AE128" s="13">
        <v>0</v>
      </c>
      <c r="AF128" s="74">
        <v>0</v>
      </c>
      <c r="AG128" s="74">
        <v>73</v>
      </c>
      <c r="AH128" s="74" t="s">
        <v>283</v>
      </c>
      <c r="AI128" s="74">
        <v>73</v>
      </c>
      <c r="AJ128" s="74">
        <v>0</v>
      </c>
      <c r="AK128" s="13">
        <v>0</v>
      </c>
      <c r="AL128" s="13">
        <v>62</v>
      </c>
      <c r="AM128" s="13" t="s">
        <v>283</v>
      </c>
      <c r="AN128" s="13">
        <v>62</v>
      </c>
      <c r="AO128" s="13">
        <v>0</v>
      </c>
      <c r="AP128" s="13">
        <v>0</v>
      </c>
      <c r="AQ128" s="13">
        <v>66</v>
      </c>
      <c r="AR128" s="13" t="s">
        <v>283</v>
      </c>
      <c r="AS128" s="13">
        <v>66</v>
      </c>
      <c r="AT128" s="13">
        <v>0</v>
      </c>
      <c r="AU128" s="80">
        <v>0</v>
      </c>
      <c r="AV128" s="80">
        <v>48</v>
      </c>
      <c r="AW128" s="80" t="s">
        <v>283</v>
      </c>
      <c r="AX128" s="80">
        <v>48</v>
      </c>
      <c r="AY128" s="80">
        <v>0</v>
      </c>
      <c r="AZ128" s="13">
        <v>77</v>
      </c>
      <c r="BA128" s="13">
        <v>95</v>
      </c>
      <c r="BB128" s="13">
        <v>93</v>
      </c>
      <c r="BC128" s="16">
        <v>39</v>
      </c>
      <c r="BD128" s="16">
        <v>82</v>
      </c>
      <c r="BE128" s="16">
        <v>75</v>
      </c>
      <c r="BF128" s="16">
        <v>90</v>
      </c>
      <c r="BG128" s="13">
        <v>74</v>
      </c>
      <c r="BH128" s="13">
        <v>82</v>
      </c>
      <c r="BI128" s="16">
        <v>58</v>
      </c>
      <c r="BJ128" s="3"/>
      <c r="BK128" s="3"/>
      <c r="BL128" s="3" t="s">
        <v>386</v>
      </c>
      <c r="BM128" s="3" t="s">
        <v>59</v>
      </c>
      <c r="BN128" s="3"/>
      <c r="BO128" s="3"/>
      <c r="BP128" s="13">
        <v>2</v>
      </c>
      <c r="BQ128" s="13">
        <v>125</v>
      </c>
      <c r="BR128" s="13" t="s">
        <v>282</v>
      </c>
      <c r="BS128" s="13" t="s">
        <v>282</v>
      </c>
      <c r="BT128" s="13">
        <v>2</v>
      </c>
      <c r="BU128" s="13">
        <v>152</v>
      </c>
      <c r="BV128" s="13">
        <v>2</v>
      </c>
      <c r="BW128" s="13">
        <v>125</v>
      </c>
      <c r="BX128" s="13" t="s">
        <v>282</v>
      </c>
      <c r="BY128" s="13" t="s">
        <v>282</v>
      </c>
      <c r="BZ128" s="13">
        <v>2</v>
      </c>
      <c r="CA128" s="13">
        <v>157</v>
      </c>
      <c r="CB128" s="13">
        <v>1</v>
      </c>
      <c r="CC128" s="13">
        <v>123</v>
      </c>
      <c r="CD128" s="13" t="s">
        <v>282</v>
      </c>
      <c r="CE128" s="13" t="s">
        <v>282</v>
      </c>
      <c r="CF128" s="13">
        <v>1</v>
      </c>
      <c r="CG128" s="13">
        <v>146</v>
      </c>
      <c r="CH128" s="13">
        <v>1</v>
      </c>
      <c r="CI128" s="13">
        <v>113</v>
      </c>
      <c r="CJ128" s="13" t="s">
        <v>282</v>
      </c>
      <c r="CK128" s="13" t="s">
        <v>282</v>
      </c>
      <c r="CL128" s="13">
        <v>1</v>
      </c>
      <c r="CM128" s="13">
        <v>99</v>
      </c>
      <c r="CN128" s="13">
        <v>0</v>
      </c>
      <c r="CO128" s="13">
        <v>125</v>
      </c>
      <c r="CP128" s="13" t="s">
        <v>283</v>
      </c>
      <c r="CQ128" s="13">
        <v>125</v>
      </c>
      <c r="CR128" s="13">
        <v>1</v>
      </c>
      <c r="CS128" s="13">
        <v>142</v>
      </c>
      <c r="CT128" s="13">
        <v>0</v>
      </c>
      <c r="CU128" s="13">
        <v>85</v>
      </c>
      <c r="CV128" s="13" t="s">
        <v>283</v>
      </c>
      <c r="CW128" s="13">
        <v>85</v>
      </c>
      <c r="CX128" s="13">
        <v>0</v>
      </c>
      <c r="CZ128" s="13">
        <v>0</v>
      </c>
      <c r="DA128" s="13">
        <v>80</v>
      </c>
      <c r="DB128" s="13" t="s">
        <v>283</v>
      </c>
      <c r="DC128" s="13">
        <v>80</v>
      </c>
      <c r="DD128" s="13">
        <v>0</v>
      </c>
      <c r="DE128" s="13">
        <v>88</v>
      </c>
      <c r="DF128" s="13">
        <v>0</v>
      </c>
      <c r="DG128" s="13">
        <v>78</v>
      </c>
      <c r="DH128" s="13" t="s">
        <v>283</v>
      </c>
      <c r="DI128" s="13">
        <v>78</v>
      </c>
      <c r="DJ128" s="13">
        <v>0</v>
      </c>
      <c r="DK128" s="13">
        <v>88</v>
      </c>
    </row>
    <row r="129" spans="1:115">
      <c r="A129" s="3" t="s">
        <v>261</v>
      </c>
      <c r="B129" s="13">
        <v>0</v>
      </c>
      <c r="C129" s="13">
        <v>57</v>
      </c>
      <c r="D129" s="13" t="s">
        <v>283</v>
      </c>
      <c r="E129" s="13">
        <v>57</v>
      </c>
      <c r="F129" s="13">
        <v>0</v>
      </c>
      <c r="G129" s="13">
        <v>0</v>
      </c>
      <c r="H129" s="13">
        <v>63</v>
      </c>
      <c r="I129" s="13" t="s">
        <v>283</v>
      </c>
      <c r="J129" s="13">
        <v>63</v>
      </c>
      <c r="K129" s="13">
        <v>0</v>
      </c>
      <c r="L129" s="13">
        <v>0</v>
      </c>
      <c r="M129" s="13">
        <v>73</v>
      </c>
      <c r="N129" s="13" t="s">
        <v>283</v>
      </c>
      <c r="O129" s="13">
        <v>73</v>
      </c>
      <c r="P129" s="13">
        <v>0</v>
      </c>
      <c r="Q129" s="13">
        <v>0</v>
      </c>
      <c r="R129" s="13">
        <v>32</v>
      </c>
      <c r="S129" s="13" t="s">
        <v>283</v>
      </c>
      <c r="T129" s="13">
        <v>32</v>
      </c>
      <c r="U129" s="13">
        <v>0</v>
      </c>
      <c r="V129" s="13">
        <v>0</v>
      </c>
      <c r="W129" s="13">
        <v>65</v>
      </c>
      <c r="X129" s="13">
        <v>62</v>
      </c>
      <c r="Y129" s="13">
        <v>65</v>
      </c>
      <c r="Z129" s="13">
        <v>0</v>
      </c>
      <c r="AA129" s="13">
        <v>0</v>
      </c>
      <c r="AB129" s="13">
        <v>58</v>
      </c>
      <c r="AC129" s="13">
        <v>55</v>
      </c>
      <c r="AD129" s="13">
        <v>58</v>
      </c>
      <c r="AE129" s="13">
        <v>0</v>
      </c>
      <c r="AF129" s="74">
        <v>0</v>
      </c>
      <c r="AG129" s="74">
        <v>68</v>
      </c>
      <c r="AH129" s="74">
        <v>65</v>
      </c>
      <c r="AI129" s="74">
        <v>68</v>
      </c>
      <c r="AJ129" s="74">
        <v>0</v>
      </c>
      <c r="AK129" s="13">
        <v>0</v>
      </c>
      <c r="AL129" s="13">
        <v>62</v>
      </c>
      <c r="AM129" s="13" t="s">
        <v>283</v>
      </c>
      <c r="AN129" s="13">
        <v>62</v>
      </c>
      <c r="AO129" s="13">
        <v>0</v>
      </c>
      <c r="AP129" s="13">
        <v>0</v>
      </c>
      <c r="AQ129" s="13">
        <v>62</v>
      </c>
      <c r="AR129" s="13" t="s">
        <v>283</v>
      </c>
      <c r="AS129" s="13">
        <v>62</v>
      </c>
      <c r="AT129" s="13">
        <v>0</v>
      </c>
      <c r="AU129" s="80">
        <v>0</v>
      </c>
      <c r="AV129" s="80">
        <v>45</v>
      </c>
      <c r="AW129" s="80" t="s">
        <v>283</v>
      </c>
      <c r="AX129" s="80">
        <v>45</v>
      </c>
      <c r="AY129" s="80">
        <v>0</v>
      </c>
      <c r="AZ129" s="13">
        <v>77</v>
      </c>
      <c r="BA129" s="13">
        <v>95</v>
      </c>
      <c r="BB129" s="13">
        <v>93</v>
      </c>
      <c r="BC129" s="16">
        <v>39</v>
      </c>
      <c r="BD129" s="16">
        <v>82</v>
      </c>
      <c r="BE129" s="16">
        <v>75</v>
      </c>
      <c r="BF129" s="16">
        <v>90</v>
      </c>
      <c r="BG129" s="13">
        <v>74</v>
      </c>
      <c r="BH129" s="13">
        <v>82</v>
      </c>
      <c r="BI129" s="16">
        <v>58</v>
      </c>
      <c r="BJ129" s="3"/>
      <c r="BK129" s="3"/>
      <c r="BL129" s="3" t="s">
        <v>387</v>
      </c>
      <c r="BM129" s="3" t="s">
        <v>56</v>
      </c>
      <c r="BN129" s="3"/>
      <c r="BO129" s="3"/>
      <c r="BP129" s="13">
        <v>0</v>
      </c>
      <c r="BQ129" s="13">
        <v>133</v>
      </c>
      <c r="BR129" s="13" t="s">
        <v>282</v>
      </c>
      <c r="BS129" s="13" t="s">
        <v>282</v>
      </c>
      <c r="BT129" s="13">
        <v>1</v>
      </c>
      <c r="BU129" s="13">
        <v>152</v>
      </c>
      <c r="BV129" s="13">
        <v>0</v>
      </c>
      <c r="BW129" s="13">
        <v>132</v>
      </c>
      <c r="BX129" s="13" t="s">
        <v>282</v>
      </c>
      <c r="BY129" s="13" t="s">
        <v>282</v>
      </c>
      <c r="BZ129" s="13">
        <v>1</v>
      </c>
      <c r="CA129" s="13">
        <v>157</v>
      </c>
      <c r="CB129" s="13">
        <v>0</v>
      </c>
      <c r="CC129" s="13">
        <v>130</v>
      </c>
      <c r="CD129" s="13" t="s">
        <v>282</v>
      </c>
      <c r="CE129" s="13" t="s">
        <v>282</v>
      </c>
      <c r="CF129" s="13">
        <v>1</v>
      </c>
      <c r="CG129" s="13">
        <v>146</v>
      </c>
      <c r="CH129" s="13">
        <v>1</v>
      </c>
      <c r="CI129" s="13">
        <v>117</v>
      </c>
      <c r="CJ129" s="13" t="s">
        <v>282</v>
      </c>
      <c r="CK129" s="13" t="s">
        <v>282</v>
      </c>
      <c r="CL129" s="13">
        <v>1</v>
      </c>
      <c r="CM129" s="13">
        <v>99</v>
      </c>
      <c r="CN129" s="13">
        <v>1</v>
      </c>
      <c r="CO129" s="13">
        <v>120</v>
      </c>
      <c r="CP129" s="13">
        <v>125</v>
      </c>
      <c r="CQ129" s="13">
        <v>110</v>
      </c>
      <c r="CR129" s="13">
        <v>1</v>
      </c>
      <c r="CS129" s="13">
        <v>142</v>
      </c>
      <c r="CT129" s="13">
        <v>0</v>
      </c>
      <c r="CU129" s="13">
        <v>85</v>
      </c>
      <c r="CV129" s="13">
        <v>85</v>
      </c>
      <c r="CW129" s="13">
        <v>85</v>
      </c>
      <c r="CX129" s="13">
        <v>0</v>
      </c>
      <c r="CZ129" s="13">
        <v>0</v>
      </c>
      <c r="DA129" s="13">
        <v>80</v>
      </c>
      <c r="DB129" s="13">
        <v>80</v>
      </c>
      <c r="DC129" s="13">
        <v>80</v>
      </c>
      <c r="DD129" s="13">
        <v>0</v>
      </c>
      <c r="DE129" s="13">
        <v>88</v>
      </c>
      <c r="DF129" s="13">
        <v>0</v>
      </c>
      <c r="DG129" s="13">
        <v>78</v>
      </c>
      <c r="DH129" s="13" t="s">
        <v>283</v>
      </c>
      <c r="DI129" s="13">
        <v>78</v>
      </c>
      <c r="DJ129" s="13">
        <v>0</v>
      </c>
      <c r="DK129" s="13">
        <v>88</v>
      </c>
    </row>
    <row r="130" spans="1:115">
      <c r="A130" s="3" t="s">
        <v>262</v>
      </c>
      <c r="B130" s="13">
        <v>1</v>
      </c>
      <c r="C130" s="13">
        <v>76</v>
      </c>
      <c r="D130" s="13" t="s">
        <v>283</v>
      </c>
      <c r="E130" s="13">
        <v>76</v>
      </c>
      <c r="F130" s="13">
        <v>1</v>
      </c>
      <c r="G130" s="13">
        <v>1</v>
      </c>
      <c r="H130" s="13">
        <v>84</v>
      </c>
      <c r="I130" s="13" t="s">
        <v>283</v>
      </c>
      <c r="J130" s="13">
        <v>84</v>
      </c>
      <c r="K130" s="13">
        <v>1</v>
      </c>
      <c r="L130" s="13">
        <v>1</v>
      </c>
      <c r="M130" s="13">
        <v>82</v>
      </c>
      <c r="N130" s="13" t="s">
        <v>283</v>
      </c>
      <c r="O130" s="13">
        <v>82</v>
      </c>
      <c r="P130" s="13">
        <v>1</v>
      </c>
      <c r="Q130" s="13">
        <v>1</v>
      </c>
      <c r="R130" s="13">
        <v>36</v>
      </c>
      <c r="S130" s="13" t="s">
        <v>283</v>
      </c>
      <c r="T130" s="13">
        <v>36</v>
      </c>
      <c r="U130" s="13">
        <v>0</v>
      </c>
      <c r="V130" s="13">
        <v>1</v>
      </c>
      <c r="W130" s="13">
        <v>77</v>
      </c>
      <c r="X130" s="13">
        <v>77</v>
      </c>
      <c r="Y130" s="13">
        <v>80</v>
      </c>
      <c r="Z130" s="13">
        <v>1</v>
      </c>
      <c r="AA130" s="13">
        <v>1</v>
      </c>
      <c r="AB130" s="13">
        <v>71</v>
      </c>
      <c r="AC130" s="13">
        <v>71</v>
      </c>
      <c r="AD130" s="13">
        <v>74</v>
      </c>
      <c r="AE130" s="13">
        <v>1</v>
      </c>
      <c r="AF130" s="74">
        <v>1</v>
      </c>
      <c r="AG130" s="74">
        <v>85</v>
      </c>
      <c r="AH130" s="74">
        <v>85</v>
      </c>
      <c r="AI130" s="74">
        <v>88</v>
      </c>
      <c r="AJ130" s="74">
        <v>1</v>
      </c>
      <c r="AK130" s="13">
        <v>0</v>
      </c>
      <c r="AL130" s="13">
        <v>63</v>
      </c>
      <c r="AM130" s="13" t="s">
        <v>283</v>
      </c>
      <c r="AN130" s="13">
        <v>63</v>
      </c>
      <c r="AO130" s="13">
        <v>0</v>
      </c>
      <c r="AP130" s="13">
        <v>0</v>
      </c>
      <c r="AQ130" s="13">
        <v>74</v>
      </c>
      <c r="AR130" s="13" t="s">
        <v>283</v>
      </c>
      <c r="AS130" s="13">
        <v>74</v>
      </c>
      <c r="AT130" s="13">
        <v>0</v>
      </c>
      <c r="AU130" s="80">
        <v>0</v>
      </c>
      <c r="AV130" s="80">
        <v>55</v>
      </c>
      <c r="AW130" s="80" t="s">
        <v>283</v>
      </c>
      <c r="AX130" s="80">
        <v>55</v>
      </c>
      <c r="AY130" s="80">
        <v>0</v>
      </c>
      <c r="AZ130" s="13">
        <v>77</v>
      </c>
      <c r="BA130" s="13">
        <v>95</v>
      </c>
      <c r="BB130" s="13">
        <v>93</v>
      </c>
      <c r="BC130" s="16">
        <v>39</v>
      </c>
      <c r="BD130" s="16">
        <v>82</v>
      </c>
      <c r="BE130" s="16">
        <v>75</v>
      </c>
      <c r="BF130" s="16">
        <v>90</v>
      </c>
      <c r="BG130" s="13">
        <v>74</v>
      </c>
      <c r="BH130" s="13">
        <v>82</v>
      </c>
      <c r="BI130" s="16">
        <v>58</v>
      </c>
      <c r="BJ130" s="3"/>
      <c r="BK130" s="3"/>
      <c r="BL130" s="3" t="s">
        <v>388</v>
      </c>
      <c r="BM130" s="3" t="s">
        <v>53</v>
      </c>
      <c r="BN130" s="3"/>
      <c r="BO130" s="3"/>
      <c r="BP130" s="13">
        <v>1</v>
      </c>
      <c r="BQ130" s="13">
        <v>132</v>
      </c>
      <c r="BR130" s="13" t="s">
        <v>282</v>
      </c>
      <c r="BS130" s="13" t="s">
        <v>282</v>
      </c>
      <c r="BT130" s="13">
        <v>1</v>
      </c>
      <c r="BU130" s="13">
        <v>152</v>
      </c>
      <c r="BV130" s="13">
        <v>1</v>
      </c>
      <c r="BW130" s="13">
        <v>130</v>
      </c>
      <c r="BX130" s="13" t="s">
        <v>282</v>
      </c>
      <c r="BY130" s="13" t="s">
        <v>282</v>
      </c>
      <c r="BZ130" s="13">
        <v>1</v>
      </c>
      <c r="CA130" s="13">
        <v>157</v>
      </c>
      <c r="CB130" s="13">
        <v>1</v>
      </c>
      <c r="CC130" s="13">
        <v>128</v>
      </c>
      <c r="CD130" s="13" t="s">
        <v>282</v>
      </c>
      <c r="CE130" s="13" t="s">
        <v>282</v>
      </c>
      <c r="CF130" s="13">
        <v>1</v>
      </c>
      <c r="CG130" s="13">
        <v>146</v>
      </c>
      <c r="CH130" s="13">
        <v>1</v>
      </c>
      <c r="CI130" s="13">
        <v>117</v>
      </c>
      <c r="CJ130" s="13" t="s">
        <v>282</v>
      </c>
      <c r="CK130" s="13" t="s">
        <v>282</v>
      </c>
      <c r="CL130" s="13">
        <v>1</v>
      </c>
      <c r="CM130" s="13">
        <v>99</v>
      </c>
      <c r="CN130" s="13">
        <v>1</v>
      </c>
      <c r="CO130" s="13">
        <v>129</v>
      </c>
      <c r="CP130" s="13">
        <v>135</v>
      </c>
      <c r="CQ130" s="13">
        <v>110</v>
      </c>
      <c r="CR130" s="13">
        <v>1</v>
      </c>
      <c r="CS130" s="13">
        <v>142</v>
      </c>
      <c r="CT130" s="13">
        <v>2</v>
      </c>
      <c r="CU130" s="13">
        <v>92</v>
      </c>
      <c r="CV130" s="13">
        <v>90</v>
      </c>
      <c r="CW130" s="13">
        <v>95</v>
      </c>
      <c r="CX130" s="13">
        <v>2</v>
      </c>
      <c r="CZ130" s="13">
        <v>2</v>
      </c>
      <c r="DA130" s="13">
        <v>87</v>
      </c>
      <c r="DB130" s="13">
        <v>87</v>
      </c>
      <c r="DC130" s="13">
        <v>87</v>
      </c>
      <c r="DD130" s="13">
        <v>2</v>
      </c>
      <c r="DE130" s="13">
        <v>88</v>
      </c>
      <c r="DF130" s="13">
        <v>1</v>
      </c>
      <c r="DG130" s="13">
        <v>85</v>
      </c>
      <c r="DH130" s="13" t="s">
        <v>283</v>
      </c>
      <c r="DI130" s="13">
        <v>85</v>
      </c>
      <c r="DJ130" s="13">
        <v>1</v>
      </c>
      <c r="DK130" s="13">
        <v>88</v>
      </c>
    </row>
    <row r="131" spans="1:115"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6"/>
      <c r="BQ131" s="6"/>
      <c r="BR131" s="6"/>
      <c r="BS131" s="6"/>
      <c r="BT131" s="6"/>
      <c r="BU131" s="3"/>
      <c r="BV131" s="3"/>
      <c r="BW131" s="3"/>
      <c r="BX131" s="3"/>
      <c r="BY131" s="3"/>
      <c r="BZ131" s="3"/>
      <c r="CA131" s="3"/>
      <c r="CB131" s="6"/>
      <c r="CC131" s="6"/>
      <c r="CD131" s="6"/>
      <c r="CE131" s="6"/>
      <c r="CF131" s="6"/>
      <c r="CG131" s="3"/>
      <c r="CH131" s="6"/>
      <c r="CI131" s="6"/>
      <c r="CJ131" s="6"/>
      <c r="CK131" s="6"/>
      <c r="CL131" s="6"/>
      <c r="CM131" s="3"/>
      <c r="CN131" s="5"/>
      <c r="CO131" s="5"/>
      <c r="CP131" s="5"/>
      <c r="CQ131" s="5"/>
      <c r="CR131" s="5"/>
      <c r="CS131" s="3"/>
      <c r="CT131" s="5"/>
      <c r="CU131" s="5"/>
      <c r="CV131" s="5"/>
      <c r="CW131" s="5"/>
      <c r="CX131" s="5"/>
    </row>
    <row r="132" spans="1:115"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6"/>
      <c r="BQ132" s="6"/>
      <c r="BR132" s="6"/>
      <c r="BS132" s="6"/>
      <c r="BT132" s="6"/>
      <c r="BU132" s="3"/>
      <c r="BV132" s="3"/>
      <c r="BW132" s="3"/>
      <c r="BX132" s="3"/>
      <c r="BY132" s="3"/>
      <c r="BZ132" s="3"/>
      <c r="CA132" s="3"/>
      <c r="CB132" s="6"/>
      <c r="CC132" s="6"/>
      <c r="CD132" s="6"/>
      <c r="CE132" s="6"/>
      <c r="CF132" s="6"/>
      <c r="CG132" s="3"/>
      <c r="CH132" s="6"/>
      <c r="CI132" s="6"/>
      <c r="CJ132" s="6"/>
      <c r="CK132" s="6"/>
      <c r="CL132" s="6"/>
      <c r="CM132" s="3"/>
      <c r="CN132" s="5"/>
      <c r="CO132" s="5"/>
      <c r="CP132" s="5"/>
      <c r="CQ132" s="5"/>
      <c r="CR132" s="5"/>
      <c r="CS132" s="3"/>
      <c r="CT132" s="5"/>
      <c r="CU132" s="5"/>
      <c r="CV132" s="5"/>
      <c r="CW132" s="5"/>
      <c r="CX132" s="5"/>
    </row>
    <row r="133" spans="1:115"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6"/>
      <c r="BQ133" s="6"/>
      <c r="BR133" s="6"/>
      <c r="BS133" s="6"/>
      <c r="BT133" s="6"/>
      <c r="BU133" s="3"/>
      <c r="BV133" s="3"/>
      <c r="BW133" s="3"/>
      <c r="BX133" s="3"/>
      <c r="BY133" s="3"/>
      <c r="BZ133" s="3"/>
      <c r="CA133" s="3"/>
      <c r="CB133" s="6"/>
      <c r="CC133" s="6"/>
      <c r="CD133" s="6"/>
      <c r="CE133" s="6"/>
      <c r="CF133" s="6"/>
      <c r="CG133" s="3"/>
      <c r="CH133" s="6"/>
      <c r="CI133" s="6"/>
      <c r="CJ133" s="6"/>
      <c r="CK133" s="6"/>
      <c r="CL133" s="6"/>
      <c r="CM133" s="3"/>
      <c r="CN133" s="5"/>
      <c r="CO133" s="5"/>
      <c r="CP133" s="5"/>
      <c r="CQ133" s="5"/>
      <c r="CR133" s="5"/>
      <c r="CS133" s="3"/>
      <c r="CT133" s="5"/>
      <c r="CU133" s="5"/>
      <c r="CV133" s="5"/>
      <c r="CW133" s="5"/>
      <c r="CX133" s="5"/>
    </row>
    <row r="139" spans="1:115"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U139" s="3"/>
      <c r="BV139" s="3"/>
      <c r="BW139" s="3"/>
      <c r="BX139" s="3"/>
      <c r="BY139" s="3"/>
      <c r="BZ139" s="3"/>
      <c r="CA139" s="3"/>
      <c r="CG139" s="3"/>
      <c r="CM139" s="3"/>
      <c r="CS139" s="3"/>
    </row>
    <row r="140" spans="1:115"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U140" s="3"/>
      <c r="BV140" s="3"/>
      <c r="BW140" s="3"/>
      <c r="BX140" s="3"/>
      <c r="BY140" s="3"/>
      <c r="BZ140" s="3"/>
      <c r="CA140" s="3"/>
      <c r="CG140" s="3"/>
      <c r="CM140" s="3"/>
      <c r="CS140" s="3"/>
    </row>
    <row r="141" spans="1:115"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U141" s="3"/>
      <c r="BV141" s="3"/>
      <c r="BW141" s="3"/>
      <c r="BX141" s="3"/>
      <c r="BY141" s="3"/>
      <c r="BZ141" s="3"/>
      <c r="CA141" s="3"/>
      <c r="CG141" s="3"/>
      <c r="CM141" s="3"/>
      <c r="CS141" s="3"/>
    </row>
    <row r="142" spans="1:115"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U142" s="3"/>
      <c r="BV142" s="3"/>
      <c r="BW142" s="3"/>
      <c r="BX142" s="3"/>
      <c r="BY142" s="3"/>
      <c r="BZ142" s="3"/>
      <c r="CA142" s="3"/>
      <c r="CG142" s="3"/>
      <c r="CM142" s="3"/>
      <c r="CS142" s="3"/>
    </row>
    <row r="143" spans="1:115"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U143" s="3"/>
      <c r="BV143" s="3"/>
      <c r="BW143" s="3"/>
      <c r="BX143" s="3"/>
      <c r="BY143" s="3"/>
      <c r="BZ143" s="3"/>
      <c r="CA143" s="3"/>
      <c r="CG143" s="3"/>
      <c r="CM143" s="3"/>
      <c r="CS143" s="3"/>
    </row>
    <row r="144" spans="1:115"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U144" s="3"/>
      <c r="BV144" s="3"/>
      <c r="BW144" s="3"/>
      <c r="BX144" s="3"/>
      <c r="BY144" s="3"/>
      <c r="BZ144" s="3"/>
      <c r="CA144" s="3"/>
      <c r="CG144" s="3"/>
      <c r="CM144" s="3"/>
      <c r="CS144" s="3"/>
    </row>
    <row r="145" s="3" customFormat="1"/>
    <row r="146" s="3" customFormat="1"/>
    <row r="147" s="3" customFormat="1"/>
    <row r="148" s="3" customFormat="1"/>
  </sheetData>
  <mergeCells count="76">
    <mergeCell ref="DK3:DK4"/>
    <mergeCell ref="DF2:DJ2"/>
    <mergeCell ref="DF3:DF4"/>
    <mergeCell ref="DG3:DG4"/>
    <mergeCell ref="DJ3:DJ4"/>
    <mergeCell ref="AT3:AT4"/>
    <mergeCell ref="AF3:AF4"/>
    <mergeCell ref="AG3:AG4"/>
    <mergeCell ref="CM3:CM4"/>
    <mergeCell ref="CN2:CR2"/>
    <mergeCell ref="CN3:CN4"/>
    <mergeCell ref="CO3:CO4"/>
    <mergeCell ref="CR3:CR4"/>
    <mergeCell ref="BI3:BI4"/>
    <mergeCell ref="CH2:CL2"/>
    <mergeCell ref="CH3:CH4"/>
    <mergeCell ref="CI3:CI4"/>
    <mergeCell ref="CL3:CL4"/>
    <mergeCell ref="AU2:AY2"/>
    <mergeCell ref="AU3:AU4"/>
    <mergeCell ref="AV3:AV4"/>
    <mergeCell ref="AY3:AY4"/>
    <mergeCell ref="AZ3:AZ4"/>
    <mergeCell ref="AZ2:BI2"/>
    <mergeCell ref="DE3:DE4"/>
    <mergeCell ref="BA3:BA4"/>
    <mergeCell ref="BB3:BB4"/>
    <mergeCell ref="BC3:BC4"/>
    <mergeCell ref="BH3:BH4"/>
    <mergeCell ref="BD3:BD4"/>
    <mergeCell ref="BE3:BE4"/>
    <mergeCell ref="BF3:BF4"/>
    <mergeCell ref="BG3:BG4"/>
    <mergeCell ref="CS3:CS4"/>
    <mergeCell ref="CT2:CX2"/>
    <mergeCell ref="CT3:CT4"/>
    <mergeCell ref="CU3:CU4"/>
    <mergeCell ref="CX3:CX4"/>
    <mergeCell ref="A2:A4"/>
    <mergeCell ref="AP3:AP4"/>
    <mergeCell ref="AQ3:AQ4"/>
    <mergeCell ref="AF2:AJ2"/>
    <mergeCell ref="P3:P4"/>
    <mergeCell ref="Q3:Q4"/>
    <mergeCell ref="R3:R4"/>
    <mergeCell ref="U3:U4"/>
    <mergeCell ref="V3:V4"/>
    <mergeCell ref="Q2:U2"/>
    <mergeCell ref="AA3:AA4"/>
    <mergeCell ref="AB3:AB4"/>
    <mergeCell ref="V2:Z2"/>
    <mergeCell ref="W3:W4"/>
    <mergeCell ref="Z3:Z4"/>
    <mergeCell ref="CZ2:DD2"/>
    <mergeCell ref="B2:F2"/>
    <mergeCell ref="G2:K2"/>
    <mergeCell ref="L2:P2"/>
    <mergeCell ref="CZ3:CZ4"/>
    <mergeCell ref="DA3:DA4"/>
    <mergeCell ref="DD3:DD4"/>
    <mergeCell ref="B3:B4"/>
    <mergeCell ref="F3:F4"/>
    <mergeCell ref="G3:G4"/>
    <mergeCell ref="H3:H4"/>
    <mergeCell ref="K3:K4"/>
    <mergeCell ref="C3:C4"/>
    <mergeCell ref="L3:L4"/>
    <mergeCell ref="M3:M4"/>
    <mergeCell ref="AP2:AT2"/>
    <mergeCell ref="AK2:AO2"/>
    <mergeCell ref="AA2:AE2"/>
    <mergeCell ref="AJ3:AJ4"/>
    <mergeCell ref="AK3:AK4"/>
    <mergeCell ref="AL3:AL4"/>
    <mergeCell ref="AO3:AO4"/>
    <mergeCell ref="AE3:AE4"/>
  </mergeCells>
  <phoneticPr fontId="1"/>
  <pageMargins left="0.39370078740157483" right="0.15748031496062992" top="0.59055118110236227" bottom="0" header="0.39370078740157483" footer="0.15748031496062992"/>
  <pageSetup paperSize="9" scale="80" pageOrder="overThenDown" orientation="portrait" horizontalDpi="300" verticalDpi="300" r:id="rId1"/>
  <rowBreaks count="2" manualBreakCount="2">
    <brk id="47" max="60" man="1"/>
    <brk id="101" max="60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DK148"/>
  <sheetViews>
    <sheetView view="pageBreakPreview" zoomScale="80" zoomScaleNormal="75" zoomScaleSheetLayoutView="80" workbookViewId="0">
      <pane xSplit="1" ySplit="6" topLeftCell="B7" activePane="bottomRight" state="frozen"/>
      <selection activeCell="J10" sqref="J10"/>
      <selection pane="topRight" activeCell="J10" sqref="J10"/>
      <selection pane="bottomLeft" activeCell="J10" sqref="J10"/>
      <selection pane="bottomRight" activeCell="J10" sqref="J10"/>
    </sheetView>
  </sheetViews>
  <sheetFormatPr defaultColWidth="7" defaultRowHeight="13.2"/>
  <cols>
    <col min="1" max="1" width="18.33203125" style="3" bestFit="1" customWidth="1"/>
    <col min="2" max="6" width="6.6640625" style="3" customWidth="1"/>
    <col min="7" max="11" width="6.77734375" style="3" customWidth="1"/>
    <col min="12" max="21" width="6.44140625" style="3" customWidth="1"/>
    <col min="22" max="31" width="6.6640625" style="3" customWidth="1"/>
    <col min="32" max="36" width="6.44140625" style="3" customWidth="1"/>
    <col min="37" max="51" width="6.77734375" style="3" customWidth="1"/>
    <col min="52" max="61" width="6.77734375" customWidth="1"/>
    <col min="62" max="63" width="2.88671875" customWidth="1"/>
    <col min="65" max="65" width="11.109375" customWidth="1"/>
    <col min="68" max="68" width="9.21875" style="3" customWidth="1"/>
    <col min="69" max="72" width="6.6640625" style="3" customWidth="1"/>
    <col min="80" max="80" width="7.77734375" style="3" bestFit="1" customWidth="1"/>
    <col min="81" max="84" width="6.6640625" style="3" customWidth="1"/>
    <col min="85" max="85" width="6.77734375" customWidth="1"/>
    <col min="86" max="90" width="6.6640625" style="3" customWidth="1"/>
    <col min="91" max="91" width="6.77734375" customWidth="1"/>
    <col min="92" max="96" width="6.6640625" style="3" customWidth="1"/>
    <col min="97" max="97" width="6.77734375" customWidth="1"/>
    <col min="98" max="102" width="6.6640625" style="3" customWidth="1"/>
    <col min="103" max="16384" width="7" style="3"/>
  </cols>
  <sheetData>
    <row r="1" spans="1:115" ht="23.4">
      <c r="A1" s="86" t="s">
        <v>276</v>
      </c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 t="s">
        <v>315</v>
      </c>
      <c r="BU1" s="3"/>
      <c r="BV1" s="3"/>
      <c r="BW1" s="3"/>
      <c r="BX1" s="3"/>
      <c r="BY1" s="3"/>
      <c r="BZ1" s="3"/>
      <c r="CA1" s="3"/>
      <c r="CG1" s="3"/>
      <c r="CM1" s="3"/>
      <c r="CS1" s="3"/>
    </row>
    <row r="2" spans="1:115">
      <c r="A2" s="138" t="s">
        <v>268</v>
      </c>
      <c r="B2" s="141">
        <v>27</v>
      </c>
      <c r="C2" s="141"/>
      <c r="D2" s="141"/>
      <c r="E2" s="141"/>
      <c r="F2" s="141"/>
      <c r="G2" s="141">
        <v>28</v>
      </c>
      <c r="H2" s="141"/>
      <c r="I2" s="141"/>
      <c r="J2" s="141"/>
      <c r="K2" s="141"/>
      <c r="L2" s="141">
        <v>29</v>
      </c>
      <c r="M2" s="141"/>
      <c r="N2" s="141"/>
      <c r="O2" s="141"/>
      <c r="P2" s="141"/>
      <c r="Q2" s="141">
        <v>30</v>
      </c>
      <c r="R2" s="141"/>
      <c r="S2" s="141"/>
      <c r="T2" s="141"/>
      <c r="U2" s="141"/>
      <c r="V2" s="141" t="s">
        <v>445</v>
      </c>
      <c r="W2" s="141"/>
      <c r="X2" s="141"/>
      <c r="Y2" s="141"/>
      <c r="Z2" s="141"/>
      <c r="AA2" s="141">
        <v>2</v>
      </c>
      <c r="AB2" s="141"/>
      <c r="AC2" s="141"/>
      <c r="AD2" s="141"/>
      <c r="AE2" s="141"/>
      <c r="AF2" s="141">
        <v>3</v>
      </c>
      <c r="AG2" s="141"/>
      <c r="AH2" s="141"/>
      <c r="AI2" s="141"/>
      <c r="AJ2" s="141"/>
      <c r="AK2" s="141">
        <v>4</v>
      </c>
      <c r="AL2" s="141"/>
      <c r="AM2" s="141"/>
      <c r="AN2" s="141"/>
      <c r="AO2" s="141"/>
      <c r="AP2" s="141">
        <v>5</v>
      </c>
      <c r="AQ2" s="141"/>
      <c r="AR2" s="141"/>
      <c r="AS2" s="141"/>
      <c r="AT2" s="141"/>
      <c r="AU2" s="141">
        <v>6</v>
      </c>
      <c r="AV2" s="141"/>
      <c r="AW2" s="141"/>
      <c r="AX2" s="141"/>
      <c r="AY2" s="141"/>
      <c r="AZ2" s="146" t="s">
        <v>297</v>
      </c>
      <c r="BA2" s="146"/>
      <c r="BB2" s="146"/>
      <c r="BC2" s="146"/>
      <c r="BD2" s="146"/>
      <c r="BE2" s="146"/>
      <c r="BF2" s="146"/>
      <c r="BG2" s="146"/>
      <c r="BH2" s="146"/>
      <c r="BI2" s="146"/>
      <c r="BJ2" s="3"/>
      <c r="BK2" s="3"/>
      <c r="BL2" s="3"/>
      <c r="BM2" s="3"/>
      <c r="BN2" s="3"/>
      <c r="BO2" s="3"/>
      <c r="BP2" s="64">
        <v>18</v>
      </c>
      <c r="BQ2" s="64"/>
      <c r="BR2" s="64"/>
      <c r="BS2" s="64"/>
      <c r="BT2" s="64"/>
      <c r="BU2" s="3"/>
      <c r="BV2" s="64">
        <v>19</v>
      </c>
      <c r="BW2" s="64"/>
      <c r="BX2" s="64"/>
      <c r="BY2" s="64"/>
      <c r="BZ2" s="64"/>
      <c r="CA2" s="3"/>
      <c r="CB2" s="64">
        <v>20</v>
      </c>
      <c r="CC2" s="64"/>
      <c r="CD2" s="64"/>
      <c r="CE2" s="64"/>
      <c r="CF2" s="64"/>
      <c r="CG2" s="55"/>
      <c r="CH2" s="141">
        <v>21</v>
      </c>
      <c r="CI2" s="141"/>
      <c r="CJ2" s="141"/>
      <c r="CK2" s="141"/>
      <c r="CL2" s="141"/>
      <c r="CM2" s="55"/>
      <c r="CN2" s="141">
        <v>22</v>
      </c>
      <c r="CO2" s="141"/>
      <c r="CP2" s="141"/>
      <c r="CQ2" s="141"/>
      <c r="CR2" s="141"/>
      <c r="CS2" s="55"/>
      <c r="CT2" s="141">
        <v>24</v>
      </c>
      <c r="CU2" s="141"/>
      <c r="CV2" s="141"/>
      <c r="CW2" s="141"/>
      <c r="CX2" s="141"/>
      <c r="CZ2" s="141">
        <v>25</v>
      </c>
      <c r="DA2" s="141"/>
      <c r="DB2" s="141"/>
      <c r="DC2" s="141"/>
      <c r="DD2" s="141"/>
      <c r="DF2" s="141">
        <v>26</v>
      </c>
      <c r="DG2" s="141"/>
      <c r="DH2" s="141"/>
      <c r="DI2" s="141"/>
      <c r="DJ2" s="141"/>
    </row>
    <row r="3" spans="1:115" ht="18.75" customHeight="1">
      <c r="A3" s="139"/>
      <c r="B3" s="136" t="s">
        <v>290</v>
      </c>
      <c r="C3" s="137" t="s">
        <v>271</v>
      </c>
      <c r="D3" s="9"/>
      <c r="E3" s="8"/>
      <c r="F3" s="136" t="s">
        <v>132</v>
      </c>
      <c r="G3" s="136" t="s">
        <v>290</v>
      </c>
      <c r="H3" s="137" t="s">
        <v>271</v>
      </c>
      <c r="I3" s="9"/>
      <c r="J3" s="8"/>
      <c r="K3" s="136" t="s">
        <v>132</v>
      </c>
      <c r="L3" s="136" t="s">
        <v>290</v>
      </c>
      <c r="M3" s="137" t="s">
        <v>271</v>
      </c>
      <c r="N3" s="9"/>
      <c r="O3" s="8"/>
      <c r="P3" s="136" t="s">
        <v>132</v>
      </c>
      <c r="Q3" s="136" t="s">
        <v>290</v>
      </c>
      <c r="R3" s="137" t="s">
        <v>271</v>
      </c>
      <c r="S3" s="9"/>
      <c r="T3" s="8"/>
      <c r="U3" s="136" t="s">
        <v>132</v>
      </c>
      <c r="V3" s="136" t="s">
        <v>290</v>
      </c>
      <c r="W3" s="137" t="s">
        <v>271</v>
      </c>
      <c r="X3" s="9"/>
      <c r="Y3" s="8"/>
      <c r="Z3" s="136" t="s">
        <v>132</v>
      </c>
      <c r="AA3" s="136" t="s">
        <v>290</v>
      </c>
      <c r="AB3" s="137" t="s">
        <v>271</v>
      </c>
      <c r="AC3" s="9"/>
      <c r="AD3" s="8"/>
      <c r="AE3" s="136" t="s">
        <v>132</v>
      </c>
      <c r="AF3" s="136" t="s">
        <v>290</v>
      </c>
      <c r="AG3" s="137" t="s">
        <v>271</v>
      </c>
      <c r="AH3" s="9"/>
      <c r="AI3" s="8"/>
      <c r="AJ3" s="136" t="s">
        <v>132</v>
      </c>
      <c r="AK3" s="136" t="s">
        <v>290</v>
      </c>
      <c r="AL3" s="137" t="s">
        <v>271</v>
      </c>
      <c r="AM3" s="9"/>
      <c r="AN3" s="8"/>
      <c r="AO3" s="136" t="s">
        <v>132</v>
      </c>
      <c r="AP3" s="136" t="s">
        <v>290</v>
      </c>
      <c r="AQ3" s="137" t="s">
        <v>271</v>
      </c>
      <c r="AR3" s="9"/>
      <c r="AS3" s="8"/>
      <c r="AT3" s="136" t="s">
        <v>132</v>
      </c>
      <c r="AU3" s="136" t="s">
        <v>290</v>
      </c>
      <c r="AV3" s="137" t="s">
        <v>271</v>
      </c>
      <c r="AW3" s="9"/>
      <c r="AX3" s="8"/>
      <c r="AY3" s="136" t="s">
        <v>132</v>
      </c>
      <c r="AZ3" s="147">
        <v>27</v>
      </c>
      <c r="BA3" s="147">
        <v>28</v>
      </c>
      <c r="BB3" s="147">
        <v>29</v>
      </c>
      <c r="BC3" s="147">
        <v>30</v>
      </c>
      <c r="BD3" s="147" t="s">
        <v>461</v>
      </c>
      <c r="BE3" s="147">
        <v>2</v>
      </c>
      <c r="BF3" s="147">
        <v>3</v>
      </c>
      <c r="BG3" s="147">
        <v>4</v>
      </c>
      <c r="BH3" s="155">
        <v>5</v>
      </c>
      <c r="BI3" s="155">
        <v>6</v>
      </c>
      <c r="BJ3" s="3"/>
      <c r="BK3" s="3"/>
      <c r="BL3" s="3"/>
      <c r="BM3" s="3"/>
      <c r="BN3" s="3"/>
      <c r="BO3" s="3"/>
      <c r="BP3" s="54" t="s">
        <v>290</v>
      </c>
      <c r="BQ3" s="63" t="s">
        <v>271</v>
      </c>
      <c r="BR3" s="9"/>
      <c r="BS3" s="8"/>
      <c r="BT3" s="54" t="s">
        <v>132</v>
      </c>
      <c r="BU3" s="66">
        <v>18</v>
      </c>
      <c r="BV3" s="54" t="s">
        <v>290</v>
      </c>
      <c r="BW3" s="63" t="s">
        <v>271</v>
      </c>
      <c r="BX3" s="9"/>
      <c r="BY3" s="8"/>
      <c r="BZ3" s="54" t="s">
        <v>132</v>
      </c>
      <c r="CA3" s="66">
        <v>19</v>
      </c>
      <c r="CB3" s="54" t="s">
        <v>290</v>
      </c>
      <c r="CC3" s="63" t="s">
        <v>271</v>
      </c>
      <c r="CD3" s="9"/>
      <c r="CE3" s="8"/>
      <c r="CF3" s="54" t="s">
        <v>132</v>
      </c>
      <c r="CG3" s="66">
        <v>20</v>
      </c>
      <c r="CH3" s="136" t="s">
        <v>290</v>
      </c>
      <c r="CI3" s="137" t="s">
        <v>271</v>
      </c>
      <c r="CJ3" s="9"/>
      <c r="CK3" s="8"/>
      <c r="CL3" s="136" t="s">
        <v>132</v>
      </c>
      <c r="CM3" s="155">
        <v>21</v>
      </c>
      <c r="CN3" s="136" t="s">
        <v>290</v>
      </c>
      <c r="CO3" s="137" t="s">
        <v>271</v>
      </c>
      <c r="CP3" s="9"/>
      <c r="CQ3" s="8"/>
      <c r="CR3" s="136" t="s">
        <v>132</v>
      </c>
      <c r="CS3" s="155">
        <v>22</v>
      </c>
      <c r="CT3" s="136" t="s">
        <v>290</v>
      </c>
      <c r="CU3" s="137" t="s">
        <v>271</v>
      </c>
      <c r="CV3" s="9"/>
      <c r="CW3" s="8"/>
      <c r="CX3" s="136" t="s">
        <v>132</v>
      </c>
      <c r="CZ3" s="136" t="s">
        <v>290</v>
      </c>
      <c r="DA3" s="137" t="s">
        <v>271</v>
      </c>
      <c r="DB3" s="9"/>
      <c r="DC3" s="8"/>
      <c r="DD3" s="136" t="s">
        <v>132</v>
      </c>
      <c r="DE3" s="147">
        <v>25</v>
      </c>
      <c r="DF3" s="136" t="s">
        <v>290</v>
      </c>
      <c r="DG3" s="137" t="s">
        <v>271</v>
      </c>
      <c r="DH3" s="9"/>
      <c r="DI3" s="8"/>
      <c r="DJ3" s="136" t="s">
        <v>132</v>
      </c>
      <c r="DK3" s="147">
        <v>26</v>
      </c>
    </row>
    <row r="4" spans="1:115" ht="27" customHeight="1">
      <c r="A4" s="140"/>
      <c r="B4" s="136"/>
      <c r="C4" s="136" t="s">
        <v>263</v>
      </c>
      <c r="D4" s="54" t="s">
        <v>275</v>
      </c>
      <c r="E4" s="54" t="s">
        <v>1</v>
      </c>
      <c r="F4" s="136" t="s">
        <v>263</v>
      </c>
      <c r="G4" s="136"/>
      <c r="H4" s="136" t="s">
        <v>263</v>
      </c>
      <c r="I4" s="54" t="s">
        <v>275</v>
      </c>
      <c r="J4" s="54" t="s">
        <v>1</v>
      </c>
      <c r="K4" s="136" t="s">
        <v>263</v>
      </c>
      <c r="L4" s="136"/>
      <c r="M4" s="136" t="s">
        <v>263</v>
      </c>
      <c r="N4" s="54" t="s">
        <v>275</v>
      </c>
      <c r="O4" s="54" t="s">
        <v>1</v>
      </c>
      <c r="P4" s="136" t="s">
        <v>263</v>
      </c>
      <c r="Q4" s="136"/>
      <c r="R4" s="136" t="s">
        <v>263</v>
      </c>
      <c r="S4" s="54" t="s">
        <v>275</v>
      </c>
      <c r="T4" s="54" t="s">
        <v>1</v>
      </c>
      <c r="U4" s="136" t="s">
        <v>263</v>
      </c>
      <c r="V4" s="136"/>
      <c r="W4" s="136" t="s">
        <v>263</v>
      </c>
      <c r="X4" s="54" t="s">
        <v>275</v>
      </c>
      <c r="Y4" s="54" t="s">
        <v>1</v>
      </c>
      <c r="Z4" s="136" t="s">
        <v>263</v>
      </c>
      <c r="AA4" s="136"/>
      <c r="AB4" s="136" t="s">
        <v>263</v>
      </c>
      <c r="AC4" s="54" t="s">
        <v>275</v>
      </c>
      <c r="AD4" s="54" t="s">
        <v>1</v>
      </c>
      <c r="AE4" s="136" t="s">
        <v>263</v>
      </c>
      <c r="AF4" s="136"/>
      <c r="AG4" s="136" t="s">
        <v>263</v>
      </c>
      <c r="AH4" s="54" t="s">
        <v>275</v>
      </c>
      <c r="AI4" s="54" t="s">
        <v>1</v>
      </c>
      <c r="AJ4" s="136" t="s">
        <v>263</v>
      </c>
      <c r="AK4" s="136"/>
      <c r="AL4" s="136" t="s">
        <v>263</v>
      </c>
      <c r="AM4" s="54" t="s">
        <v>275</v>
      </c>
      <c r="AN4" s="54" t="s">
        <v>1</v>
      </c>
      <c r="AO4" s="136" t="s">
        <v>263</v>
      </c>
      <c r="AP4" s="136"/>
      <c r="AQ4" s="136" t="s">
        <v>263</v>
      </c>
      <c r="AR4" s="54" t="s">
        <v>275</v>
      </c>
      <c r="AS4" s="54" t="s">
        <v>1</v>
      </c>
      <c r="AT4" s="136" t="s">
        <v>263</v>
      </c>
      <c r="AU4" s="136"/>
      <c r="AV4" s="136" t="s">
        <v>263</v>
      </c>
      <c r="AW4" s="54" t="s">
        <v>275</v>
      </c>
      <c r="AX4" s="54" t="s">
        <v>1</v>
      </c>
      <c r="AY4" s="136" t="s">
        <v>263</v>
      </c>
      <c r="AZ4" s="148"/>
      <c r="BA4" s="148"/>
      <c r="BB4" s="148"/>
      <c r="BC4" s="148"/>
      <c r="BD4" s="148"/>
      <c r="BE4" s="148"/>
      <c r="BF4" s="148"/>
      <c r="BG4" s="148"/>
      <c r="BH4" s="155"/>
      <c r="BI4" s="155"/>
      <c r="BJ4" s="3"/>
      <c r="BK4" s="3"/>
      <c r="BL4" s="3"/>
      <c r="BM4" s="3"/>
      <c r="BN4" s="3"/>
      <c r="BO4" s="3"/>
      <c r="BP4" s="54"/>
      <c r="BQ4" s="54" t="s">
        <v>263</v>
      </c>
      <c r="BR4" s="54" t="s">
        <v>275</v>
      </c>
      <c r="BS4" s="54" t="s">
        <v>1</v>
      </c>
      <c r="BT4" s="54" t="s">
        <v>263</v>
      </c>
      <c r="BU4" s="65"/>
      <c r="BV4" s="54"/>
      <c r="BW4" s="54" t="s">
        <v>263</v>
      </c>
      <c r="BX4" s="54" t="s">
        <v>275</v>
      </c>
      <c r="BY4" s="54" t="s">
        <v>1</v>
      </c>
      <c r="BZ4" s="54" t="s">
        <v>263</v>
      </c>
      <c r="CA4" s="65"/>
      <c r="CB4" s="54"/>
      <c r="CC4" s="54" t="s">
        <v>263</v>
      </c>
      <c r="CD4" s="54" t="s">
        <v>275</v>
      </c>
      <c r="CE4" s="54" t="s">
        <v>1</v>
      </c>
      <c r="CF4" s="54" t="s">
        <v>263</v>
      </c>
      <c r="CG4" s="65"/>
      <c r="CH4" s="136"/>
      <c r="CI4" s="136" t="s">
        <v>263</v>
      </c>
      <c r="CJ4" s="54" t="s">
        <v>275</v>
      </c>
      <c r="CK4" s="54" t="s">
        <v>1</v>
      </c>
      <c r="CL4" s="136" t="s">
        <v>263</v>
      </c>
      <c r="CM4" s="146"/>
      <c r="CN4" s="136"/>
      <c r="CO4" s="136" t="s">
        <v>263</v>
      </c>
      <c r="CP4" s="54" t="s">
        <v>275</v>
      </c>
      <c r="CQ4" s="54" t="s">
        <v>1</v>
      </c>
      <c r="CR4" s="136" t="s">
        <v>263</v>
      </c>
      <c r="CS4" s="146"/>
      <c r="CT4" s="136"/>
      <c r="CU4" s="136" t="s">
        <v>263</v>
      </c>
      <c r="CV4" s="54" t="s">
        <v>275</v>
      </c>
      <c r="CW4" s="54" t="s">
        <v>1</v>
      </c>
      <c r="CX4" s="136" t="s">
        <v>263</v>
      </c>
      <c r="CZ4" s="136"/>
      <c r="DA4" s="136" t="s">
        <v>263</v>
      </c>
      <c r="DB4" s="54" t="s">
        <v>275</v>
      </c>
      <c r="DC4" s="54" t="s">
        <v>1</v>
      </c>
      <c r="DD4" s="136" t="s">
        <v>263</v>
      </c>
      <c r="DE4" s="148"/>
      <c r="DF4" s="136"/>
      <c r="DG4" s="136" t="s">
        <v>263</v>
      </c>
      <c r="DH4" s="54" t="s">
        <v>275</v>
      </c>
      <c r="DI4" s="54" t="s">
        <v>1</v>
      </c>
      <c r="DJ4" s="136" t="s">
        <v>263</v>
      </c>
      <c r="DK4" s="148"/>
    </row>
    <row r="5" spans="1:115" ht="13.5" customHeight="1">
      <c r="A5" s="10">
        <v>1</v>
      </c>
      <c r="B5" s="10">
        <v>2</v>
      </c>
      <c r="C5" s="10">
        <v>3</v>
      </c>
      <c r="D5" s="10">
        <v>4</v>
      </c>
      <c r="E5" s="10">
        <v>5</v>
      </c>
      <c r="F5" s="10">
        <v>6</v>
      </c>
      <c r="G5" s="10">
        <v>7</v>
      </c>
      <c r="H5" s="10">
        <v>8</v>
      </c>
      <c r="I5" s="10">
        <v>9</v>
      </c>
      <c r="J5" s="10">
        <v>10</v>
      </c>
      <c r="K5" s="10">
        <v>11</v>
      </c>
      <c r="L5" s="10">
        <v>12</v>
      </c>
      <c r="M5" s="10">
        <v>13</v>
      </c>
      <c r="N5" s="10">
        <v>14</v>
      </c>
      <c r="O5" s="10">
        <v>15</v>
      </c>
      <c r="P5" s="10">
        <v>16</v>
      </c>
      <c r="Q5" s="10">
        <v>17</v>
      </c>
      <c r="R5" s="10">
        <v>18</v>
      </c>
      <c r="S5" s="10">
        <v>19</v>
      </c>
      <c r="T5" s="10">
        <v>20</v>
      </c>
      <c r="U5" s="10">
        <v>21</v>
      </c>
      <c r="V5" s="10">
        <v>22</v>
      </c>
      <c r="W5" s="10">
        <v>23</v>
      </c>
      <c r="X5" s="10">
        <v>24</v>
      </c>
      <c r="Y5" s="10">
        <v>25</v>
      </c>
      <c r="Z5" s="10">
        <v>26</v>
      </c>
      <c r="AA5" s="10">
        <v>27</v>
      </c>
      <c r="AB5" s="10">
        <v>28</v>
      </c>
      <c r="AC5" s="10">
        <v>29</v>
      </c>
      <c r="AD5" s="10">
        <v>30</v>
      </c>
      <c r="AE5" s="10">
        <v>31</v>
      </c>
      <c r="AF5" s="10">
        <v>32</v>
      </c>
      <c r="AG5" s="10">
        <v>33</v>
      </c>
      <c r="AH5" s="10">
        <v>34</v>
      </c>
      <c r="AI5" s="10">
        <v>35</v>
      </c>
      <c r="AJ5" s="10">
        <v>36</v>
      </c>
      <c r="AK5" s="10">
        <v>37</v>
      </c>
      <c r="AL5" s="10">
        <v>38</v>
      </c>
      <c r="AM5" s="10">
        <v>39</v>
      </c>
      <c r="AN5" s="10">
        <v>40</v>
      </c>
      <c r="AO5" s="10">
        <v>41</v>
      </c>
      <c r="AP5" s="10">
        <v>42</v>
      </c>
      <c r="AQ5" s="10">
        <v>43</v>
      </c>
      <c r="AR5" s="10">
        <v>44</v>
      </c>
      <c r="AS5" s="10">
        <v>45</v>
      </c>
      <c r="AT5" s="10">
        <v>46</v>
      </c>
      <c r="AU5" s="10">
        <v>47</v>
      </c>
      <c r="AV5" s="10">
        <v>48</v>
      </c>
      <c r="AW5" s="10">
        <v>49</v>
      </c>
      <c r="AX5" s="10">
        <v>50</v>
      </c>
      <c r="AY5" s="10">
        <v>51</v>
      </c>
      <c r="AZ5" s="10">
        <v>52</v>
      </c>
      <c r="BA5" s="10">
        <v>53</v>
      </c>
      <c r="BB5" s="10">
        <v>54</v>
      </c>
      <c r="BC5" s="10">
        <v>55</v>
      </c>
      <c r="BD5" s="10">
        <v>56</v>
      </c>
      <c r="BE5" s="10">
        <v>57</v>
      </c>
      <c r="BF5" s="10">
        <v>58</v>
      </c>
      <c r="BG5" s="10">
        <v>59</v>
      </c>
      <c r="BH5" s="10">
        <v>60</v>
      </c>
      <c r="BI5" s="10">
        <v>61</v>
      </c>
      <c r="BJ5" s="3"/>
      <c r="BK5" s="3"/>
      <c r="BL5" s="3"/>
      <c r="BM5" s="3"/>
      <c r="BN5" s="3"/>
      <c r="BO5" s="3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</row>
    <row r="6" spans="1:115">
      <c r="A6" s="3" t="s">
        <v>140</v>
      </c>
      <c r="B6" s="13" t="s">
        <v>281</v>
      </c>
      <c r="C6" s="13" t="s">
        <v>281</v>
      </c>
      <c r="D6" s="13" t="s">
        <v>281</v>
      </c>
      <c r="E6" s="13" t="s">
        <v>283</v>
      </c>
      <c r="F6" s="13" t="s">
        <v>281</v>
      </c>
      <c r="G6" s="13" t="s">
        <v>281</v>
      </c>
      <c r="H6" s="13" t="s">
        <v>281</v>
      </c>
      <c r="I6" s="13" t="s">
        <v>281</v>
      </c>
      <c r="J6" s="13" t="s">
        <v>281</v>
      </c>
      <c r="K6" s="13" t="s">
        <v>281</v>
      </c>
      <c r="L6" s="13" t="s">
        <v>281</v>
      </c>
      <c r="M6" s="13" t="s">
        <v>281</v>
      </c>
      <c r="N6" s="13" t="s">
        <v>281</v>
      </c>
      <c r="O6" s="13" t="s">
        <v>283</v>
      </c>
      <c r="P6" s="13" t="s">
        <v>281</v>
      </c>
      <c r="Q6" s="13" t="s">
        <v>281</v>
      </c>
      <c r="R6" s="13" t="s">
        <v>281</v>
      </c>
      <c r="S6" s="13" t="s">
        <v>281</v>
      </c>
      <c r="T6" s="13" t="s">
        <v>283</v>
      </c>
      <c r="U6" s="13" t="s">
        <v>281</v>
      </c>
      <c r="V6" s="13" t="s">
        <v>281</v>
      </c>
      <c r="W6" s="13" t="s">
        <v>281</v>
      </c>
      <c r="X6" s="13" t="s">
        <v>281</v>
      </c>
      <c r="Y6" s="13" t="s">
        <v>283</v>
      </c>
      <c r="Z6" s="13" t="s">
        <v>281</v>
      </c>
      <c r="AA6" s="13" t="s">
        <v>283</v>
      </c>
      <c r="AB6" s="13" t="s">
        <v>283</v>
      </c>
      <c r="AC6" s="13" t="s">
        <v>283</v>
      </c>
      <c r="AD6" s="13" t="s">
        <v>283</v>
      </c>
      <c r="AE6" s="13" t="s">
        <v>283</v>
      </c>
      <c r="AF6" s="74" t="s">
        <v>283</v>
      </c>
      <c r="AG6" s="74" t="s">
        <v>283</v>
      </c>
      <c r="AH6" s="74" t="s">
        <v>283</v>
      </c>
      <c r="AI6" s="74" t="s">
        <v>283</v>
      </c>
      <c r="AJ6" s="74" t="s">
        <v>283</v>
      </c>
      <c r="AK6" s="13" t="s">
        <v>283</v>
      </c>
      <c r="AL6" s="13" t="s">
        <v>283</v>
      </c>
      <c r="AM6" s="13" t="s">
        <v>283</v>
      </c>
      <c r="AN6" s="13" t="s">
        <v>283</v>
      </c>
      <c r="AO6" s="13" t="s">
        <v>283</v>
      </c>
      <c r="AP6" s="13" t="s">
        <v>281</v>
      </c>
      <c r="AQ6" s="13" t="s">
        <v>281</v>
      </c>
      <c r="AR6" s="13" t="s">
        <v>281</v>
      </c>
      <c r="AS6" s="13" t="s">
        <v>283</v>
      </c>
      <c r="AT6" s="13" t="s">
        <v>281</v>
      </c>
      <c r="AU6" s="80" t="s">
        <v>281</v>
      </c>
      <c r="AV6" s="80" t="s">
        <v>281</v>
      </c>
      <c r="AW6" s="80" t="s">
        <v>281</v>
      </c>
      <c r="AX6" s="80" t="s">
        <v>283</v>
      </c>
      <c r="AY6" s="80" t="s">
        <v>281</v>
      </c>
      <c r="AZ6" s="13">
        <v>35</v>
      </c>
      <c r="BA6" s="13">
        <v>36</v>
      </c>
      <c r="BB6" s="13">
        <v>30</v>
      </c>
      <c r="BC6" s="13">
        <v>29</v>
      </c>
      <c r="BD6" s="13">
        <v>48</v>
      </c>
      <c r="BE6" s="13">
        <v>63</v>
      </c>
      <c r="BF6" s="13">
        <v>36</v>
      </c>
      <c r="BG6" s="13">
        <v>34</v>
      </c>
      <c r="BH6" s="13">
        <v>45</v>
      </c>
      <c r="BI6" s="91">
        <v>54</v>
      </c>
      <c r="BJ6" s="13"/>
      <c r="BK6" s="3"/>
      <c r="BL6" s="3" t="s">
        <v>317</v>
      </c>
      <c r="BM6" s="3" t="s">
        <v>123</v>
      </c>
      <c r="BN6" s="3"/>
      <c r="BO6" s="3"/>
      <c r="BP6" s="13">
        <v>0</v>
      </c>
      <c r="BQ6" s="13" t="s">
        <v>282</v>
      </c>
      <c r="BR6" s="13" t="s">
        <v>282</v>
      </c>
      <c r="BS6" s="13" t="s">
        <v>282</v>
      </c>
      <c r="BT6" s="13" t="s">
        <v>282</v>
      </c>
      <c r="BU6" s="13" t="s">
        <v>282</v>
      </c>
      <c r="BV6" s="13" t="s">
        <v>282</v>
      </c>
      <c r="BW6" s="13" t="s">
        <v>282</v>
      </c>
      <c r="BX6" s="13" t="s">
        <v>282</v>
      </c>
      <c r="BY6" s="13" t="s">
        <v>282</v>
      </c>
      <c r="BZ6" s="13" t="s">
        <v>282</v>
      </c>
      <c r="CA6" s="13" t="s">
        <v>282</v>
      </c>
      <c r="CB6" s="13" t="s">
        <v>282</v>
      </c>
      <c r="CC6" s="13" t="s">
        <v>282</v>
      </c>
      <c r="CD6" s="13" t="s">
        <v>282</v>
      </c>
      <c r="CE6" s="13" t="s">
        <v>282</v>
      </c>
      <c r="CF6" s="13" t="s">
        <v>282</v>
      </c>
      <c r="CG6" s="13" t="s">
        <v>282</v>
      </c>
      <c r="CH6" s="13" t="s">
        <v>282</v>
      </c>
      <c r="CI6" s="13" t="s">
        <v>282</v>
      </c>
      <c r="CJ6" s="13" t="s">
        <v>282</v>
      </c>
      <c r="CK6" s="13" t="s">
        <v>282</v>
      </c>
      <c r="CL6" s="13" t="s">
        <v>282</v>
      </c>
      <c r="CM6" s="13" t="s">
        <v>282</v>
      </c>
      <c r="CN6" s="13" t="s">
        <v>281</v>
      </c>
      <c r="CO6" s="13" t="s">
        <v>281</v>
      </c>
      <c r="CP6" s="13" t="s">
        <v>281</v>
      </c>
      <c r="CQ6" s="13" t="s">
        <v>281</v>
      </c>
      <c r="CR6" s="13" t="s">
        <v>281</v>
      </c>
      <c r="CS6" s="13">
        <v>29</v>
      </c>
      <c r="CT6" s="13" t="s">
        <v>281</v>
      </c>
      <c r="CU6" s="13" t="s">
        <v>281</v>
      </c>
      <c r="CV6" s="13" t="s">
        <v>281</v>
      </c>
      <c r="CW6" s="13" t="s">
        <v>281</v>
      </c>
      <c r="CX6" s="13" t="s">
        <v>281</v>
      </c>
      <c r="CZ6" s="13" t="s">
        <v>281</v>
      </c>
      <c r="DA6" s="13" t="s">
        <v>281</v>
      </c>
      <c r="DB6" s="13" t="s">
        <v>281</v>
      </c>
      <c r="DC6" s="13" t="s">
        <v>281</v>
      </c>
      <c r="DD6" s="13" t="s">
        <v>281</v>
      </c>
      <c r="DE6" s="13">
        <v>41</v>
      </c>
      <c r="DF6" s="13" t="s">
        <v>281</v>
      </c>
      <c r="DG6" s="13" t="s">
        <v>281</v>
      </c>
      <c r="DH6" s="13" t="s">
        <v>281</v>
      </c>
      <c r="DI6" s="13" t="s">
        <v>281</v>
      </c>
      <c r="DJ6" s="13" t="s">
        <v>281</v>
      </c>
      <c r="DK6" s="13">
        <v>31</v>
      </c>
    </row>
    <row r="7" spans="1:115">
      <c r="A7" s="3" t="s">
        <v>141</v>
      </c>
      <c r="B7" s="13" t="s">
        <v>281</v>
      </c>
      <c r="C7" s="13" t="s">
        <v>281</v>
      </c>
      <c r="D7" s="13" t="s">
        <v>281</v>
      </c>
      <c r="E7" s="13" t="s">
        <v>283</v>
      </c>
      <c r="F7" s="13" t="s">
        <v>281</v>
      </c>
      <c r="G7" s="13" t="s">
        <v>281</v>
      </c>
      <c r="H7" s="13" t="s">
        <v>281</v>
      </c>
      <c r="I7" s="13" t="s">
        <v>281</v>
      </c>
      <c r="J7" s="13" t="s">
        <v>283</v>
      </c>
      <c r="K7" s="13" t="s">
        <v>281</v>
      </c>
      <c r="L7" s="13" t="s">
        <v>281</v>
      </c>
      <c r="M7" s="13" t="s">
        <v>281</v>
      </c>
      <c r="N7" s="13" t="s">
        <v>281</v>
      </c>
      <c r="O7" s="13" t="s">
        <v>283</v>
      </c>
      <c r="P7" s="13" t="s">
        <v>281</v>
      </c>
      <c r="Q7" s="13" t="s">
        <v>281</v>
      </c>
      <c r="R7" s="13" t="s">
        <v>281</v>
      </c>
      <c r="S7" s="13" t="s">
        <v>281</v>
      </c>
      <c r="T7" s="13" t="s">
        <v>283</v>
      </c>
      <c r="U7" s="13" t="s">
        <v>281</v>
      </c>
      <c r="V7" s="13" t="s">
        <v>281</v>
      </c>
      <c r="W7" s="13" t="s">
        <v>281</v>
      </c>
      <c r="X7" s="13" t="s">
        <v>281</v>
      </c>
      <c r="Y7" s="13" t="s">
        <v>283</v>
      </c>
      <c r="Z7" s="13" t="s">
        <v>281</v>
      </c>
      <c r="AA7" s="13">
        <v>6</v>
      </c>
      <c r="AB7" s="13">
        <v>96</v>
      </c>
      <c r="AC7" s="13">
        <v>96</v>
      </c>
      <c r="AD7" s="13" t="s">
        <v>283</v>
      </c>
      <c r="AE7" s="13">
        <v>6</v>
      </c>
      <c r="AF7" s="74">
        <v>7</v>
      </c>
      <c r="AG7" s="74">
        <v>73</v>
      </c>
      <c r="AH7" s="74">
        <v>73</v>
      </c>
      <c r="AI7" s="74" t="s">
        <v>283</v>
      </c>
      <c r="AJ7" s="74">
        <v>5</v>
      </c>
      <c r="AK7" s="13">
        <v>5</v>
      </c>
      <c r="AL7" s="13">
        <v>62</v>
      </c>
      <c r="AM7" s="13">
        <v>62</v>
      </c>
      <c r="AN7" s="13" t="s">
        <v>283</v>
      </c>
      <c r="AO7" s="13">
        <v>3</v>
      </c>
      <c r="AP7" s="13">
        <v>5</v>
      </c>
      <c r="AQ7" s="13">
        <v>75</v>
      </c>
      <c r="AR7" s="13">
        <v>75</v>
      </c>
      <c r="AS7" s="13" t="s">
        <v>283</v>
      </c>
      <c r="AT7" s="13">
        <v>4</v>
      </c>
      <c r="AU7" s="80" t="s">
        <v>281</v>
      </c>
      <c r="AV7" s="80" t="s">
        <v>281</v>
      </c>
      <c r="AW7" s="80" t="s">
        <v>281</v>
      </c>
      <c r="AX7" s="80" t="s">
        <v>283</v>
      </c>
      <c r="AY7" s="80" t="s">
        <v>281</v>
      </c>
      <c r="AZ7" s="13">
        <v>35</v>
      </c>
      <c r="BA7" s="13">
        <v>36</v>
      </c>
      <c r="BB7" s="13">
        <v>30</v>
      </c>
      <c r="BC7" s="13">
        <v>29</v>
      </c>
      <c r="BD7" s="13">
        <v>48</v>
      </c>
      <c r="BE7" s="13">
        <v>63</v>
      </c>
      <c r="BF7" s="13">
        <v>36</v>
      </c>
      <c r="BG7" s="13">
        <v>34</v>
      </c>
      <c r="BH7" s="13">
        <v>45</v>
      </c>
      <c r="BI7" s="13">
        <v>54</v>
      </c>
      <c r="BJ7" s="13"/>
      <c r="BK7" s="3"/>
      <c r="BL7" s="3" t="s">
        <v>318</v>
      </c>
      <c r="BM7" s="3" t="s">
        <v>121</v>
      </c>
      <c r="BN7" s="3"/>
      <c r="BO7" s="3"/>
      <c r="BP7" s="13">
        <v>0</v>
      </c>
      <c r="BQ7" s="13" t="s">
        <v>282</v>
      </c>
      <c r="BR7" s="13" t="s">
        <v>282</v>
      </c>
      <c r="BS7" s="13" t="s">
        <v>282</v>
      </c>
      <c r="BT7" s="13" t="s">
        <v>282</v>
      </c>
      <c r="BU7" s="13" t="s">
        <v>282</v>
      </c>
      <c r="BV7" s="13" t="s">
        <v>282</v>
      </c>
      <c r="BW7" s="13" t="s">
        <v>282</v>
      </c>
      <c r="BX7" s="13" t="s">
        <v>282</v>
      </c>
      <c r="BY7" s="13" t="s">
        <v>282</v>
      </c>
      <c r="BZ7" s="13" t="s">
        <v>282</v>
      </c>
      <c r="CA7" s="13" t="s">
        <v>282</v>
      </c>
      <c r="CB7" s="13" t="s">
        <v>282</v>
      </c>
      <c r="CC7" s="13" t="s">
        <v>282</v>
      </c>
      <c r="CD7" s="13" t="s">
        <v>282</v>
      </c>
      <c r="CE7" s="13" t="s">
        <v>282</v>
      </c>
      <c r="CF7" s="13" t="s">
        <v>282</v>
      </c>
      <c r="CG7" s="13" t="s">
        <v>282</v>
      </c>
      <c r="CH7" s="13" t="s">
        <v>282</v>
      </c>
      <c r="CI7" s="13" t="s">
        <v>282</v>
      </c>
      <c r="CJ7" s="13" t="s">
        <v>282</v>
      </c>
      <c r="CK7" s="13" t="s">
        <v>282</v>
      </c>
      <c r="CL7" s="13" t="s">
        <v>282</v>
      </c>
      <c r="CM7" s="13" t="s">
        <v>282</v>
      </c>
      <c r="CN7" s="13" t="s">
        <v>283</v>
      </c>
      <c r="CO7" s="13" t="s">
        <v>283</v>
      </c>
      <c r="CP7" s="13" t="s">
        <v>283</v>
      </c>
      <c r="CQ7" s="13" t="s">
        <v>283</v>
      </c>
      <c r="CR7" s="13" t="s">
        <v>283</v>
      </c>
      <c r="CS7" s="13">
        <v>29</v>
      </c>
      <c r="CT7" s="13" t="s">
        <v>281</v>
      </c>
      <c r="CU7" s="13" t="s">
        <v>281</v>
      </c>
      <c r="CV7" s="13" t="s">
        <v>281</v>
      </c>
      <c r="CW7" s="13" t="s">
        <v>283</v>
      </c>
      <c r="CX7" s="13" t="s">
        <v>281</v>
      </c>
      <c r="CZ7" s="13" t="s">
        <v>281</v>
      </c>
      <c r="DA7" s="13" t="s">
        <v>281</v>
      </c>
      <c r="DB7" s="13" t="s">
        <v>281</v>
      </c>
      <c r="DC7" s="13" t="s">
        <v>283</v>
      </c>
      <c r="DD7" s="13" t="s">
        <v>281</v>
      </c>
      <c r="DE7" s="13">
        <v>41</v>
      </c>
      <c r="DF7" s="13" t="s">
        <v>283</v>
      </c>
      <c r="DG7" s="13" t="s">
        <v>283</v>
      </c>
      <c r="DH7" s="13" t="s">
        <v>283</v>
      </c>
      <c r="DI7" s="13" t="s">
        <v>283</v>
      </c>
      <c r="DJ7" s="13" t="s">
        <v>283</v>
      </c>
      <c r="DK7" s="13">
        <v>31</v>
      </c>
    </row>
    <row r="8" spans="1:115">
      <c r="A8" s="3" t="s">
        <v>142</v>
      </c>
      <c r="B8" s="13">
        <v>94</v>
      </c>
      <c r="C8" s="13">
        <v>37</v>
      </c>
      <c r="D8" s="13">
        <v>41</v>
      </c>
      <c r="E8" s="13">
        <v>17</v>
      </c>
      <c r="F8" s="13">
        <v>35</v>
      </c>
      <c r="G8" s="13">
        <v>91</v>
      </c>
      <c r="H8" s="13">
        <v>49</v>
      </c>
      <c r="I8" s="13">
        <v>50</v>
      </c>
      <c r="J8" s="13">
        <v>41</v>
      </c>
      <c r="K8" s="13">
        <v>45</v>
      </c>
      <c r="L8" s="13">
        <v>87</v>
      </c>
      <c r="M8" s="13">
        <v>32</v>
      </c>
      <c r="N8" s="13">
        <v>28</v>
      </c>
      <c r="O8" s="13">
        <v>45</v>
      </c>
      <c r="P8" s="13">
        <v>28</v>
      </c>
      <c r="Q8" s="13">
        <v>92</v>
      </c>
      <c r="R8" s="13">
        <v>40</v>
      </c>
      <c r="S8" s="13">
        <v>40</v>
      </c>
      <c r="T8" s="13" t="s">
        <v>281</v>
      </c>
      <c r="U8" s="13">
        <v>37</v>
      </c>
      <c r="V8" s="13">
        <v>89</v>
      </c>
      <c r="W8" s="13">
        <v>35</v>
      </c>
      <c r="X8" s="13">
        <v>35</v>
      </c>
      <c r="Y8" s="13" t="s">
        <v>281</v>
      </c>
      <c r="Z8" s="13">
        <v>31</v>
      </c>
      <c r="AA8" s="13">
        <v>89</v>
      </c>
      <c r="AB8" s="13">
        <v>70</v>
      </c>
      <c r="AC8" s="13">
        <v>71</v>
      </c>
      <c r="AD8" s="13" t="s">
        <v>281</v>
      </c>
      <c r="AE8" s="13">
        <v>62</v>
      </c>
      <c r="AF8" s="74">
        <v>95</v>
      </c>
      <c r="AG8" s="74">
        <v>27</v>
      </c>
      <c r="AH8" s="74">
        <v>26</v>
      </c>
      <c r="AI8" s="74">
        <v>43</v>
      </c>
      <c r="AJ8" s="74">
        <v>26</v>
      </c>
      <c r="AK8" s="13">
        <v>91</v>
      </c>
      <c r="AL8" s="13">
        <v>37</v>
      </c>
      <c r="AM8" s="13">
        <v>36</v>
      </c>
      <c r="AN8" s="13">
        <v>44</v>
      </c>
      <c r="AO8" s="13">
        <v>33</v>
      </c>
      <c r="AP8" s="13">
        <v>78</v>
      </c>
      <c r="AQ8" s="13">
        <v>60</v>
      </c>
      <c r="AR8" s="13">
        <v>60</v>
      </c>
      <c r="AS8" s="13">
        <v>63</v>
      </c>
      <c r="AT8" s="13">
        <v>47</v>
      </c>
      <c r="AU8" s="80">
        <v>60</v>
      </c>
      <c r="AV8" s="80">
        <v>62</v>
      </c>
      <c r="AW8" s="80">
        <v>63</v>
      </c>
      <c r="AX8" s="80">
        <v>46</v>
      </c>
      <c r="AY8" s="80">
        <v>37</v>
      </c>
      <c r="AZ8" s="13">
        <v>35</v>
      </c>
      <c r="BA8" s="13">
        <v>36</v>
      </c>
      <c r="BB8" s="13">
        <v>30</v>
      </c>
      <c r="BC8" s="13">
        <v>29</v>
      </c>
      <c r="BD8" s="13">
        <v>48</v>
      </c>
      <c r="BE8" s="13">
        <v>63</v>
      </c>
      <c r="BF8" s="13">
        <v>36</v>
      </c>
      <c r="BG8" s="13">
        <v>34</v>
      </c>
      <c r="BH8" s="13">
        <v>45</v>
      </c>
      <c r="BI8" s="13">
        <v>54</v>
      </c>
      <c r="BJ8" s="13"/>
      <c r="BK8" s="3"/>
      <c r="BL8" s="3" t="s">
        <v>319</v>
      </c>
      <c r="BM8" s="3" t="s">
        <v>119</v>
      </c>
      <c r="BN8" s="3"/>
      <c r="BO8" s="3"/>
      <c r="BP8" s="13">
        <v>87</v>
      </c>
      <c r="BQ8" s="13" t="s">
        <v>282</v>
      </c>
      <c r="BR8" s="13" t="s">
        <v>282</v>
      </c>
      <c r="BS8" s="13" t="s">
        <v>282</v>
      </c>
      <c r="BT8" s="13" t="s">
        <v>282</v>
      </c>
      <c r="BU8" s="13" t="s">
        <v>282</v>
      </c>
      <c r="BV8" s="13" t="s">
        <v>282</v>
      </c>
      <c r="BW8" s="13" t="s">
        <v>282</v>
      </c>
      <c r="BX8" s="13" t="s">
        <v>282</v>
      </c>
      <c r="BY8" s="13" t="s">
        <v>282</v>
      </c>
      <c r="BZ8" s="13" t="s">
        <v>282</v>
      </c>
      <c r="CA8" s="13" t="s">
        <v>282</v>
      </c>
      <c r="CB8" s="13" t="s">
        <v>282</v>
      </c>
      <c r="CC8" s="13" t="s">
        <v>282</v>
      </c>
      <c r="CD8" s="13" t="s">
        <v>282</v>
      </c>
      <c r="CE8" s="13" t="s">
        <v>282</v>
      </c>
      <c r="CF8" s="13" t="s">
        <v>282</v>
      </c>
      <c r="CG8" s="13" t="s">
        <v>282</v>
      </c>
      <c r="CH8" s="13" t="s">
        <v>282</v>
      </c>
      <c r="CI8" s="13" t="s">
        <v>282</v>
      </c>
      <c r="CJ8" s="13" t="s">
        <v>282</v>
      </c>
      <c r="CK8" s="13" t="s">
        <v>282</v>
      </c>
      <c r="CL8" s="13" t="s">
        <v>282</v>
      </c>
      <c r="CM8" s="13" t="s">
        <v>282</v>
      </c>
      <c r="CN8" s="13">
        <v>102</v>
      </c>
      <c r="CO8" s="13">
        <v>26</v>
      </c>
      <c r="CP8" s="13">
        <v>27</v>
      </c>
      <c r="CQ8" s="13">
        <v>19</v>
      </c>
      <c r="CR8" s="13">
        <v>27</v>
      </c>
      <c r="CS8" s="13">
        <v>29</v>
      </c>
      <c r="CT8" s="13">
        <v>109</v>
      </c>
      <c r="CU8" s="13">
        <v>50</v>
      </c>
      <c r="CV8" s="13">
        <v>58</v>
      </c>
      <c r="CW8" s="13">
        <v>21</v>
      </c>
      <c r="CX8" s="13">
        <v>55</v>
      </c>
      <c r="CZ8" s="13">
        <v>102</v>
      </c>
      <c r="DA8" s="13">
        <v>47</v>
      </c>
      <c r="DB8" s="13">
        <v>54</v>
      </c>
      <c r="DC8" s="13">
        <v>23</v>
      </c>
      <c r="DD8" s="13">
        <v>48</v>
      </c>
      <c r="DE8" s="13">
        <v>41</v>
      </c>
      <c r="DF8" s="13">
        <v>99</v>
      </c>
      <c r="DG8" s="13">
        <v>30</v>
      </c>
      <c r="DH8" s="13">
        <v>34</v>
      </c>
      <c r="DI8" s="13">
        <v>19</v>
      </c>
      <c r="DJ8" s="13">
        <v>30</v>
      </c>
      <c r="DK8" s="13">
        <v>31</v>
      </c>
    </row>
    <row r="9" spans="1:115">
      <c r="A9" s="3" t="s">
        <v>143</v>
      </c>
      <c r="B9" s="13">
        <v>0</v>
      </c>
      <c r="C9" s="13">
        <v>30</v>
      </c>
      <c r="D9" s="13">
        <v>30</v>
      </c>
      <c r="E9" s="13" t="s">
        <v>283</v>
      </c>
      <c r="F9" s="13">
        <v>0</v>
      </c>
      <c r="G9" s="13" t="s">
        <v>281</v>
      </c>
      <c r="H9" s="13" t="s">
        <v>281</v>
      </c>
      <c r="I9" s="13" t="s">
        <v>281</v>
      </c>
      <c r="J9" s="13" t="s">
        <v>283</v>
      </c>
      <c r="K9" s="13" t="s">
        <v>281</v>
      </c>
      <c r="L9" s="13" t="s">
        <v>281</v>
      </c>
      <c r="M9" s="13" t="s">
        <v>281</v>
      </c>
      <c r="N9" s="13" t="s">
        <v>281</v>
      </c>
      <c r="O9" s="13" t="s">
        <v>283</v>
      </c>
      <c r="P9" s="13" t="s">
        <v>281</v>
      </c>
      <c r="Q9" s="13" t="s">
        <v>281</v>
      </c>
      <c r="R9" s="13" t="s">
        <v>281</v>
      </c>
      <c r="S9" s="13" t="s">
        <v>281</v>
      </c>
      <c r="T9" s="13" t="s">
        <v>283</v>
      </c>
      <c r="U9" s="13" t="s">
        <v>281</v>
      </c>
      <c r="V9" s="13" t="s">
        <v>283</v>
      </c>
      <c r="W9" s="13" t="s">
        <v>283</v>
      </c>
      <c r="X9" s="13" t="s">
        <v>283</v>
      </c>
      <c r="Y9" s="13" t="s">
        <v>283</v>
      </c>
      <c r="Z9" s="13" t="s">
        <v>283</v>
      </c>
      <c r="AA9" s="13" t="s">
        <v>283</v>
      </c>
      <c r="AB9" s="13" t="s">
        <v>283</v>
      </c>
      <c r="AC9" s="13" t="s">
        <v>283</v>
      </c>
      <c r="AD9" s="13" t="s">
        <v>283</v>
      </c>
      <c r="AE9" s="13" t="s">
        <v>283</v>
      </c>
      <c r="AF9" s="74" t="s">
        <v>283</v>
      </c>
      <c r="AG9" s="74" t="s">
        <v>283</v>
      </c>
      <c r="AH9" s="74" t="s">
        <v>283</v>
      </c>
      <c r="AI9" s="74" t="s">
        <v>283</v>
      </c>
      <c r="AJ9" s="74" t="s">
        <v>283</v>
      </c>
      <c r="AK9" s="13" t="s">
        <v>283</v>
      </c>
      <c r="AL9" s="13" t="s">
        <v>283</v>
      </c>
      <c r="AM9" s="13" t="s">
        <v>283</v>
      </c>
      <c r="AN9" s="13" t="s">
        <v>283</v>
      </c>
      <c r="AO9" s="13" t="s">
        <v>283</v>
      </c>
      <c r="AP9" s="13" t="s">
        <v>283</v>
      </c>
      <c r="AQ9" s="13" t="s">
        <v>283</v>
      </c>
      <c r="AR9" s="13" t="s">
        <v>283</v>
      </c>
      <c r="AS9" s="13" t="s">
        <v>283</v>
      </c>
      <c r="AT9" s="13" t="s">
        <v>283</v>
      </c>
      <c r="AU9" s="80" t="s">
        <v>283</v>
      </c>
      <c r="AV9" s="80" t="s">
        <v>283</v>
      </c>
      <c r="AW9" s="80" t="s">
        <v>283</v>
      </c>
      <c r="AX9" s="80" t="s">
        <v>283</v>
      </c>
      <c r="AY9" s="80" t="s">
        <v>283</v>
      </c>
      <c r="AZ9" s="13">
        <v>35</v>
      </c>
      <c r="BA9" s="13">
        <v>36</v>
      </c>
      <c r="BB9" s="13">
        <v>30</v>
      </c>
      <c r="BC9" s="13">
        <v>29</v>
      </c>
      <c r="BD9" s="13">
        <v>48</v>
      </c>
      <c r="BE9" s="13">
        <v>63</v>
      </c>
      <c r="BF9" s="13">
        <v>36</v>
      </c>
      <c r="BG9" s="13">
        <v>34</v>
      </c>
      <c r="BH9" s="13">
        <v>45</v>
      </c>
      <c r="BI9" s="13">
        <v>54</v>
      </c>
      <c r="BJ9" s="13"/>
      <c r="BK9" s="3"/>
      <c r="BL9" s="3" t="s">
        <v>320</v>
      </c>
      <c r="BM9" s="3" t="s">
        <v>117</v>
      </c>
      <c r="BN9" s="3"/>
      <c r="BO9" s="3"/>
      <c r="BP9" s="13">
        <v>0</v>
      </c>
      <c r="BQ9" s="13" t="s">
        <v>282</v>
      </c>
      <c r="BR9" s="13" t="s">
        <v>282</v>
      </c>
      <c r="BS9" s="13" t="s">
        <v>282</v>
      </c>
      <c r="BT9" s="13" t="s">
        <v>282</v>
      </c>
      <c r="BU9" s="13" t="s">
        <v>282</v>
      </c>
      <c r="BV9" s="13" t="s">
        <v>282</v>
      </c>
      <c r="BW9" s="13" t="s">
        <v>282</v>
      </c>
      <c r="BX9" s="13" t="s">
        <v>282</v>
      </c>
      <c r="BY9" s="13" t="s">
        <v>282</v>
      </c>
      <c r="BZ9" s="13" t="s">
        <v>282</v>
      </c>
      <c r="CA9" s="13" t="s">
        <v>282</v>
      </c>
      <c r="CB9" s="13" t="s">
        <v>282</v>
      </c>
      <c r="CC9" s="13" t="s">
        <v>282</v>
      </c>
      <c r="CD9" s="13" t="s">
        <v>282</v>
      </c>
      <c r="CE9" s="13" t="s">
        <v>282</v>
      </c>
      <c r="CF9" s="13" t="s">
        <v>282</v>
      </c>
      <c r="CG9" s="13" t="s">
        <v>282</v>
      </c>
      <c r="CH9" s="13" t="s">
        <v>282</v>
      </c>
      <c r="CI9" s="13" t="s">
        <v>282</v>
      </c>
      <c r="CJ9" s="13" t="s">
        <v>282</v>
      </c>
      <c r="CK9" s="13" t="s">
        <v>282</v>
      </c>
      <c r="CL9" s="13" t="s">
        <v>282</v>
      </c>
      <c r="CM9" s="13" t="s">
        <v>282</v>
      </c>
      <c r="CN9" s="13" t="s">
        <v>281</v>
      </c>
      <c r="CO9" s="13" t="s">
        <v>281</v>
      </c>
      <c r="CP9" s="13" t="s">
        <v>281</v>
      </c>
      <c r="CQ9" s="13" t="s">
        <v>281</v>
      </c>
      <c r="CR9" s="13" t="s">
        <v>281</v>
      </c>
      <c r="CS9" s="13">
        <v>29</v>
      </c>
      <c r="CT9" s="13">
        <v>0</v>
      </c>
      <c r="CU9" s="13">
        <v>45</v>
      </c>
      <c r="CV9" s="13" t="s">
        <v>283</v>
      </c>
      <c r="CW9" s="13">
        <v>45</v>
      </c>
      <c r="CX9" s="13">
        <v>0</v>
      </c>
      <c r="CZ9" s="13" t="s">
        <v>283</v>
      </c>
      <c r="DA9" s="13" t="s">
        <v>283</v>
      </c>
      <c r="DB9" s="13" t="s">
        <v>283</v>
      </c>
      <c r="DC9" s="13" t="s">
        <v>283</v>
      </c>
      <c r="DD9" s="13" t="s">
        <v>283</v>
      </c>
      <c r="DE9" s="13">
        <v>41</v>
      </c>
      <c r="DF9" s="13" t="s">
        <v>281</v>
      </c>
      <c r="DG9" s="13" t="s">
        <v>281</v>
      </c>
      <c r="DH9" s="13" t="s">
        <v>281</v>
      </c>
      <c r="DI9" s="13" t="s">
        <v>283</v>
      </c>
      <c r="DJ9" s="13" t="s">
        <v>281</v>
      </c>
      <c r="DK9" s="13">
        <v>31</v>
      </c>
    </row>
    <row r="10" spans="1:115">
      <c r="A10" s="3" t="s">
        <v>144</v>
      </c>
      <c r="B10" s="13">
        <v>11</v>
      </c>
      <c r="C10" s="13">
        <v>47</v>
      </c>
      <c r="D10" s="13">
        <v>44</v>
      </c>
      <c r="E10" s="13">
        <v>53</v>
      </c>
      <c r="F10" s="13">
        <v>5</v>
      </c>
      <c r="G10" s="13">
        <v>9</v>
      </c>
      <c r="H10" s="13">
        <v>26</v>
      </c>
      <c r="I10" s="13">
        <v>27</v>
      </c>
      <c r="J10" s="13">
        <v>20</v>
      </c>
      <c r="K10" s="13">
        <v>2</v>
      </c>
      <c r="L10" s="13">
        <v>8</v>
      </c>
      <c r="M10" s="13">
        <v>25</v>
      </c>
      <c r="N10" s="13">
        <v>24</v>
      </c>
      <c r="O10" s="13">
        <v>43</v>
      </c>
      <c r="P10" s="13">
        <v>2</v>
      </c>
      <c r="Q10" s="13">
        <v>8</v>
      </c>
      <c r="R10" s="13">
        <v>23</v>
      </c>
      <c r="S10" s="13">
        <v>21</v>
      </c>
      <c r="T10" s="13">
        <v>43</v>
      </c>
      <c r="U10" s="13">
        <v>2</v>
      </c>
      <c r="V10" s="13">
        <v>7</v>
      </c>
      <c r="W10" s="13">
        <v>46</v>
      </c>
      <c r="X10" s="13">
        <v>47</v>
      </c>
      <c r="Y10" s="13">
        <v>43</v>
      </c>
      <c r="Z10" s="13">
        <v>3</v>
      </c>
      <c r="AA10" s="13">
        <v>7</v>
      </c>
      <c r="AB10" s="13">
        <v>42</v>
      </c>
      <c r="AC10" s="13">
        <v>42</v>
      </c>
      <c r="AD10" s="13">
        <v>45</v>
      </c>
      <c r="AE10" s="13">
        <v>3</v>
      </c>
      <c r="AF10" s="74">
        <v>10</v>
      </c>
      <c r="AG10" s="74">
        <v>33</v>
      </c>
      <c r="AH10" s="74">
        <v>32</v>
      </c>
      <c r="AI10" s="74">
        <v>43</v>
      </c>
      <c r="AJ10" s="74">
        <v>3</v>
      </c>
      <c r="AK10" s="13">
        <v>4</v>
      </c>
      <c r="AL10" s="13">
        <v>35</v>
      </c>
      <c r="AM10" s="13">
        <v>34</v>
      </c>
      <c r="AN10" s="13">
        <v>40</v>
      </c>
      <c r="AO10" s="13">
        <v>1</v>
      </c>
      <c r="AP10" s="13">
        <v>16</v>
      </c>
      <c r="AQ10" s="13">
        <v>39</v>
      </c>
      <c r="AR10" s="13">
        <v>39</v>
      </c>
      <c r="AS10" s="13">
        <v>44</v>
      </c>
      <c r="AT10" s="13">
        <v>6</v>
      </c>
      <c r="AU10" s="80">
        <v>17</v>
      </c>
      <c r="AV10" s="80">
        <v>53</v>
      </c>
      <c r="AW10" s="80">
        <v>53</v>
      </c>
      <c r="AX10" s="80">
        <v>51</v>
      </c>
      <c r="AY10" s="80">
        <v>9</v>
      </c>
      <c r="AZ10" s="13">
        <v>35</v>
      </c>
      <c r="BA10" s="13">
        <v>36</v>
      </c>
      <c r="BB10" s="13">
        <v>30</v>
      </c>
      <c r="BC10" s="13">
        <v>29</v>
      </c>
      <c r="BD10" s="13">
        <v>48</v>
      </c>
      <c r="BE10" s="13">
        <v>63</v>
      </c>
      <c r="BF10" s="13">
        <v>36</v>
      </c>
      <c r="BG10" s="13">
        <v>34</v>
      </c>
      <c r="BH10" s="13">
        <v>45</v>
      </c>
      <c r="BI10" s="13">
        <v>54</v>
      </c>
      <c r="BJ10" s="13"/>
      <c r="BK10" s="3"/>
      <c r="BL10" s="3" t="s">
        <v>321</v>
      </c>
      <c r="BM10" s="3" t="s">
        <v>115</v>
      </c>
      <c r="BN10" s="3"/>
      <c r="BO10" s="3"/>
      <c r="BP10" s="13">
        <v>11</v>
      </c>
      <c r="BQ10" s="13" t="s">
        <v>282</v>
      </c>
      <c r="BR10" s="13" t="s">
        <v>282</v>
      </c>
      <c r="BS10" s="13" t="s">
        <v>282</v>
      </c>
      <c r="BT10" s="13" t="s">
        <v>282</v>
      </c>
      <c r="BU10" s="13" t="s">
        <v>282</v>
      </c>
      <c r="BV10" s="13" t="s">
        <v>282</v>
      </c>
      <c r="BW10" s="13" t="s">
        <v>282</v>
      </c>
      <c r="BX10" s="13" t="s">
        <v>282</v>
      </c>
      <c r="BY10" s="13" t="s">
        <v>282</v>
      </c>
      <c r="BZ10" s="13" t="s">
        <v>282</v>
      </c>
      <c r="CA10" s="13" t="s">
        <v>282</v>
      </c>
      <c r="CB10" s="13" t="s">
        <v>282</v>
      </c>
      <c r="CC10" s="13" t="s">
        <v>282</v>
      </c>
      <c r="CD10" s="13" t="s">
        <v>282</v>
      </c>
      <c r="CE10" s="13" t="s">
        <v>282</v>
      </c>
      <c r="CF10" s="13" t="s">
        <v>282</v>
      </c>
      <c r="CG10" s="13" t="s">
        <v>282</v>
      </c>
      <c r="CH10" s="13" t="s">
        <v>282</v>
      </c>
      <c r="CI10" s="13" t="s">
        <v>282</v>
      </c>
      <c r="CJ10" s="13" t="s">
        <v>282</v>
      </c>
      <c r="CK10" s="13" t="s">
        <v>282</v>
      </c>
      <c r="CL10" s="13" t="s">
        <v>282</v>
      </c>
      <c r="CM10" s="13" t="s">
        <v>282</v>
      </c>
      <c r="CN10" s="13">
        <v>15</v>
      </c>
      <c r="CO10" s="13">
        <v>33</v>
      </c>
      <c r="CP10" s="13">
        <v>36</v>
      </c>
      <c r="CQ10" s="13">
        <v>30</v>
      </c>
      <c r="CR10" s="13">
        <v>5</v>
      </c>
      <c r="CS10" s="13">
        <v>29</v>
      </c>
      <c r="CT10" s="13">
        <v>17</v>
      </c>
      <c r="CU10" s="13">
        <v>55</v>
      </c>
      <c r="CV10" s="13">
        <v>38</v>
      </c>
      <c r="CW10" s="13">
        <v>73</v>
      </c>
      <c r="CX10" s="13">
        <v>9</v>
      </c>
      <c r="CZ10" s="13">
        <v>12</v>
      </c>
      <c r="DA10" s="13">
        <v>34</v>
      </c>
      <c r="DB10" s="13">
        <v>24</v>
      </c>
      <c r="DC10" s="13">
        <v>47</v>
      </c>
      <c r="DD10" s="13">
        <v>4</v>
      </c>
      <c r="DE10" s="13">
        <v>41</v>
      </c>
      <c r="DF10" s="13">
        <v>12</v>
      </c>
      <c r="DG10" s="13">
        <v>36</v>
      </c>
      <c r="DH10" s="13">
        <v>31</v>
      </c>
      <c r="DI10" s="13">
        <v>43</v>
      </c>
      <c r="DJ10" s="13">
        <v>4</v>
      </c>
      <c r="DK10" s="13">
        <v>31</v>
      </c>
    </row>
    <row r="11" spans="1:115">
      <c r="A11" s="3" t="s">
        <v>145</v>
      </c>
      <c r="B11" s="13">
        <v>53</v>
      </c>
      <c r="C11" s="13">
        <v>25</v>
      </c>
      <c r="D11" s="13">
        <v>20</v>
      </c>
      <c r="E11" s="13">
        <v>73</v>
      </c>
      <c r="F11" s="13">
        <v>13</v>
      </c>
      <c r="G11" s="13">
        <v>53</v>
      </c>
      <c r="H11" s="13">
        <v>28</v>
      </c>
      <c r="I11" s="13">
        <v>25</v>
      </c>
      <c r="J11" s="13">
        <v>53</v>
      </c>
      <c r="K11" s="13">
        <v>15</v>
      </c>
      <c r="L11" s="13">
        <v>47</v>
      </c>
      <c r="M11" s="13">
        <v>23</v>
      </c>
      <c r="N11" s="13">
        <v>21</v>
      </c>
      <c r="O11" s="13">
        <v>40</v>
      </c>
      <c r="P11" s="13">
        <v>11</v>
      </c>
      <c r="Q11" s="13">
        <v>43</v>
      </c>
      <c r="R11" s="13">
        <v>27</v>
      </c>
      <c r="S11" s="13">
        <v>26</v>
      </c>
      <c r="T11" s="13">
        <v>40</v>
      </c>
      <c r="U11" s="13">
        <v>12</v>
      </c>
      <c r="V11" s="13">
        <v>43</v>
      </c>
      <c r="W11" s="13">
        <v>54</v>
      </c>
      <c r="X11" s="13">
        <v>55</v>
      </c>
      <c r="Y11" s="13">
        <v>45</v>
      </c>
      <c r="Z11" s="13">
        <v>23</v>
      </c>
      <c r="AA11" s="13">
        <v>45</v>
      </c>
      <c r="AB11" s="13">
        <v>69</v>
      </c>
      <c r="AC11" s="13">
        <v>69</v>
      </c>
      <c r="AD11" s="13">
        <v>65</v>
      </c>
      <c r="AE11" s="13">
        <v>31</v>
      </c>
      <c r="AF11" s="74">
        <v>44</v>
      </c>
      <c r="AG11" s="74">
        <v>36</v>
      </c>
      <c r="AH11" s="74">
        <v>35</v>
      </c>
      <c r="AI11" s="74">
        <v>45</v>
      </c>
      <c r="AJ11" s="74">
        <v>16</v>
      </c>
      <c r="AK11" s="13">
        <v>44</v>
      </c>
      <c r="AL11" s="13">
        <v>28</v>
      </c>
      <c r="AM11" s="13">
        <v>26</v>
      </c>
      <c r="AN11" s="13">
        <v>46</v>
      </c>
      <c r="AO11" s="13">
        <v>12</v>
      </c>
      <c r="AP11" s="13">
        <v>49</v>
      </c>
      <c r="AQ11" s="13">
        <v>43</v>
      </c>
      <c r="AR11" s="13">
        <v>46</v>
      </c>
      <c r="AS11" s="13">
        <v>28</v>
      </c>
      <c r="AT11" s="13">
        <v>21</v>
      </c>
      <c r="AU11" s="80">
        <v>49</v>
      </c>
      <c r="AV11" s="80">
        <v>57</v>
      </c>
      <c r="AW11" s="80">
        <v>58</v>
      </c>
      <c r="AX11" s="80">
        <v>51</v>
      </c>
      <c r="AY11" s="80">
        <v>28</v>
      </c>
      <c r="AZ11" s="13">
        <v>35</v>
      </c>
      <c r="BA11" s="13">
        <v>36</v>
      </c>
      <c r="BB11" s="13">
        <v>30</v>
      </c>
      <c r="BC11" s="13">
        <v>29</v>
      </c>
      <c r="BD11" s="13">
        <v>48</v>
      </c>
      <c r="BE11" s="13">
        <v>63</v>
      </c>
      <c r="BF11" s="13">
        <v>36</v>
      </c>
      <c r="BG11" s="13">
        <v>34</v>
      </c>
      <c r="BH11" s="13">
        <v>45</v>
      </c>
      <c r="BI11" s="13">
        <v>54</v>
      </c>
      <c r="BJ11" s="13"/>
      <c r="BK11" s="3"/>
      <c r="BL11" s="3" t="s">
        <v>322</v>
      </c>
      <c r="BM11" s="3" t="s">
        <v>113</v>
      </c>
      <c r="BN11" s="3"/>
      <c r="BO11" s="3"/>
      <c r="BP11" s="13">
        <v>39</v>
      </c>
      <c r="BQ11" s="13" t="s">
        <v>282</v>
      </c>
      <c r="BR11" s="13" t="s">
        <v>282</v>
      </c>
      <c r="BS11" s="13" t="s">
        <v>282</v>
      </c>
      <c r="BT11" s="13" t="s">
        <v>282</v>
      </c>
      <c r="BU11" s="13" t="s">
        <v>282</v>
      </c>
      <c r="BV11" s="13" t="s">
        <v>282</v>
      </c>
      <c r="BW11" s="13" t="s">
        <v>282</v>
      </c>
      <c r="BX11" s="13" t="s">
        <v>282</v>
      </c>
      <c r="BY11" s="13" t="s">
        <v>282</v>
      </c>
      <c r="BZ11" s="13" t="s">
        <v>282</v>
      </c>
      <c r="CA11" s="13" t="s">
        <v>282</v>
      </c>
      <c r="CB11" s="13" t="s">
        <v>282</v>
      </c>
      <c r="CC11" s="13" t="s">
        <v>282</v>
      </c>
      <c r="CD11" s="13" t="s">
        <v>282</v>
      </c>
      <c r="CE11" s="13" t="s">
        <v>282</v>
      </c>
      <c r="CF11" s="13" t="s">
        <v>282</v>
      </c>
      <c r="CG11" s="13" t="s">
        <v>282</v>
      </c>
      <c r="CH11" s="13" t="s">
        <v>282</v>
      </c>
      <c r="CI11" s="13" t="s">
        <v>282</v>
      </c>
      <c r="CJ11" s="13" t="s">
        <v>282</v>
      </c>
      <c r="CK11" s="13" t="s">
        <v>282</v>
      </c>
      <c r="CL11" s="13" t="s">
        <v>282</v>
      </c>
      <c r="CM11" s="13" t="s">
        <v>282</v>
      </c>
      <c r="CN11" s="13">
        <v>42</v>
      </c>
      <c r="CO11" s="13">
        <v>21</v>
      </c>
      <c r="CP11" s="13">
        <v>22</v>
      </c>
      <c r="CQ11" s="13" t="s">
        <v>281</v>
      </c>
      <c r="CR11" s="13">
        <v>9</v>
      </c>
      <c r="CS11" s="13">
        <v>29</v>
      </c>
      <c r="CT11" s="13">
        <v>49</v>
      </c>
      <c r="CU11" s="13">
        <v>52</v>
      </c>
      <c r="CV11" s="13">
        <v>57</v>
      </c>
      <c r="CW11" s="13">
        <v>25</v>
      </c>
      <c r="CX11" s="13">
        <v>25</v>
      </c>
      <c r="CZ11" s="13">
        <v>48</v>
      </c>
      <c r="DA11" s="13">
        <v>40</v>
      </c>
      <c r="DB11" s="13">
        <v>33</v>
      </c>
      <c r="DC11" s="13">
        <v>77</v>
      </c>
      <c r="DD11" s="13">
        <v>19</v>
      </c>
      <c r="DE11" s="13">
        <v>41</v>
      </c>
      <c r="DF11" s="13">
        <v>49</v>
      </c>
      <c r="DG11" s="13">
        <v>29</v>
      </c>
      <c r="DH11" s="13">
        <v>24</v>
      </c>
      <c r="DI11" s="13">
        <v>63</v>
      </c>
      <c r="DJ11" s="13">
        <v>14</v>
      </c>
      <c r="DK11" s="13">
        <v>31</v>
      </c>
    </row>
    <row r="12" spans="1:115">
      <c r="A12" s="3" t="s">
        <v>146</v>
      </c>
      <c r="B12" s="13" t="s">
        <v>281</v>
      </c>
      <c r="C12" s="13" t="s">
        <v>281</v>
      </c>
      <c r="D12" s="13" t="s">
        <v>281</v>
      </c>
      <c r="E12" s="13" t="s">
        <v>283</v>
      </c>
      <c r="F12" s="13" t="s">
        <v>281</v>
      </c>
      <c r="G12" s="13" t="s">
        <v>281</v>
      </c>
      <c r="H12" s="13" t="s">
        <v>281</v>
      </c>
      <c r="I12" s="13" t="s">
        <v>281</v>
      </c>
      <c r="J12" s="13" t="s">
        <v>283</v>
      </c>
      <c r="K12" s="13" t="s">
        <v>281</v>
      </c>
      <c r="L12" s="13" t="s">
        <v>281</v>
      </c>
      <c r="M12" s="13" t="s">
        <v>281</v>
      </c>
      <c r="N12" s="13" t="s">
        <v>281</v>
      </c>
      <c r="O12" s="13" t="s">
        <v>283</v>
      </c>
      <c r="P12" s="13" t="s">
        <v>281</v>
      </c>
      <c r="Q12" s="13" t="s">
        <v>281</v>
      </c>
      <c r="R12" s="13" t="s">
        <v>281</v>
      </c>
      <c r="S12" s="13" t="s">
        <v>281</v>
      </c>
      <c r="T12" s="13" t="s">
        <v>283</v>
      </c>
      <c r="U12" s="13" t="s">
        <v>281</v>
      </c>
      <c r="V12" s="13" t="s">
        <v>281</v>
      </c>
      <c r="W12" s="13" t="s">
        <v>281</v>
      </c>
      <c r="X12" s="13" t="s">
        <v>281</v>
      </c>
      <c r="Y12" s="13" t="s">
        <v>283</v>
      </c>
      <c r="Z12" s="13" t="s">
        <v>281</v>
      </c>
      <c r="AA12" s="13" t="s">
        <v>281</v>
      </c>
      <c r="AB12" s="13" t="s">
        <v>281</v>
      </c>
      <c r="AC12" s="13" t="s">
        <v>281</v>
      </c>
      <c r="AD12" s="13" t="s">
        <v>283</v>
      </c>
      <c r="AE12" s="13" t="s">
        <v>281</v>
      </c>
      <c r="AF12" s="74" t="s">
        <v>281</v>
      </c>
      <c r="AG12" s="74" t="s">
        <v>281</v>
      </c>
      <c r="AH12" s="74" t="s">
        <v>281</v>
      </c>
      <c r="AI12" s="74" t="s">
        <v>283</v>
      </c>
      <c r="AJ12" s="74" t="s">
        <v>281</v>
      </c>
      <c r="AK12" s="13" t="s">
        <v>281</v>
      </c>
      <c r="AL12" s="13" t="s">
        <v>281</v>
      </c>
      <c r="AM12" s="13" t="s">
        <v>281</v>
      </c>
      <c r="AN12" s="13" t="s">
        <v>283</v>
      </c>
      <c r="AO12" s="13" t="s">
        <v>281</v>
      </c>
      <c r="AP12" s="13" t="s">
        <v>281</v>
      </c>
      <c r="AQ12" s="13" t="s">
        <v>281</v>
      </c>
      <c r="AR12" s="13" t="s">
        <v>281</v>
      </c>
      <c r="AS12" s="13" t="s">
        <v>283</v>
      </c>
      <c r="AT12" s="13" t="s">
        <v>281</v>
      </c>
      <c r="AU12" s="80" t="s">
        <v>283</v>
      </c>
      <c r="AV12" s="80" t="s">
        <v>283</v>
      </c>
      <c r="AW12" s="80" t="s">
        <v>283</v>
      </c>
      <c r="AX12" s="80" t="s">
        <v>283</v>
      </c>
      <c r="AY12" s="80" t="s">
        <v>283</v>
      </c>
      <c r="AZ12" s="13">
        <v>35</v>
      </c>
      <c r="BA12" s="13">
        <v>36</v>
      </c>
      <c r="BB12" s="13">
        <v>30</v>
      </c>
      <c r="BC12" s="13">
        <v>29</v>
      </c>
      <c r="BD12" s="13">
        <v>48</v>
      </c>
      <c r="BE12" s="13">
        <v>63</v>
      </c>
      <c r="BF12" s="13">
        <v>36</v>
      </c>
      <c r="BG12" s="13">
        <v>34</v>
      </c>
      <c r="BH12" s="13">
        <v>45</v>
      </c>
      <c r="BI12" s="13">
        <v>54</v>
      </c>
      <c r="BJ12" s="13"/>
      <c r="BK12" s="3"/>
      <c r="BL12" s="3" t="s">
        <v>323</v>
      </c>
      <c r="BM12" s="3" t="s">
        <v>111</v>
      </c>
      <c r="BN12" s="3"/>
      <c r="BO12" s="3"/>
      <c r="BP12" s="13">
        <v>0</v>
      </c>
      <c r="BQ12" s="13" t="s">
        <v>282</v>
      </c>
      <c r="BR12" s="13" t="s">
        <v>282</v>
      </c>
      <c r="BS12" s="13" t="s">
        <v>282</v>
      </c>
      <c r="BT12" s="13" t="s">
        <v>282</v>
      </c>
      <c r="BU12" s="13" t="s">
        <v>282</v>
      </c>
      <c r="BV12" s="13" t="s">
        <v>282</v>
      </c>
      <c r="BW12" s="13" t="s">
        <v>282</v>
      </c>
      <c r="BX12" s="13" t="s">
        <v>282</v>
      </c>
      <c r="BY12" s="13" t="s">
        <v>282</v>
      </c>
      <c r="BZ12" s="13" t="s">
        <v>282</v>
      </c>
      <c r="CA12" s="13" t="s">
        <v>282</v>
      </c>
      <c r="CB12" s="13" t="s">
        <v>282</v>
      </c>
      <c r="CC12" s="13" t="s">
        <v>282</v>
      </c>
      <c r="CD12" s="13" t="s">
        <v>282</v>
      </c>
      <c r="CE12" s="13" t="s">
        <v>282</v>
      </c>
      <c r="CF12" s="13" t="s">
        <v>282</v>
      </c>
      <c r="CG12" s="13" t="s">
        <v>282</v>
      </c>
      <c r="CH12" s="13" t="s">
        <v>282</v>
      </c>
      <c r="CI12" s="13" t="s">
        <v>282</v>
      </c>
      <c r="CJ12" s="13" t="s">
        <v>282</v>
      </c>
      <c r="CK12" s="13" t="s">
        <v>282</v>
      </c>
      <c r="CL12" s="13" t="s">
        <v>282</v>
      </c>
      <c r="CM12" s="13" t="s">
        <v>282</v>
      </c>
      <c r="CN12" s="13">
        <v>1</v>
      </c>
      <c r="CO12" s="13">
        <v>33</v>
      </c>
      <c r="CP12" s="13" t="s">
        <v>281</v>
      </c>
      <c r="CQ12" s="13" t="s">
        <v>281</v>
      </c>
      <c r="CR12" s="13">
        <v>0</v>
      </c>
      <c r="CS12" s="13">
        <v>29</v>
      </c>
      <c r="CT12" s="13">
        <v>1</v>
      </c>
      <c r="CU12" s="13">
        <v>41</v>
      </c>
      <c r="CV12" s="13">
        <v>40</v>
      </c>
      <c r="CW12" s="13">
        <v>45</v>
      </c>
      <c r="CX12" s="13">
        <v>0</v>
      </c>
      <c r="CZ12" s="13">
        <v>1</v>
      </c>
      <c r="DA12" s="13">
        <v>35</v>
      </c>
      <c r="DB12" s="13">
        <v>35</v>
      </c>
      <c r="DC12" s="13" t="s">
        <v>283</v>
      </c>
      <c r="DD12" s="13">
        <v>0</v>
      </c>
      <c r="DE12" s="13">
        <v>41</v>
      </c>
      <c r="DF12" s="13" t="s">
        <v>281</v>
      </c>
      <c r="DG12" s="13" t="s">
        <v>281</v>
      </c>
      <c r="DH12" s="13" t="s">
        <v>281</v>
      </c>
      <c r="DI12" s="13" t="s">
        <v>283</v>
      </c>
      <c r="DJ12" s="13" t="s">
        <v>281</v>
      </c>
      <c r="DK12" s="13">
        <v>31</v>
      </c>
    </row>
    <row r="13" spans="1:115">
      <c r="A13" s="3" t="s">
        <v>147</v>
      </c>
      <c r="B13" s="13">
        <v>0</v>
      </c>
      <c r="C13" s="13">
        <v>35</v>
      </c>
      <c r="D13" s="13">
        <v>33</v>
      </c>
      <c r="E13" s="13">
        <v>40</v>
      </c>
      <c r="F13" s="13">
        <v>0</v>
      </c>
      <c r="G13" s="13">
        <v>0</v>
      </c>
      <c r="H13" s="13">
        <v>47</v>
      </c>
      <c r="I13" s="13">
        <v>50</v>
      </c>
      <c r="J13" s="13">
        <v>40</v>
      </c>
      <c r="K13" s="13">
        <v>0</v>
      </c>
      <c r="L13" s="13" t="s">
        <v>281</v>
      </c>
      <c r="M13" s="13" t="s">
        <v>281</v>
      </c>
      <c r="N13" s="13" t="s">
        <v>281</v>
      </c>
      <c r="O13" s="13" t="s">
        <v>283</v>
      </c>
      <c r="P13" s="13" t="s">
        <v>281</v>
      </c>
      <c r="Q13" s="13" t="s">
        <v>281</v>
      </c>
      <c r="R13" s="13" t="s">
        <v>281</v>
      </c>
      <c r="S13" s="13" t="s">
        <v>281</v>
      </c>
      <c r="T13" s="13" t="s">
        <v>283</v>
      </c>
      <c r="U13" s="13" t="s">
        <v>281</v>
      </c>
      <c r="V13" s="13" t="s">
        <v>281</v>
      </c>
      <c r="W13" s="13" t="s">
        <v>281</v>
      </c>
      <c r="X13" s="13" t="s">
        <v>281</v>
      </c>
      <c r="Y13" s="13" t="s">
        <v>283</v>
      </c>
      <c r="Z13" s="13" t="s">
        <v>281</v>
      </c>
      <c r="AA13" s="13" t="s">
        <v>283</v>
      </c>
      <c r="AB13" s="13" t="s">
        <v>283</v>
      </c>
      <c r="AC13" s="13" t="s">
        <v>283</v>
      </c>
      <c r="AD13" s="13" t="s">
        <v>283</v>
      </c>
      <c r="AE13" s="13" t="s">
        <v>283</v>
      </c>
      <c r="AF13" s="74" t="s">
        <v>283</v>
      </c>
      <c r="AG13" s="74" t="s">
        <v>283</v>
      </c>
      <c r="AH13" s="74" t="s">
        <v>283</v>
      </c>
      <c r="AI13" s="74" t="s">
        <v>283</v>
      </c>
      <c r="AJ13" s="74" t="s">
        <v>283</v>
      </c>
      <c r="AK13" s="13" t="s">
        <v>281</v>
      </c>
      <c r="AL13" s="13" t="s">
        <v>281</v>
      </c>
      <c r="AM13" s="13" t="s">
        <v>281</v>
      </c>
      <c r="AN13" s="13" t="s">
        <v>283</v>
      </c>
      <c r="AO13" s="13" t="s">
        <v>281</v>
      </c>
      <c r="AP13" s="13" t="s">
        <v>281</v>
      </c>
      <c r="AQ13" s="13" t="s">
        <v>281</v>
      </c>
      <c r="AR13" s="13" t="s">
        <v>281</v>
      </c>
      <c r="AS13" s="13" t="s">
        <v>283</v>
      </c>
      <c r="AT13" s="13" t="s">
        <v>281</v>
      </c>
      <c r="AU13" s="80" t="s">
        <v>283</v>
      </c>
      <c r="AV13" s="80" t="s">
        <v>283</v>
      </c>
      <c r="AW13" s="80" t="s">
        <v>283</v>
      </c>
      <c r="AX13" s="80" t="s">
        <v>283</v>
      </c>
      <c r="AY13" s="80" t="s">
        <v>283</v>
      </c>
      <c r="AZ13" s="13">
        <v>35</v>
      </c>
      <c r="BA13" s="13">
        <v>36</v>
      </c>
      <c r="BB13" s="13">
        <v>30</v>
      </c>
      <c r="BC13" s="13">
        <v>29</v>
      </c>
      <c r="BD13" s="13">
        <v>48</v>
      </c>
      <c r="BE13" s="13">
        <v>63</v>
      </c>
      <c r="BF13" s="13">
        <v>36</v>
      </c>
      <c r="BG13" s="13">
        <v>34</v>
      </c>
      <c r="BH13" s="13">
        <v>45</v>
      </c>
      <c r="BI13" s="13">
        <v>54</v>
      </c>
      <c r="BJ13" s="13"/>
      <c r="BK13" s="3"/>
      <c r="BL13" s="3" t="s">
        <v>324</v>
      </c>
      <c r="BM13" s="3" t="s">
        <v>109</v>
      </c>
      <c r="BN13" s="3"/>
      <c r="BO13" s="3"/>
      <c r="BP13" s="13">
        <v>0</v>
      </c>
      <c r="BQ13" s="13" t="s">
        <v>282</v>
      </c>
      <c r="BR13" s="13" t="s">
        <v>282</v>
      </c>
      <c r="BS13" s="13" t="s">
        <v>282</v>
      </c>
      <c r="BT13" s="13" t="s">
        <v>282</v>
      </c>
      <c r="BU13" s="13" t="s">
        <v>282</v>
      </c>
      <c r="BV13" s="13" t="s">
        <v>282</v>
      </c>
      <c r="BW13" s="13" t="s">
        <v>282</v>
      </c>
      <c r="BX13" s="13" t="s">
        <v>282</v>
      </c>
      <c r="BY13" s="13" t="s">
        <v>282</v>
      </c>
      <c r="BZ13" s="13" t="s">
        <v>282</v>
      </c>
      <c r="CA13" s="13" t="s">
        <v>282</v>
      </c>
      <c r="CB13" s="13" t="s">
        <v>282</v>
      </c>
      <c r="CC13" s="13" t="s">
        <v>282</v>
      </c>
      <c r="CD13" s="13" t="s">
        <v>282</v>
      </c>
      <c r="CE13" s="13" t="s">
        <v>282</v>
      </c>
      <c r="CF13" s="13" t="s">
        <v>282</v>
      </c>
      <c r="CG13" s="13" t="s">
        <v>282</v>
      </c>
      <c r="CH13" s="13" t="s">
        <v>282</v>
      </c>
      <c r="CI13" s="13" t="s">
        <v>282</v>
      </c>
      <c r="CJ13" s="13" t="s">
        <v>282</v>
      </c>
      <c r="CK13" s="13" t="s">
        <v>282</v>
      </c>
      <c r="CL13" s="13" t="s">
        <v>282</v>
      </c>
      <c r="CM13" s="13" t="s">
        <v>282</v>
      </c>
      <c r="CN13" s="13" t="s">
        <v>281</v>
      </c>
      <c r="CO13" s="13">
        <v>44</v>
      </c>
      <c r="CP13" s="13" t="s">
        <v>281</v>
      </c>
      <c r="CQ13" s="13" t="s">
        <v>281</v>
      </c>
      <c r="CR13" s="13" t="s">
        <v>281</v>
      </c>
      <c r="CS13" s="13">
        <v>29</v>
      </c>
      <c r="CT13" s="13">
        <v>0</v>
      </c>
      <c r="CU13" s="13">
        <v>50</v>
      </c>
      <c r="CV13" s="13" t="s">
        <v>283</v>
      </c>
      <c r="CW13" s="13">
        <v>50</v>
      </c>
      <c r="CX13" s="13">
        <v>0</v>
      </c>
      <c r="CZ13" s="13">
        <v>0</v>
      </c>
      <c r="DA13" s="13">
        <v>35</v>
      </c>
      <c r="DB13" s="13" t="s">
        <v>283</v>
      </c>
      <c r="DC13" s="13">
        <v>35</v>
      </c>
      <c r="DD13" s="13">
        <v>0</v>
      </c>
      <c r="DE13" s="13">
        <v>41</v>
      </c>
      <c r="DF13" s="13">
        <v>0</v>
      </c>
      <c r="DG13" s="13">
        <v>35</v>
      </c>
      <c r="DH13" s="13">
        <v>34</v>
      </c>
      <c r="DI13" s="13">
        <v>39</v>
      </c>
      <c r="DJ13" s="13">
        <v>0</v>
      </c>
      <c r="DK13" s="13">
        <v>31</v>
      </c>
    </row>
    <row r="14" spans="1:115">
      <c r="A14" s="3" t="s">
        <v>148</v>
      </c>
      <c r="B14" s="13" t="s">
        <v>281</v>
      </c>
      <c r="C14" s="13" t="s">
        <v>281</v>
      </c>
      <c r="D14" s="13" t="s">
        <v>281</v>
      </c>
      <c r="E14" s="13" t="s">
        <v>281</v>
      </c>
      <c r="F14" s="13" t="s">
        <v>281</v>
      </c>
      <c r="G14" s="13" t="s">
        <v>281</v>
      </c>
      <c r="H14" s="13" t="s">
        <v>281</v>
      </c>
      <c r="I14" s="13" t="s">
        <v>281</v>
      </c>
      <c r="J14" s="13" t="s">
        <v>283</v>
      </c>
      <c r="K14" s="13" t="s">
        <v>281</v>
      </c>
      <c r="L14" s="13" t="s">
        <v>283</v>
      </c>
      <c r="M14" s="13" t="s">
        <v>283</v>
      </c>
      <c r="N14" s="13" t="s">
        <v>283</v>
      </c>
      <c r="O14" s="13" t="s">
        <v>283</v>
      </c>
      <c r="P14" s="13" t="s">
        <v>283</v>
      </c>
      <c r="Q14" s="13" t="s">
        <v>283</v>
      </c>
      <c r="R14" s="13" t="s">
        <v>283</v>
      </c>
      <c r="S14" s="13" t="s">
        <v>283</v>
      </c>
      <c r="T14" s="13" t="s">
        <v>283</v>
      </c>
      <c r="U14" s="13" t="s">
        <v>283</v>
      </c>
      <c r="V14" s="13" t="s">
        <v>283</v>
      </c>
      <c r="W14" s="13" t="s">
        <v>283</v>
      </c>
      <c r="X14" s="13" t="s">
        <v>283</v>
      </c>
      <c r="Y14" s="13" t="s">
        <v>283</v>
      </c>
      <c r="Z14" s="13" t="s">
        <v>283</v>
      </c>
      <c r="AA14" s="13" t="s">
        <v>283</v>
      </c>
      <c r="AB14" s="13" t="s">
        <v>283</v>
      </c>
      <c r="AC14" s="13" t="s">
        <v>283</v>
      </c>
      <c r="AD14" s="13" t="s">
        <v>283</v>
      </c>
      <c r="AE14" s="13" t="s">
        <v>283</v>
      </c>
      <c r="AF14" s="74" t="s">
        <v>283</v>
      </c>
      <c r="AG14" s="74" t="s">
        <v>283</v>
      </c>
      <c r="AH14" s="74" t="s">
        <v>283</v>
      </c>
      <c r="AI14" s="74" t="s">
        <v>283</v>
      </c>
      <c r="AJ14" s="74" t="s">
        <v>283</v>
      </c>
      <c r="AK14" s="13" t="s">
        <v>283</v>
      </c>
      <c r="AL14" s="13" t="s">
        <v>283</v>
      </c>
      <c r="AM14" s="13" t="s">
        <v>283</v>
      </c>
      <c r="AN14" s="13" t="s">
        <v>283</v>
      </c>
      <c r="AO14" s="13" t="s">
        <v>283</v>
      </c>
      <c r="AP14" s="13" t="s">
        <v>283</v>
      </c>
      <c r="AQ14" s="13" t="s">
        <v>283</v>
      </c>
      <c r="AR14" s="13" t="s">
        <v>283</v>
      </c>
      <c r="AS14" s="13" t="s">
        <v>283</v>
      </c>
      <c r="AT14" s="13" t="s">
        <v>283</v>
      </c>
      <c r="AU14" s="80" t="s">
        <v>283</v>
      </c>
      <c r="AV14" s="80" t="s">
        <v>283</v>
      </c>
      <c r="AW14" s="80" t="s">
        <v>283</v>
      </c>
      <c r="AX14" s="80" t="s">
        <v>283</v>
      </c>
      <c r="AY14" s="80" t="s">
        <v>283</v>
      </c>
      <c r="AZ14" s="13">
        <v>35</v>
      </c>
      <c r="BA14" s="13">
        <v>36</v>
      </c>
      <c r="BB14" s="13">
        <v>30</v>
      </c>
      <c r="BC14" s="13">
        <v>29</v>
      </c>
      <c r="BD14" s="13">
        <v>48</v>
      </c>
      <c r="BE14" s="13">
        <v>63</v>
      </c>
      <c r="BF14" s="13">
        <v>36</v>
      </c>
      <c r="BG14" s="13">
        <v>34</v>
      </c>
      <c r="BH14" s="13">
        <v>45</v>
      </c>
      <c r="BI14" s="13">
        <v>54</v>
      </c>
      <c r="BJ14" s="13"/>
      <c r="BK14" s="3"/>
      <c r="BL14" s="3" t="s">
        <v>325</v>
      </c>
      <c r="BM14" s="3" t="s">
        <v>107</v>
      </c>
      <c r="BN14" s="3"/>
      <c r="BO14" s="3"/>
      <c r="BP14" s="13">
        <v>0</v>
      </c>
      <c r="BQ14" s="13" t="s">
        <v>282</v>
      </c>
      <c r="BR14" s="13" t="s">
        <v>282</v>
      </c>
      <c r="BS14" s="13" t="s">
        <v>282</v>
      </c>
      <c r="BT14" s="13" t="s">
        <v>282</v>
      </c>
      <c r="BU14" s="13" t="s">
        <v>282</v>
      </c>
      <c r="BV14" s="13" t="s">
        <v>282</v>
      </c>
      <c r="BW14" s="13" t="s">
        <v>282</v>
      </c>
      <c r="BX14" s="13" t="s">
        <v>282</v>
      </c>
      <c r="BY14" s="13" t="s">
        <v>282</v>
      </c>
      <c r="BZ14" s="13" t="s">
        <v>282</v>
      </c>
      <c r="CA14" s="13" t="s">
        <v>282</v>
      </c>
      <c r="CB14" s="13" t="s">
        <v>282</v>
      </c>
      <c r="CC14" s="13" t="s">
        <v>282</v>
      </c>
      <c r="CD14" s="13" t="s">
        <v>282</v>
      </c>
      <c r="CE14" s="13" t="s">
        <v>282</v>
      </c>
      <c r="CF14" s="13" t="s">
        <v>282</v>
      </c>
      <c r="CG14" s="13" t="s">
        <v>282</v>
      </c>
      <c r="CH14" s="13" t="s">
        <v>282</v>
      </c>
      <c r="CI14" s="13" t="s">
        <v>282</v>
      </c>
      <c r="CJ14" s="13" t="s">
        <v>282</v>
      </c>
      <c r="CK14" s="13" t="s">
        <v>282</v>
      </c>
      <c r="CL14" s="13" t="s">
        <v>282</v>
      </c>
      <c r="CM14" s="13" t="s">
        <v>282</v>
      </c>
      <c r="CN14" s="13" t="s">
        <v>281</v>
      </c>
      <c r="CO14" s="13" t="s">
        <v>281</v>
      </c>
      <c r="CP14" s="13" t="s">
        <v>283</v>
      </c>
      <c r="CQ14" s="13" t="s">
        <v>281</v>
      </c>
      <c r="CR14" s="13" t="s">
        <v>281</v>
      </c>
      <c r="CS14" s="13">
        <v>29</v>
      </c>
      <c r="CT14" s="13">
        <v>0</v>
      </c>
      <c r="CU14" s="13">
        <v>40</v>
      </c>
      <c r="CV14" s="13" t="s">
        <v>283</v>
      </c>
      <c r="CW14" s="13">
        <v>40</v>
      </c>
      <c r="CX14" s="13">
        <v>0</v>
      </c>
      <c r="CZ14" s="13" t="s">
        <v>283</v>
      </c>
      <c r="DA14" s="13" t="s">
        <v>283</v>
      </c>
      <c r="DB14" s="13" t="s">
        <v>283</v>
      </c>
      <c r="DC14" s="13" t="s">
        <v>283</v>
      </c>
      <c r="DD14" s="13" t="s">
        <v>283</v>
      </c>
      <c r="DE14" s="13">
        <v>41</v>
      </c>
      <c r="DF14" s="13" t="s">
        <v>281</v>
      </c>
      <c r="DG14" s="13" t="s">
        <v>281</v>
      </c>
      <c r="DH14" s="13" t="s">
        <v>281</v>
      </c>
      <c r="DI14" s="13" t="s">
        <v>281</v>
      </c>
      <c r="DJ14" s="13" t="s">
        <v>281</v>
      </c>
      <c r="DK14" s="13">
        <v>31</v>
      </c>
    </row>
    <row r="15" spans="1:115">
      <c r="A15" s="3" t="s">
        <v>149</v>
      </c>
      <c r="B15" s="13">
        <v>14</v>
      </c>
      <c r="C15" s="13">
        <v>35</v>
      </c>
      <c r="D15" s="13">
        <v>35</v>
      </c>
      <c r="E15" s="13">
        <v>20</v>
      </c>
      <c r="F15" s="13">
        <v>5</v>
      </c>
      <c r="G15" s="13">
        <v>18</v>
      </c>
      <c r="H15" s="13">
        <v>28</v>
      </c>
      <c r="I15" s="13">
        <v>28</v>
      </c>
      <c r="J15" s="13">
        <v>20</v>
      </c>
      <c r="K15" s="13">
        <v>5</v>
      </c>
      <c r="L15" s="13">
        <v>18</v>
      </c>
      <c r="M15" s="13">
        <v>22</v>
      </c>
      <c r="N15" s="13">
        <v>21</v>
      </c>
      <c r="O15" s="13">
        <v>40</v>
      </c>
      <c r="P15" s="13">
        <v>4</v>
      </c>
      <c r="Q15" s="13">
        <v>20</v>
      </c>
      <c r="R15" s="13">
        <v>26</v>
      </c>
      <c r="S15" s="13">
        <v>25</v>
      </c>
      <c r="T15" s="13">
        <v>40</v>
      </c>
      <c r="U15" s="13">
        <v>5</v>
      </c>
      <c r="V15" s="13">
        <v>19</v>
      </c>
      <c r="W15" s="13">
        <v>53</v>
      </c>
      <c r="X15" s="13">
        <v>53</v>
      </c>
      <c r="Y15" s="13">
        <v>40</v>
      </c>
      <c r="Z15" s="13">
        <v>10</v>
      </c>
      <c r="AA15" s="13">
        <v>18</v>
      </c>
      <c r="AB15" s="13">
        <v>39</v>
      </c>
      <c r="AC15" s="13">
        <v>39</v>
      </c>
      <c r="AD15" s="13">
        <v>43</v>
      </c>
      <c r="AE15" s="13">
        <v>7</v>
      </c>
      <c r="AF15" s="74">
        <v>18</v>
      </c>
      <c r="AG15" s="74">
        <v>33</v>
      </c>
      <c r="AH15" s="74">
        <v>33</v>
      </c>
      <c r="AI15" s="74">
        <v>40</v>
      </c>
      <c r="AJ15" s="74">
        <v>6</v>
      </c>
      <c r="AK15" s="13">
        <v>18</v>
      </c>
      <c r="AL15" s="13">
        <v>23</v>
      </c>
      <c r="AM15" s="13">
        <v>23</v>
      </c>
      <c r="AN15" s="13">
        <v>40</v>
      </c>
      <c r="AO15" s="13">
        <v>4</v>
      </c>
      <c r="AP15" s="13">
        <v>19</v>
      </c>
      <c r="AQ15" s="13">
        <v>37</v>
      </c>
      <c r="AR15" s="13">
        <v>37</v>
      </c>
      <c r="AS15" s="13">
        <v>43</v>
      </c>
      <c r="AT15" s="13">
        <v>7</v>
      </c>
      <c r="AU15" s="80">
        <v>18</v>
      </c>
      <c r="AV15" s="80">
        <v>41</v>
      </c>
      <c r="AW15" s="80">
        <v>41</v>
      </c>
      <c r="AX15" s="80">
        <v>41</v>
      </c>
      <c r="AY15" s="80">
        <v>7</v>
      </c>
      <c r="AZ15" s="13">
        <v>35</v>
      </c>
      <c r="BA15" s="13">
        <v>36</v>
      </c>
      <c r="BB15" s="13">
        <v>30</v>
      </c>
      <c r="BC15" s="13">
        <v>29</v>
      </c>
      <c r="BD15" s="13">
        <v>48</v>
      </c>
      <c r="BE15" s="13">
        <v>63</v>
      </c>
      <c r="BF15" s="13">
        <v>36</v>
      </c>
      <c r="BG15" s="13">
        <v>34</v>
      </c>
      <c r="BH15" s="13">
        <v>45</v>
      </c>
      <c r="BI15" s="13">
        <v>54</v>
      </c>
      <c r="BJ15" s="13"/>
      <c r="BK15" s="3"/>
      <c r="BL15" s="3" t="s">
        <v>326</v>
      </c>
      <c r="BM15" s="3" t="s">
        <v>105</v>
      </c>
      <c r="BN15" s="3"/>
      <c r="BO15" s="3"/>
      <c r="BP15" s="13">
        <v>9</v>
      </c>
      <c r="BQ15" s="13" t="s">
        <v>282</v>
      </c>
      <c r="BR15" s="13" t="s">
        <v>282</v>
      </c>
      <c r="BS15" s="13" t="s">
        <v>282</v>
      </c>
      <c r="BT15" s="13" t="s">
        <v>282</v>
      </c>
      <c r="BU15" s="13" t="s">
        <v>282</v>
      </c>
      <c r="BV15" s="13" t="s">
        <v>282</v>
      </c>
      <c r="BW15" s="13" t="s">
        <v>282</v>
      </c>
      <c r="BX15" s="13" t="s">
        <v>282</v>
      </c>
      <c r="BY15" s="13" t="s">
        <v>282</v>
      </c>
      <c r="BZ15" s="13" t="s">
        <v>282</v>
      </c>
      <c r="CA15" s="13" t="s">
        <v>282</v>
      </c>
      <c r="CB15" s="13" t="s">
        <v>282</v>
      </c>
      <c r="CC15" s="13" t="s">
        <v>282</v>
      </c>
      <c r="CD15" s="13" t="s">
        <v>282</v>
      </c>
      <c r="CE15" s="13" t="s">
        <v>282</v>
      </c>
      <c r="CF15" s="13" t="s">
        <v>282</v>
      </c>
      <c r="CG15" s="13" t="s">
        <v>282</v>
      </c>
      <c r="CH15" s="13" t="s">
        <v>282</v>
      </c>
      <c r="CI15" s="13" t="s">
        <v>282</v>
      </c>
      <c r="CJ15" s="13" t="s">
        <v>282</v>
      </c>
      <c r="CK15" s="13" t="s">
        <v>282</v>
      </c>
      <c r="CL15" s="13" t="s">
        <v>282</v>
      </c>
      <c r="CM15" s="13" t="s">
        <v>282</v>
      </c>
      <c r="CN15" s="13">
        <v>13</v>
      </c>
      <c r="CO15" s="13">
        <v>39</v>
      </c>
      <c r="CP15" s="13">
        <v>39</v>
      </c>
      <c r="CQ15" s="13">
        <v>40</v>
      </c>
      <c r="CR15" s="13">
        <v>5</v>
      </c>
      <c r="CS15" s="13">
        <v>29</v>
      </c>
      <c r="CT15" s="13">
        <v>17</v>
      </c>
      <c r="CU15" s="13">
        <v>52</v>
      </c>
      <c r="CV15" s="13">
        <v>52</v>
      </c>
      <c r="CW15" s="13">
        <v>48</v>
      </c>
      <c r="CX15" s="13">
        <v>9</v>
      </c>
      <c r="CZ15" s="13">
        <v>17</v>
      </c>
      <c r="DA15" s="13">
        <v>38</v>
      </c>
      <c r="DB15" s="13">
        <v>38</v>
      </c>
      <c r="DC15" s="13">
        <v>40</v>
      </c>
      <c r="DD15" s="13">
        <v>6</v>
      </c>
      <c r="DE15" s="13">
        <v>41</v>
      </c>
      <c r="DF15" s="13">
        <v>17</v>
      </c>
      <c r="DG15" s="13">
        <v>30</v>
      </c>
      <c r="DH15" s="13">
        <v>29</v>
      </c>
      <c r="DI15" s="13">
        <v>39</v>
      </c>
      <c r="DJ15" s="13">
        <v>5</v>
      </c>
      <c r="DK15" s="13">
        <v>31</v>
      </c>
    </row>
    <row r="16" spans="1:115">
      <c r="A16" s="3" t="s">
        <v>150</v>
      </c>
      <c r="B16" s="13">
        <v>0</v>
      </c>
      <c r="C16" s="13">
        <v>33</v>
      </c>
      <c r="D16" s="13">
        <v>33</v>
      </c>
      <c r="E16" s="13" t="s">
        <v>283</v>
      </c>
      <c r="F16" s="13">
        <v>0</v>
      </c>
      <c r="G16" s="13">
        <v>0</v>
      </c>
      <c r="H16" s="13">
        <v>33</v>
      </c>
      <c r="I16" s="13">
        <v>33</v>
      </c>
      <c r="J16" s="13" t="s">
        <v>283</v>
      </c>
      <c r="K16" s="13">
        <v>0</v>
      </c>
      <c r="L16" s="13" t="s">
        <v>281</v>
      </c>
      <c r="M16" s="13" t="s">
        <v>281</v>
      </c>
      <c r="N16" s="13" t="s">
        <v>281</v>
      </c>
      <c r="O16" s="13" t="s">
        <v>283</v>
      </c>
      <c r="P16" s="13" t="s">
        <v>281</v>
      </c>
      <c r="Q16" s="13" t="s">
        <v>281</v>
      </c>
      <c r="R16" s="13" t="s">
        <v>281</v>
      </c>
      <c r="S16" s="13" t="s">
        <v>281</v>
      </c>
      <c r="T16" s="13" t="s">
        <v>283</v>
      </c>
      <c r="U16" s="13" t="s">
        <v>281</v>
      </c>
      <c r="V16" s="13" t="s">
        <v>281</v>
      </c>
      <c r="W16" s="13" t="s">
        <v>281</v>
      </c>
      <c r="X16" s="13" t="s">
        <v>281</v>
      </c>
      <c r="Y16" s="13" t="s">
        <v>283</v>
      </c>
      <c r="Z16" s="13" t="s">
        <v>281</v>
      </c>
      <c r="AA16" s="13" t="s">
        <v>281</v>
      </c>
      <c r="AB16" s="13" t="s">
        <v>281</v>
      </c>
      <c r="AC16" s="13" t="s">
        <v>281</v>
      </c>
      <c r="AD16" s="13" t="s">
        <v>283</v>
      </c>
      <c r="AE16" s="13" t="s">
        <v>281</v>
      </c>
      <c r="AF16" s="74" t="s">
        <v>281</v>
      </c>
      <c r="AG16" s="74" t="s">
        <v>281</v>
      </c>
      <c r="AH16" s="74" t="s">
        <v>281</v>
      </c>
      <c r="AI16" s="74" t="s">
        <v>283</v>
      </c>
      <c r="AJ16" s="74" t="s">
        <v>281</v>
      </c>
      <c r="AK16" s="13" t="s">
        <v>281</v>
      </c>
      <c r="AL16" s="13" t="s">
        <v>281</v>
      </c>
      <c r="AM16" s="13" t="s">
        <v>281</v>
      </c>
      <c r="AN16" s="13" t="s">
        <v>283</v>
      </c>
      <c r="AO16" s="13" t="s">
        <v>281</v>
      </c>
      <c r="AP16" s="13" t="s">
        <v>281</v>
      </c>
      <c r="AQ16" s="13" t="s">
        <v>281</v>
      </c>
      <c r="AR16" s="13" t="s">
        <v>281</v>
      </c>
      <c r="AS16" s="13" t="s">
        <v>283</v>
      </c>
      <c r="AT16" s="13" t="s">
        <v>281</v>
      </c>
      <c r="AU16" s="80" t="s">
        <v>283</v>
      </c>
      <c r="AV16" s="80" t="s">
        <v>283</v>
      </c>
      <c r="AW16" s="80" t="s">
        <v>283</v>
      </c>
      <c r="AX16" s="80" t="s">
        <v>283</v>
      </c>
      <c r="AY16" s="80" t="s">
        <v>283</v>
      </c>
      <c r="AZ16" s="13">
        <v>35</v>
      </c>
      <c r="BA16" s="13">
        <v>36</v>
      </c>
      <c r="BB16" s="13">
        <v>30</v>
      </c>
      <c r="BC16" s="13">
        <v>29</v>
      </c>
      <c r="BD16" s="13">
        <v>48</v>
      </c>
      <c r="BE16" s="13">
        <v>63</v>
      </c>
      <c r="BF16" s="13">
        <v>36</v>
      </c>
      <c r="BG16" s="13">
        <v>34</v>
      </c>
      <c r="BH16" s="13">
        <v>45</v>
      </c>
      <c r="BI16" s="13">
        <v>54</v>
      </c>
      <c r="BJ16" s="13"/>
      <c r="BK16" s="3"/>
      <c r="BL16" s="3" t="s">
        <v>327</v>
      </c>
      <c r="BM16" s="3" t="s">
        <v>103</v>
      </c>
      <c r="BN16" s="3"/>
      <c r="BO16" s="3"/>
      <c r="BP16" s="13">
        <v>0</v>
      </c>
      <c r="BQ16" s="13" t="s">
        <v>282</v>
      </c>
      <c r="BR16" s="13" t="s">
        <v>282</v>
      </c>
      <c r="BS16" s="13" t="s">
        <v>282</v>
      </c>
      <c r="BT16" s="13" t="s">
        <v>282</v>
      </c>
      <c r="BU16" s="13" t="s">
        <v>282</v>
      </c>
      <c r="BV16" s="13" t="s">
        <v>282</v>
      </c>
      <c r="BW16" s="13" t="s">
        <v>282</v>
      </c>
      <c r="BX16" s="13" t="s">
        <v>282</v>
      </c>
      <c r="BY16" s="13" t="s">
        <v>282</v>
      </c>
      <c r="BZ16" s="13" t="s">
        <v>282</v>
      </c>
      <c r="CA16" s="13" t="s">
        <v>282</v>
      </c>
      <c r="CB16" s="13" t="s">
        <v>282</v>
      </c>
      <c r="CC16" s="13" t="s">
        <v>282</v>
      </c>
      <c r="CD16" s="13" t="s">
        <v>282</v>
      </c>
      <c r="CE16" s="13" t="s">
        <v>282</v>
      </c>
      <c r="CF16" s="13" t="s">
        <v>282</v>
      </c>
      <c r="CG16" s="13" t="s">
        <v>282</v>
      </c>
      <c r="CH16" s="13" t="s">
        <v>282</v>
      </c>
      <c r="CI16" s="13" t="s">
        <v>282</v>
      </c>
      <c r="CJ16" s="13" t="s">
        <v>282</v>
      </c>
      <c r="CK16" s="13" t="s">
        <v>282</v>
      </c>
      <c r="CL16" s="13" t="s">
        <v>282</v>
      </c>
      <c r="CM16" s="13" t="s">
        <v>282</v>
      </c>
      <c r="CN16" s="13" t="s">
        <v>281</v>
      </c>
      <c r="CO16" s="13">
        <v>23</v>
      </c>
      <c r="CP16" s="13" t="s">
        <v>281</v>
      </c>
      <c r="CQ16" s="13" t="s">
        <v>281</v>
      </c>
      <c r="CR16" s="13" t="s">
        <v>281</v>
      </c>
      <c r="CS16" s="13">
        <v>29</v>
      </c>
      <c r="CT16" s="13">
        <v>1</v>
      </c>
      <c r="CU16" s="13">
        <v>49</v>
      </c>
      <c r="CV16" s="13">
        <v>50</v>
      </c>
      <c r="CW16" s="13">
        <v>45</v>
      </c>
      <c r="CX16" s="13">
        <v>0</v>
      </c>
      <c r="CZ16" s="13">
        <v>0</v>
      </c>
      <c r="DA16" s="13">
        <v>35</v>
      </c>
      <c r="DB16" s="13">
        <v>35</v>
      </c>
      <c r="DC16" s="13" t="s">
        <v>283</v>
      </c>
      <c r="DD16" s="13">
        <v>0</v>
      </c>
      <c r="DE16" s="13">
        <v>41</v>
      </c>
      <c r="DF16" s="13">
        <v>0</v>
      </c>
      <c r="DG16" s="13">
        <v>36</v>
      </c>
      <c r="DH16" s="13">
        <v>36</v>
      </c>
      <c r="DI16" s="13" t="s">
        <v>283</v>
      </c>
      <c r="DJ16" s="13">
        <v>0</v>
      </c>
      <c r="DK16" s="13">
        <v>31</v>
      </c>
    </row>
    <row r="17" spans="1:115">
      <c r="A17" s="3" t="s">
        <v>151</v>
      </c>
      <c r="B17" s="13" t="s">
        <v>283</v>
      </c>
      <c r="C17" s="13" t="s">
        <v>283</v>
      </c>
      <c r="D17" s="13" t="s">
        <v>283</v>
      </c>
      <c r="E17" s="13" t="s">
        <v>283</v>
      </c>
      <c r="F17" s="13" t="s">
        <v>283</v>
      </c>
      <c r="G17" s="13" t="s">
        <v>283</v>
      </c>
      <c r="H17" s="13" t="s">
        <v>283</v>
      </c>
      <c r="I17" s="13" t="s">
        <v>283</v>
      </c>
      <c r="J17" s="13" t="s">
        <v>283</v>
      </c>
      <c r="K17" s="13" t="s">
        <v>283</v>
      </c>
      <c r="L17" s="13" t="s">
        <v>283</v>
      </c>
      <c r="M17" s="13" t="s">
        <v>283</v>
      </c>
      <c r="N17" s="13" t="s">
        <v>283</v>
      </c>
      <c r="O17" s="13" t="s">
        <v>283</v>
      </c>
      <c r="P17" s="13" t="s">
        <v>283</v>
      </c>
      <c r="Q17" s="13" t="s">
        <v>283</v>
      </c>
      <c r="R17" s="13" t="s">
        <v>283</v>
      </c>
      <c r="S17" s="13" t="s">
        <v>283</v>
      </c>
      <c r="T17" s="13" t="s">
        <v>283</v>
      </c>
      <c r="U17" s="13" t="s">
        <v>283</v>
      </c>
      <c r="V17" s="13" t="s">
        <v>283</v>
      </c>
      <c r="W17" s="13" t="s">
        <v>283</v>
      </c>
      <c r="X17" s="13" t="s">
        <v>283</v>
      </c>
      <c r="Y17" s="13" t="s">
        <v>283</v>
      </c>
      <c r="Z17" s="13" t="s">
        <v>283</v>
      </c>
      <c r="AA17" s="13" t="s">
        <v>283</v>
      </c>
      <c r="AB17" s="13" t="s">
        <v>283</v>
      </c>
      <c r="AC17" s="13" t="s">
        <v>283</v>
      </c>
      <c r="AD17" s="13" t="s">
        <v>283</v>
      </c>
      <c r="AE17" s="13" t="s">
        <v>283</v>
      </c>
      <c r="AF17" s="74" t="s">
        <v>283</v>
      </c>
      <c r="AG17" s="74" t="s">
        <v>283</v>
      </c>
      <c r="AH17" s="74" t="s">
        <v>283</v>
      </c>
      <c r="AI17" s="74" t="s">
        <v>283</v>
      </c>
      <c r="AJ17" s="74" t="s">
        <v>283</v>
      </c>
      <c r="AK17" s="13" t="s">
        <v>283</v>
      </c>
      <c r="AL17" s="13" t="s">
        <v>283</v>
      </c>
      <c r="AM17" s="13" t="s">
        <v>283</v>
      </c>
      <c r="AN17" s="13" t="s">
        <v>283</v>
      </c>
      <c r="AO17" s="13" t="s">
        <v>283</v>
      </c>
      <c r="AP17" s="13" t="s">
        <v>283</v>
      </c>
      <c r="AQ17" s="13" t="s">
        <v>283</v>
      </c>
      <c r="AR17" s="13" t="s">
        <v>283</v>
      </c>
      <c r="AS17" s="13" t="s">
        <v>283</v>
      </c>
      <c r="AT17" s="13" t="s">
        <v>283</v>
      </c>
      <c r="AU17" s="80" t="s">
        <v>283</v>
      </c>
      <c r="AV17" s="80" t="s">
        <v>283</v>
      </c>
      <c r="AW17" s="80" t="s">
        <v>283</v>
      </c>
      <c r="AX17" s="80" t="s">
        <v>283</v>
      </c>
      <c r="AY17" s="80" t="s">
        <v>283</v>
      </c>
      <c r="AZ17" s="13">
        <v>35</v>
      </c>
      <c r="BA17" s="13">
        <v>36</v>
      </c>
      <c r="BB17" s="13">
        <v>30</v>
      </c>
      <c r="BC17" s="13">
        <v>29</v>
      </c>
      <c r="BD17" s="13">
        <v>48</v>
      </c>
      <c r="BE17" s="13">
        <v>63</v>
      </c>
      <c r="BF17" s="13">
        <v>36</v>
      </c>
      <c r="BG17" s="13">
        <v>34</v>
      </c>
      <c r="BH17" s="13">
        <v>45</v>
      </c>
      <c r="BI17" s="13">
        <v>54</v>
      </c>
      <c r="BJ17" s="13"/>
      <c r="BK17" s="3"/>
      <c r="BL17" s="3" t="s">
        <v>328</v>
      </c>
      <c r="BM17" s="3" t="s">
        <v>101</v>
      </c>
      <c r="BN17" s="3"/>
      <c r="BO17" s="3"/>
      <c r="BP17" s="13">
        <v>0</v>
      </c>
      <c r="BQ17" s="13" t="s">
        <v>282</v>
      </c>
      <c r="BR17" s="13" t="s">
        <v>282</v>
      </c>
      <c r="BS17" s="13" t="s">
        <v>282</v>
      </c>
      <c r="BT17" s="13" t="s">
        <v>282</v>
      </c>
      <c r="BU17" s="13" t="s">
        <v>282</v>
      </c>
      <c r="BV17" s="13" t="s">
        <v>282</v>
      </c>
      <c r="BW17" s="13" t="s">
        <v>282</v>
      </c>
      <c r="BX17" s="13" t="s">
        <v>282</v>
      </c>
      <c r="BY17" s="13" t="s">
        <v>282</v>
      </c>
      <c r="BZ17" s="13" t="s">
        <v>282</v>
      </c>
      <c r="CA17" s="13" t="s">
        <v>282</v>
      </c>
      <c r="CB17" s="13" t="s">
        <v>282</v>
      </c>
      <c r="CC17" s="13" t="s">
        <v>282</v>
      </c>
      <c r="CD17" s="13" t="s">
        <v>282</v>
      </c>
      <c r="CE17" s="13" t="s">
        <v>282</v>
      </c>
      <c r="CF17" s="13" t="s">
        <v>282</v>
      </c>
      <c r="CG17" s="13" t="s">
        <v>282</v>
      </c>
      <c r="CH17" s="13" t="s">
        <v>282</v>
      </c>
      <c r="CI17" s="13" t="s">
        <v>282</v>
      </c>
      <c r="CJ17" s="13" t="s">
        <v>282</v>
      </c>
      <c r="CK17" s="13" t="s">
        <v>282</v>
      </c>
      <c r="CL17" s="13" t="s">
        <v>282</v>
      </c>
      <c r="CM17" s="13" t="s">
        <v>282</v>
      </c>
      <c r="CN17" s="13" t="s">
        <v>281</v>
      </c>
      <c r="CO17" s="13" t="s">
        <v>281</v>
      </c>
      <c r="CP17" s="13" t="s">
        <v>283</v>
      </c>
      <c r="CQ17" s="13" t="s">
        <v>281</v>
      </c>
      <c r="CR17" s="13" t="s">
        <v>281</v>
      </c>
      <c r="CS17" s="13">
        <v>29</v>
      </c>
      <c r="CT17" s="13">
        <v>0</v>
      </c>
      <c r="CU17" s="13">
        <v>45</v>
      </c>
      <c r="CV17" s="13" t="s">
        <v>283</v>
      </c>
      <c r="CW17" s="13">
        <v>45</v>
      </c>
      <c r="CX17" s="13">
        <v>0</v>
      </c>
      <c r="CZ17" s="13" t="s">
        <v>283</v>
      </c>
      <c r="DA17" s="13" t="s">
        <v>283</v>
      </c>
      <c r="DB17" s="13" t="s">
        <v>283</v>
      </c>
      <c r="DC17" s="13" t="s">
        <v>283</v>
      </c>
      <c r="DD17" s="13" t="s">
        <v>283</v>
      </c>
      <c r="DE17" s="13">
        <v>41</v>
      </c>
      <c r="DF17" s="13" t="s">
        <v>283</v>
      </c>
      <c r="DG17" s="13" t="s">
        <v>283</v>
      </c>
      <c r="DH17" s="13" t="s">
        <v>283</v>
      </c>
      <c r="DI17" s="13" t="s">
        <v>283</v>
      </c>
      <c r="DJ17" s="13" t="s">
        <v>283</v>
      </c>
      <c r="DK17" s="13">
        <v>31</v>
      </c>
    </row>
    <row r="18" spans="1:115">
      <c r="A18" s="3" t="s">
        <v>152</v>
      </c>
      <c r="B18" s="13" t="s">
        <v>281</v>
      </c>
      <c r="C18" s="13" t="s">
        <v>281</v>
      </c>
      <c r="D18" s="13" t="s">
        <v>281</v>
      </c>
      <c r="E18" s="13" t="s">
        <v>283</v>
      </c>
      <c r="F18" s="13" t="s">
        <v>281</v>
      </c>
      <c r="G18" s="13" t="s">
        <v>283</v>
      </c>
      <c r="H18" s="13" t="s">
        <v>283</v>
      </c>
      <c r="I18" s="13" t="s">
        <v>283</v>
      </c>
      <c r="J18" s="13" t="s">
        <v>283</v>
      </c>
      <c r="K18" s="13" t="s">
        <v>283</v>
      </c>
      <c r="L18" s="13" t="s">
        <v>283</v>
      </c>
      <c r="M18" s="13" t="s">
        <v>283</v>
      </c>
      <c r="N18" s="13" t="s">
        <v>283</v>
      </c>
      <c r="O18" s="13" t="s">
        <v>283</v>
      </c>
      <c r="P18" s="13" t="s">
        <v>283</v>
      </c>
      <c r="Q18" s="13" t="s">
        <v>283</v>
      </c>
      <c r="R18" s="13" t="s">
        <v>283</v>
      </c>
      <c r="S18" s="13" t="s">
        <v>283</v>
      </c>
      <c r="T18" s="13" t="s">
        <v>283</v>
      </c>
      <c r="U18" s="13" t="s">
        <v>283</v>
      </c>
      <c r="V18" s="13" t="s">
        <v>283</v>
      </c>
      <c r="W18" s="13" t="s">
        <v>283</v>
      </c>
      <c r="X18" s="13" t="s">
        <v>283</v>
      </c>
      <c r="Y18" s="13" t="s">
        <v>283</v>
      </c>
      <c r="Z18" s="13" t="s">
        <v>283</v>
      </c>
      <c r="AA18" s="13" t="s">
        <v>283</v>
      </c>
      <c r="AB18" s="13" t="s">
        <v>283</v>
      </c>
      <c r="AC18" s="13" t="s">
        <v>283</v>
      </c>
      <c r="AD18" s="13" t="s">
        <v>283</v>
      </c>
      <c r="AE18" s="13" t="s">
        <v>283</v>
      </c>
      <c r="AF18" s="74" t="s">
        <v>283</v>
      </c>
      <c r="AG18" s="74" t="s">
        <v>283</v>
      </c>
      <c r="AH18" s="74" t="s">
        <v>283</v>
      </c>
      <c r="AI18" s="74" t="s">
        <v>283</v>
      </c>
      <c r="AJ18" s="74" t="s">
        <v>283</v>
      </c>
      <c r="AK18" s="13" t="s">
        <v>283</v>
      </c>
      <c r="AL18" s="13" t="s">
        <v>283</v>
      </c>
      <c r="AM18" s="13" t="s">
        <v>283</v>
      </c>
      <c r="AN18" s="13" t="s">
        <v>283</v>
      </c>
      <c r="AO18" s="13" t="s">
        <v>283</v>
      </c>
      <c r="AP18" s="13" t="s">
        <v>281</v>
      </c>
      <c r="AQ18" s="13" t="s">
        <v>281</v>
      </c>
      <c r="AR18" s="13" t="s">
        <v>281</v>
      </c>
      <c r="AS18" s="13" t="s">
        <v>283</v>
      </c>
      <c r="AT18" s="13" t="s">
        <v>281</v>
      </c>
      <c r="AU18" s="80" t="s">
        <v>283</v>
      </c>
      <c r="AV18" s="80" t="s">
        <v>283</v>
      </c>
      <c r="AW18" s="80" t="s">
        <v>283</v>
      </c>
      <c r="AX18" s="80" t="s">
        <v>283</v>
      </c>
      <c r="AY18" s="80" t="s">
        <v>283</v>
      </c>
      <c r="AZ18" s="13">
        <v>35</v>
      </c>
      <c r="BA18" s="13">
        <v>36</v>
      </c>
      <c r="BB18" s="13">
        <v>30</v>
      </c>
      <c r="BC18" s="13">
        <v>29</v>
      </c>
      <c r="BD18" s="13">
        <v>48</v>
      </c>
      <c r="BE18" s="13">
        <v>63</v>
      </c>
      <c r="BF18" s="13">
        <v>36</v>
      </c>
      <c r="BG18" s="13">
        <v>34</v>
      </c>
      <c r="BH18" s="13">
        <v>45</v>
      </c>
      <c r="BI18" s="13">
        <v>54</v>
      </c>
      <c r="BJ18" s="13"/>
      <c r="BK18" s="3"/>
      <c r="BL18" s="3" t="s">
        <v>329</v>
      </c>
      <c r="BM18" s="3" t="s">
        <v>99</v>
      </c>
      <c r="BN18" s="3"/>
      <c r="BO18" s="3"/>
      <c r="BP18" s="13">
        <v>0</v>
      </c>
      <c r="BQ18" s="13" t="s">
        <v>282</v>
      </c>
      <c r="BR18" s="13" t="s">
        <v>282</v>
      </c>
      <c r="BS18" s="13" t="s">
        <v>282</v>
      </c>
      <c r="BT18" s="13" t="s">
        <v>282</v>
      </c>
      <c r="BU18" s="13" t="s">
        <v>282</v>
      </c>
      <c r="BV18" s="13" t="s">
        <v>282</v>
      </c>
      <c r="BW18" s="13" t="s">
        <v>282</v>
      </c>
      <c r="BX18" s="13" t="s">
        <v>282</v>
      </c>
      <c r="BY18" s="13" t="s">
        <v>282</v>
      </c>
      <c r="BZ18" s="13" t="s">
        <v>282</v>
      </c>
      <c r="CA18" s="13" t="s">
        <v>282</v>
      </c>
      <c r="CB18" s="13" t="s">
        <v>282</v>
      </c>
      <c r="CC18" s="13" t="s">
        <v>282</v>
      </c>
      <c r="CD18" s="13" t="s">
        <v>282</v>
      </c>
      <c r="CE18" s="13" t="s">
        <v>282</v>
      </c>
      <c r="CF18" s="13" t="s">
        <v>282</v>
      </c>
      <c r="CG18" s="13" t="s">
        <v>282</v>
      </c>
      <c r="CH18" s="13" t="s">
        <v>282</v>
      </c>
      <c r="CI18" s="13" t="s">
        <v>282</v>
      </c>
      <c r="CJ18" s="13" t="s">
        <v>282</v>
      </c>
      <c r="CK18" s="13" t="s">
        <v>282</v>
      </c>
      <c r="CL18" s="13" t="s">
        <v>282</v>
      </c>
      <c r="CM18" s="13" t="s">
        <v>282</v>
      </c>
      <c r="CN18" s="13" t="s">
        <v>283</v>
      </c>
      <c r="CO18" s="13" t="s">
        <v>283</v>
      </c>
      <c r="CP18" s="13" t="s">
        <v>283</v>
      </c>
      <c r="CQ18" s="13" t="s">
        <v>283</v>
      </c>
      <c r="CR18" s="13" t="s">
        <v>283</v>
      </c>
      <c r="CS18" s="13">
        <v>29</v>
      </c>
      <c r="CT18" s="13" t="s">
        <v>283</v>
      </c>
      <c r="CU18" s="13" t="s">
        <v>283</v>
      </c>
      <c r="CV18" s="13" t="s">
        <v>283</v>
      </c>
      <c r="CW18" s="13" t="s">
        <v>283</v>
      </c>
      <c r="CX18" s="13" t="s">
        <v>283</v>
      </c>
      <c r="CZ18" s="13" t="s">
        <v>283</v>
      </c>
      <c r="DA18" s="13" t="s">
        <v>283</v>
      </c>
      <c r="DB18" s="13" t="s">
        <v>283</v>
      </c>
      <c r="DC18" s="13" t="s">
        <v>283</v>
      </c>
      <c r="DD18" s="13" t="s">
        <v>283</v>
      </c>
      <c r="DE18" s="13">
        <v>41</v>
      </c>
      <c r="DF18" s="13" t="s">
        <v>281</v>
      </c>
      <c r="DG18" s="13" t="s">
        <v>281</v>
      </c>
      <c r="DH18" s="13" t="s">
        <v>281</v>
      </c>
      <c r="DI18" s="13" t="s">
        <v>283</v>
      </c>
      <c r="DJ18" s="13" t="s">
        <v>281</v>
      </c>
      <c r="DK18" s="13">
        <v>31</v>
      </c>
    </row>
    <row r="19" spans="1:115">
      <c r="A19" s="3" t="s">
        <v>153</v>
      </c>
      <c r="B19" s="13">
        <v>0</v>
      </c>
      <c r="C19" s="13">
        <v>33</v>
      </c>
      <c r="D19" s="13">
        <v>30</v>
      </c>
      <c r="E19" s="13">
        <v>36</v>
      </c>
      <c r="F19" s="13">
        <v>0</v>
      </c>
      <c r="G19" s="13">
        <v>0</v>
      </c>
      <c r="H19" s="13">
        <v>20</v>
      </c>
      <c r="I19" s="13">
        <v>20</v>
      </c>
      <c r="J19" s="13">
        <v>20</v>
      </c>
      <c r="K19" s="13">
        <v>0</v>
      </c>
      <c r="L19" s="13" t="s">
        <v>281</v>
      </c>
      <c r="M19" s="13" t="s">
        <v>281</v>
      </c>
      <c r="N19" s="13" t="s">
        <v>281</v>
      </c>
      <c r="O19" s="13" t="s">
        <v>283</v>
      </c>
      <c r="P19" s="13" t="s">
        <v>281</v>
      </c>
      <c r="Q19" s="13" t="s">
        <v>281</v>
      </c>
      <c r="R19" s="13" t="s">
        <v>281</v>
      </c>
      <c r="S19" s="13" t="s">
        <v>281</v>
      </c>
      <c r="T19" s="13" t="s">
        <v>283</v>
      </c>
      <c r="U19" s="13" t="s">
        <v>281</v>
      </c>
      <c r="V19" s="13" t="s">
        <v>281</v>
      </c>
      <c r="W19" s="13" t="s">
        <v>281</v>
      </c>
      <c r="X19" s="13" t="s">
        <v>281</v>
      </c>
      <c r="Y19" s="13" t="s">
        <v>283</v>
      </c>
      <c r="Z19" s="13" t="s">
        <v>281</v>
      </c>
      <c r="AA19" s="13">
        <v>0</v>
      </c>
      <c r="AB19" s="13">
        <v>31</v>
      </c>
      <c r="AC19" s="13">
        <v>31</v>
      </c>
      <c r="AD19" s="13" t="s">
        <v>283</v>
      </c>
      <c r="AE19" s="13">
        <v>0</v>
      </c>
      <c r="AF19" s="74" t="s">
        <v>281</v>
      </c>
      <c r="AG19" s="74" t="s">
        <v>281</v>
      </c>
      <c r="AH19" s="74" t="s">
        <v>281</v>
      </c>
      <c r="AI19" s="74" t="s">
        <v>283</v>
      </c>
      <c r="AJ19" s="74" t="s">
        <v>281</v>
      </c>
      <c r="AK19" s="13" t="s">
        <v>281</v>
      </c>
      <c r="AL19" s="13" t="s">
        <v>281</v>
      </c>
      <c r="AM19" s="13" t="s">
        <v>281</v>
      </c>
      <c r="AN19" s="13" t="s">
        <v>283</v>
      </c>
      <c r="AO19" s="13" t="s">
        <v>281</v>
      </c>
      <c r="AP19" s="13" t="s">
        <v>281</v>
      </c>
      <c r="AQ19" s="13" t="s">
        <v>281</v>
      </c>
      <c r="AR19" s="13" t="s">
        <v>281</v>
      </c>
      <c r="AS19" s="13" t="s">
        <v>283</v>
      </c>
      <c r="AT19" s="13" t="s">
        <v>281</v>
      </c>
      <c r="AU19" s="80" t="s">
        <v>283</v>
      </c>
      <c r="AV19" s="80" t="s">
        <v>283</v>
      </c>
      <c r="AW19" s="80" t="s">
        <v>283</v>
      </c>
      <c r="AX19" s="80" t="s">
        <v>283</v>
      </c>
      <c r="AY19" s="80" t="s">
        <v>283</v>
      </c>
      <c r="AZ19" s="13">
        <v>35</v>
      </c>
      <c r="BA19" s="13">
        <v>36</v>
      </c>
      <c r="BB19" s="13">
        <v>30</v>
      </c>
      <c r="BC19" s="13">
        <v>29</v>
      </c>
      <c r="BD19" s="13">
        <v>48</v>
      </c>
      <c r="BE19" s="13">
        <v>63</v>
      </c>
      <c r="BF19" s="13">
        <v>36</v>
      </c>
      <c r="BG19" s="13">
        <v>34</v>
      </c>
      <c r="BH19" s="13">
        <v>45</v>
      </c>
      <c r="BI19" s="13">
        <v>54</v>
      </c>
      <c r="BJ19" s="13"/>
      <c r="BK19" s="3"/>
      <c r="BL19" s="3" t="s">
        <v>330</v>
      </c>
      <c r="BM19" s="3" t="s">
        <v>97</v>
      </c>
      <c r="BN19" s="3"/>
      <c r="BO19" s="3"/>
      <c r="BP19" s="13">
        <v>0</v>
      </c>
      <c r="BQ19" s="13" t="s">
        <v>282</v>
      </c>
      <c r="BR19" s="13" t="s">
        <v>282</v>
      </c>
      <c r="BS19" s="13" t="s">
        <v>282</v>
      </c>
      <c r="BT19" s="13" t="s">
        <v>282</v>
      </c>
      <c r="BU19" s="13" t="s">
        <v>282</v>
      </c>
      <c r="BV19" s="13" t="s">
        <v>282</v>
      </c>
      <c r="BW19" s="13" t="s">
        <v>282</v>
      </c>
      <c r="BX19" s="13" t="s">
        <v>282</v>
      </c>
      <c r="BY19" s="13" t="s">
        <v>282</v>
      </c>
      <c r="BZ19" s="13" t="s">
        <v>282</v>
      </c>
      <c r="CA19" s="13" t="s">
        <v>282</v>
      </c>
      <c r="CB19" s="13" t="s">
        <v>282</v>
      </c>
      <c r="CC19" s="13" t="s">
        <v>282</v>
      </c>
      <c r="CD19" s="13" t="s">
        <v>282</v>
      </c>
      <c r="CE19" s="13" t="s">
        <v>282</v>
      </c>
      <c r="CF19" s="13" t="s">
        <v>282</v>
      </c>
      <c r="CG19" s="13" t="s">
        <v>282</v>
      </c>
      <c r="CH19" s="13" t="s">
        <v>282</v>
      </c>
      <c r="CI19" s="13" t="s">
        <v>282</v>
      </c>
      <c r="CJ19" s="13" t="s">
        <v>282</v>
      </c>
      <c r="CK19" s="13" t="s">
        <v>282</v>
      </c>
      <c r="CL19" s="13" t="s">
        <v>282</v>
      </c>
      <c r="CM19" s="13" t="s">
        <v>282</v>
      </c>
      <c r="CN19" s="13" t="s">
        <v>281</v>
      </c>
      <c r="CO19" s="13">
        <v>31</v>
      </c>
      <c r="CP19" s="13">
        <v>30</v>
      </c>
      <c r="CQ19" s="13" t="s">
        <v>281</v>
      </c>
      <c r="CR19" s="13" t="s">
        <v>281</v>
      </c>
      <c r="CS19" s="13">
        <v>29</v>
      </c>
      <c r="CT19" s="13">
        <v>0</v>
      </c>
      <c r="CU19" s="13">
        <v>43</v>
      </c>
      <c r="CV19" s="13">
        <v>40</v>
      </c>
      <c r="CW19" s="13">
        <v>45</v>
      </c>
      <c r="CX19" s="13">
        <v>0</v>
      </c>
      <c r="CZ19" s="13">
        <v>0</v>
      </c>
      <c r="DA19" s="13">
        <v>38</v>
      </c>
      <c r="DB19" s="13">
        <v>35</v>
      </c>
      <c r="DC19" s="13">
        <v>40</v>
      </c>
      <c r="DD19" s="13">
        <v>0</v>
      </c>
      <c r="DE19" s="13">
        <v>41</v>
      </c>
      <c r="DF19" s="13">
        <v>0</v>
      </c>
      <c r="DG19" s="13">
        <v>36</v>
      </c>
      <c r="DH19" s="13">
        <v>34</v>
      </c>
      <c r="DI19" s="13">
        <v>39</v>
      </c>
      <c r="DJ19" s="13">
        <v>0</v>
      </c>
      <c r="DK19" s="13">
        <v>31</v>
      </c>
    </row>
    <row r="20" spans="1:115">
      <c r="A20" s="3" t="s">
        <v>154</v>
      </c>
      <c r="B20" s="13">
        <v>3</v>
      </c>
      <c r="C20" s="13">
        <v>29</v>
      </c>
      <c r="D20" s="13">
        <v>29</v>
      </c>
      <c r="E20" s="13" t="s">
        <v>281</v>
      </c>
      <c r="F20" s="13">
        <v>1</v>
      </c>
      <c r="G20" s="13">
        <v>3</v>
      </c>
      <c r="H20" s="13">
        <v>31</v>
      </c>
      <c r="I20" s="13">
        <v>31</v>
      </c>
      <c r="J20" s="13" t="s">
        <v>281</v>
      </c>
      <c r="K20" s="13">
        <v>1</v>
      </c>
      <c r="L20" s="13">
        <v>3</v>
      </c>
      <c r="M20" s="13">
        <v>32</v>
      </c>
      <c r="N20" s="13">
        <v>31</v>
      </c>
      <c r="O20" s="13" t="s">
        <v>281</v>
      </c>
      <c r="P20" s="13">
        <v>1</v>
      </c>
      <c r="Q20" s="13">
        <v>7</v>
      </c>
      <c r="R20" s="13">
        <v>16</v>
      </c>
      <c r="S20" s="13">
        <v>15</v>
      </c>
      <c r="T20" s="13" t="s">
        <v>281</v>
      </c>
      <c r="U20" s="13">
        <v>1</v>
      </c>
      <c r="V20" s="13">
        <v>13</v>
      </c>
      <c r="W20" s="13">
        <v>16</v>
      </c>
      <c r="X20" s="13">
        <v>15</v>
      </c>
      <c r="Y20" s="13" t="s">
        <v>281</v>
      </c>
      <c r="Z20" s="13">
        <v>2</v>
      </c>
      <c r="AA20" s="13">
        <v>11</v>
      </c>
      <c r="AB20" s="13">
        <v>15</v>
      </c>
      <c r="AC20" s="13">
        <v>15</v>
      </c>
      <c r="AD20" s="13" t="s">
        <v>281</v>
      </c>
      <c r="AE20" s="13">
        <v>2</v>
      </c>
      <c r="AF20" s="74">
        <v>12</v>
      </c>
      <c r="AG20" s="74">
        <v>13</v>
      </c>
      <c r="AH20" s="74">
        <v>13</v>
      </c>
      <c r="AI20" s="74" t="s">
        <v>281</v>
      </c>
      <c r="AJ20" s="74">
        <v>2</v>
      </c>
      <c r="AK20" s="13">
        <v>10</v>
      </c>
      <c r="AL20" s="13">
        <v>18</v>
      </c>
      <c r="AM20" s="13">
        <v>18</v>
      </c>
      <c r="AN20" s="13" t="s">
        <v>281</v>
      </c>
      <c r="AO20" s="13">
        <v>2</v>
      </c>
      <c r="AP20" s="13">
        <v>8</v>
      </c>
      <c r="AQ20" s="13">
        <v>26</v>
      </c>
      <c r="AR20" s="13">
        <v>24</v>
      </c>
      <c r="AS20" s="13" t="s">
        <v>281</v>
      </c>
      <c r="AT20" s="13">
        <v>2</v>
      </c>
      <c r="AU20" s="80" t="s">
        <v>281</v>
      </c>
      <c r="AV20" s="80" t="s">
        <v>281</v>
      </c>
      <c r="AW20" s="80" t="s">
        <v>281</v>
      </c>
      <c r="AX20" s="80" t="s">
        <v>281</v>
      </c>
      <c r="AY20" s="80" t="s">
        <v>281</v>
      </c>
      <c r="AZ20" s="13">
        <v>35</v>
      </c>
      <c r="BA20" s="13">
        <v>36</v>
      </c>
      <c r="BB20" s="13">
        <v>30</v>
      </c>
      <c r="BC20" s="13">
        <v>29</v>
      </c>
      <c r="BD20" s="13">
        <v>48</v>
      </c>
      <c r="BE20" s="13">
        <v>63</v>
      </c>
      <c r="BF20" s="13">
        <v>36</v>
      </c>
      <c r="BG20" s="13">
        <v>34</v>
      </c>
      <c r="BH20" s="13">
        <v>45</v>
      </c>
      <c r="BI20" s="13">
        <v>54</v>
      </c>
      <c r="BJ20" s="13"/>
      <c r="BK20" s="3"/>
      <c r="BL20" s="3" t="s">
        <v>331</v>
      </c>
      <c r="BM20" s="3" t="s">
        <v>95</v>
      </c>
      <c r="BN20" s="3"/>
      <c r="BO20" s="3"/>
      <c r="BP20" s="13">
        <v>3</v>
      </c>
      <c r="BQ20" s="13" t="s">
        <v>282</v>
      </c>
      <c r="BR20" s="13" t="s">
        <v>282</v>
      </c>
      <c r="BS20" s="13" t="s">
        <v>282</v>
      </c>
      <c r="BT20" s="13" t="s">
        <v>282</v>
      </c>
      <c r="BU20" s="13" t="s">
        <v>282</v>
      </c>
      <c r="BV20" s="13" t="s">
        <v>282</v>
      </c>
      <c r="BW20" s="13" t="s">
        <v>282</v>
      </c>
      <c r="BX20" s="13" t="s">
        <v>282</v>
      </c>
      <c r="BY20" s="13" t="s">
        <v>282</v>
      </c>
      <c r="BZ20" s="13" t="s">
        <v>282</v>
      </c>
      <c r="CA20" s="13" t="s">
        <v>282</v>
      </c>
      <c r="CB20" s="13" t="s">
        <v>282</v>
      </c>
      <c r="CC20" s="13" t="s">
        <v>282</v>
      </c>
      <c r="CD20" s="13" t="s">
        <v>282</v>
      </c>
      <c r="CE20" s="13" t="s">
        <v>282</v>
      </c>
      <c r="CF20" s="13" t="s">
        <v>282</v>
      </c>
      <c r="CG20" s="13" t="s">
        <v>282</v>
      </c>
      <c r="CH20" s="13" t="s">
        <v>282</v>
      </c>
      <c r="CI20" s="13" t="s">
        <v>282</v>
      </c>
      <c r="CJ20" s="13" t="s">
        <v>282</v>
      </c>
      <c r="CK20" s="13" t="s">
        <v>282</v>
      </c>
      <c r="CL20" s="13" t="s">
        <v>282</v>
      </c>
      <c r="CM20" s="13" t="s">
        <v>282</v>
      </c>
      <c r="CN20" s="13" t="s">
        <v>281</v>
      </c>
      <c r="CO20" s="13" t="s">
        <v>281</v>
      </c>
      <c r="CP20" s="13" t="s">
        <v>281</v>
      </c>
      <c r="CQ20" s="13" t="s">
        <v>281</v>
      </c>
      <c r="CR20" s="13" t="s">
        <v>281</v>
      </c>
      <c r="CS20" s="13">
        <v>29</v>
      </c>
      <c r="CT20" s="13" t="s">
        <v>281</v>
      </c>
      <c r="CU20" s="13" t="s">
        <v>281</v>
      </c>
      <c r="CV20" s="13" t="s">
        <v>281</v>
      </c>
      <c r="CW20" s="13" t="s">
        <v>281</v>
      </c>
      <c r="CX20" s="13" t="s">
        <v>281</v>
      </c>
      <c r="CZ20" s="13" t="s">
        <v>281</v>
      </c>
      <c r="DA20" s="13" t="s">
        <v>281</v>
      </c>
      <c r="DB20" s="13" t="s">
        <v>281</v>
      </c>
      <c r="DC20" s="13" t="s">
        <v>281</v>
      </c>
      <c r="DD20" s="13" t="s">
        <v>281</v>
      </c>
      <c r="DE20" s="13">
        <v>41</v>
      </c>
      <c r="DF20" s="13">
        <v>3</v>
      </c>
      <c r="DG20" s="13">
        <v>28</v>
      </c>
      <c r="DH20" s="13">
        <v>28</v>
      </c>
      <c r="DI20" s="13" t="s">
        <v>281</v>
      </c>
      <c r="DJ20" s="13">
        <v>1</v>
      </c>
      <c r="DK20" s="13">
        <v>31</v>
      </c>
    </row>
    <row r="21" spans="1:115">
      <c r="A21" s="3" t="s">
        <v>155</v>
      </c>
      <c r="B21" s="13" t="s">
        <v>283</v>
      </c>
      <c r="C21" s="13" t="s">
        <v>283</v>
      </c>
      <c r="D21" s="13" t="s">
        <v>283</v>
      </c>
      <c r="E21" s="13" t="s">
        <v>283</v>
      </c>
      <c r="F21" s="13" t="s">
        <v>283</v>
      </c>
      <c r="G21" s="13" t="s">
        <v>283</v>
      </c>
      <c r="H21" s="13" t="s">
        <v>283</v>
      </c>
      <c r="I21" s="13" t="s">
        <v>283</v>
      </c>
      <c r="J21" s="13" t="s">
        <v>283</v>
      </c>
      <c r="K21" s="13" t="s">
        <v>283</v>
      </c>
      <c r="L21" s="13" t="s">
        <v>283</v>
      </c>
      <c r="M21" s="13" t="s">
        <v>283</v>
      </c>
      <c r="N21" s="13" t="s">
        <v>283</v>
      </c>
      <c r="O21" s="13" t="s">
        <v>283</v>
      </c>
      <c r="P21" s="13" t="s">
        <v>283</v>
      </c>
      <c r="Q21" s="13" t="s">
        <v>283</v>
      </c>
      <c r="R21" s="13" t="s">
        <v>283</v>
      </c>
      <c r="S21" s="13" t="s">
        <v>283</v>
      </c>
      <c r="T21" s="13" t="s">
        <v>283</v>
      </c>
      <c r="U21" s="13" t="s">
        <v>283</v>
      </c>
      <c r="V21" s="13" t="s">
        <v>283</v>
      </c>
      <c r="W21" s="13" t="s">
        <v>283</v>
      </c>
      <c r="X21" s="13" t="s">
        <v>283</v>
      </c>
      <c r="Y21" s="13" t="s">
        <v>283</v>
      </c>
      <c r="Z21" s="13" t="s">
        <v>283</v>
      </c>
      <c r="AA21" s="13" t="s">
        <v>283</v>
      </c>
      <c r="AB21" s="13" t="s">
        <v>283</v>
      </c>
      <c r="AC21" s="13" t="s">
        <v>283</v>
      </c>
      <c r="AD21" s="13" t="s">
        <v>283</v>
      </c>
      <c r="AE21" s="13" t="s">
        <v>283</v>
      </c>
      <c r="AF21" s="74" t="s">
        <v>283</v>
      </c>
      <c r="AG21" s="74" t="s">
        <v>283</v>
      </c>
      <c r="AH21" s="74" t="s">
        <v>283</v>
      </c>
      <c r="AI21" s="74" t="s">
        <v>283</v>
      </c>
      <c r="AJ21" s="74" t="s">
        <v>283</v>
      </c>
      <c r="AK21" s="13" t="s">
        <v>283</v>
      </c>
      <c r="AL21" s="13" t="s">
        <v>283</v>
      </c>
      <c r="AM21" s="13" t="s">
        <v>283</v>
      </c>
      <c r="AN21" s="13" t="s">
        <v>283</v>
      </c>
      <c r="AO21" s="13" t="s">
        <v>283</v>
      </c>
      <c r="AP21" s="13" t="s">
        <v>283</v>
      </c>
      <c r="AQ21" s="13" t="s">
        <v>283</v>
      </c>
      <c r="AR21" s="13" t="s">
        <v>283</v>
      </c>
      <c r="AS21" s="13" t="s">
        <v>283</v>
      </c>
      <c r="AT21" s="13" t="s">
        <v>283</v>
      </c>
      <c r="AU21" s="80" t="s">
        <v>283</v>
      </c>
      <c r="AV21" s="80" t="s">
        <v>283</v>
      </c>
      <c r="AW21" s="80" t="s">
        <v>283</v>
      </c>
      <c r="AX21" s="80" t="s">
        <v>283</v>
      </c>
      <c r="AY21" s="80" t="s">
        <v>283</v>
      </c>
      <c r="AZ21" s="13">
        <v>35</v>
      </c>
      <c r="BA21" s="13">
        <v>36</v>
      </c>
      <c r="BB21" s="13">
        <v>30</v>
      </c>
      <c r="BC21" s="13">
        <v>29</v>
      </c>
      <c r="BD21" s="13">
        <v>48</v>
      </c>
      <c r="BE21" s="13">
        <v>63</v>
      </c>
      <c r="BF21" s="13">
        <v>36</v>
      </c>
      <c r="BG21" s="13">
        <v>34</v>
      </c>
      <c r="BH21" s="13">
        <v>45</v>
      </c>
      <c r="BI21" s="13">
        <v>54</v>
      </c>
      <c r="BJ21" s="13"/>
      <c r="BK21" s="3"/>
      <c r="BL21" s="3" t="s">
        <v>332</v>
      </c>
      <c r="BM21" s="3" t="s">
        <v>93</v>
      </c>
      <c r="BN21" s="3"/>
      <c r="BO21" s="3"/>
      <c r="BP21" s="13" t="s">
        <v>283</v>
      </c>
      <c r="BQ21" s="13" t="s">
        <v>282</v>
      </c>
      <c r="BR21" s="13" t="s">
        <v>282</v>
      </c>
      <c r="BS21" s="13" t="s">
        <v>282</v>
      </c>
      <c r="BT21" s="13" t="s">
        <v>282</v>
      </c>
      <c r="BU21" s="13" t="s">
        <v>282</v>
      </c>
      <c r="BV21" s="13" t="s">
        <v>282</v>
      </c>
      <c r="BW21" s="13" t="s">
        <v>282</v>
      </c>
      <c r="BX21" s="13" t="s">
        <v>282</v>
      </c>
      <c r="BY21" s="13" t="s">
        <v>282</v>
      </c>
      <c r="BZ21" s="13" t="s">
        <v>282</v>
      </c>
      <c r="CA21" s="13" t="s">
        <v>282</v>
      </c>
      <c r="CB21" s="13" t="s">
        <v>282</v>
      </c>
      <c r="CC21" s="13" t="s">
        <v>282</v>
      </c>
      <c r="CD21" s="13" t="s">
        <v>282</v>
      </c>
      <c r="CE21" s="13" t="s">
        <v>282</v>
      </c>
      <c r="CF21" s="13" t="s">
        <v>282</v>
      </c>
      <c r="CG21" s="13" t="s">
        <v>282</v>
      </c>
      <c r="CH21" s="13" t="s">
        <v>282</v>
      </c>
      <c r="CI21" s="13" t="s">
        <v>282</v>
      </c>
      <c r="CJ21" s="13" t="s">
        <v>282</v>
      </c>
      <c r="CK21" s="13" t="s">
        <v>282</v>
      </c>
      <c r="CL21" s="13" t="s">
        <v>282</v>
      </c>
      <c r="CM21" s="13" t="s">
        <v>282</v>
      </c>
      <c r="CN21" s="13" t="s">
        <v>283</v>
      </c>
      <c r="CO21" s="13" t="s">
        <v>283</v>
      </c>
      <c r="CP21" s="13" t="s">
        <v>283</v>
      </c>
      <c r="CQ21" s="13" t="s">
        <v>283</v>
      </c>
      <c r="CR21" s="13" t="s">
        <v>283</v>
      </c>
      <c r="CS21" s="13">
        <v>29</v>
      </c>
      <c r="CT21" s="13" t="s">
        <v>283</v>
      </c>
      <c r="CU21" s="13" t="s">
        <v>283</v>
      </c>
      <c r="CV21" s="13" t="s">
        <v>283</v>
      </c>
      <c r="CW21" s="13" t="s">
        <v>283</v>
      </c>
      <c r="CX21" s="13" t="s">
        <v>283</v>
      </c>
      <c r="CZ21" s="13" t="s">
        <v>283</v>
      </c>
      <c r="DA21" s="13" t="s">
        <v>283</v>
      </c>
      <c r="DB21" s="13" t="s">
        <v>283</v>
      </c>
      <c r="DC21" s="13" t="s">
        <v>283</v>
      </c>
      <c r="DD21" s="13" t="s">
        <v>283</v>
      </c>
      <c r="DE21" s="13">
        <v>41</v>
      </c>
      <c r="DF21" s="13" t="s">
        <v>283</v>
      </c>
      <c r="DG21" s="13" t="s">
        <v>283</v>
      </c>
      <c r="DH21" s="13" t="s">
        <v>283</v>
      </c>
      <c r="DI21" s="13" t="s">
        <v>283</v>
      </c>
      <c r="DJ21" s="13" t="s">
        <v>283</v>
      </c>
      <c r="DK21" s="13">
        <v>31</v>
      </c>
    </row>
    <row r="22" spans="1:115">
      <c r="A22" s="3" t="s">
        <v>156</v>
      </c>
      <c r="B22" s="13">
        <v>30</v>
      </c>
      <c r="C22" s="13">
        <v>33</v>
      </c>
      <c r="D22" s="13">
        <v>35</v>
      </c>
      <c r="E22" s="13">
        <v>19</v>
      </c>
      <c r="F22" s="13">
        <v>10</v>
      </c>
      <c r="G22" s="13">
        <v>31</v>
      </c>
      <c r="H22" s="13">
        <v>36</v>
      </c>
      <c r="I22" s="13">
        <v>36</v>
      </c>
      <c r="J22" s="13">
        <v>29</v>
      </c>
      <c r="K22" s="13">
        <v>11</v>
      </c>
      <c r="L22" s="13">
        <v>29</v>
      </c>
      <c r="M22" s="13">
        <v>32</v>
      </c>
      <c r="N22" s="13">
        <v>32</v>
      </c>
      <c r="O22" s="13" t="s">
        <v>283</v>
      </c>
      <c r="P22" s="13">
        <v>9</v>
      </c>
      <c r="Q22" s="13">
        <v>32</v>
      </c>
      <c r="R22" s="13">
        <v>25</v>
      </c>
      <c r="S22" s="13">
        <v>24</v>
      </c>
      <c r="T22" s="13">
        <v>35</v>
      </c>
      <c r="U22" s="13">
        <v>8</v>
      </c>
      <c r="V22" s="13">
        <v>29</v>
      </c>
      <c r="W22" s="13">
        <v>30</v>
      </c>
      <c r="X22" s="13">
        <v>29</v>
      </c>
      <c r="Y22" s="13">
        <v>33</v>
      </c>
      <c r="Z22" s="13">
        <v>9</v>
      </c>
      <c r="AA22" s="13">
        <v>29</v>
      </c>
      <c r="AB22" s="13">
        <v>45</v>
      </c>
      <c r="AC22" s="13">
        <v>45</v>
      </c>
      <c r="AD22" s="13">
        <v>45</v>
      </c>
      <c r="AE22" s="13">
        <v>13</v>
      </c>
      <c r="AF22" s="74">
        <v>30</v>
      </c>
      <c r="AG22" s="74">
        <v>32</v>
      </c>
      <c r="AH22" s="74">
        <v>32</v>
      </c>
      <c r="AI22" s="74">
        <v>35</v>
      </c>
      <c r="AJ22" s="74">
        <v>10</v>
      </c>
      <c r="AK22" s="13">
        <v>28</v>
      </c>
      <c r="AL22" s="13">
        <v>24</v>
      </c>
      <c r="AM22" s="13">
        <v>23</v>
      </c>
      <c r="AN22" s="13">
        <v>34</v>
      </c>
      <c r="AO22" s="13">
        <v>7</v>
      </c>
      <c r="AP22" s="13">
        <v>26</v>
      </c>
      <c r="AQ22" s="13">
        <v>34</v>
      </c>
      <c r="AR22" s="13">
        <v>34</v>
      </c>
      <c r="AS22" s="13">
        <v>41</v>
      </c>
      <c r="AT22" s="13">
        <v>9</v>
      </c>
      <c r="AU22" s="80">
        <v>27</v>
      </c>
      <c r="AV22" s="80">
        <v>44</v>
      </c>
      <c r="AW22" s="80">
        <v>44</v>
      </c>
      <c r="AX22" s="80">
        <v>37</v>
      </c>
      <c r="AY22" s="80">
        <v>12</v>
      </c>
      <c r="AZ22" s="13">
        <v>35</v>
      </c>
      <c r="BA22" s="13">
        <v>36</v>
      </c>
      <c r="BB22" s="13">
        <v>30</v>
      </c>
      <c r="BC22" s="13">
        <v>29</v>
      </c>
      <c r="BD22" s="13">
        <v>48</v>
      </c>
      <c r="BE22" s="13">
        <v>63</v>
      </c>
      <c r="BF22" s="13">
        <v>36</v>
      </c>
      <c r="BG22" s="13">
        <v>34</v>
      </c>
      <c r="BH22" s="13">
        <v>45</v>
      </c>
      <c r="BI22" s="13">
        <v>54</v>
      </c>
      <c r="BJ22" s="13"/>
      <c r="BK22" s="3"/>
      <c r="BL22" s="3" t="s">
        <v>333</v>
      </c>
      <c r="BM22" s="3" t="s">
        <v>91</v>
      </c>
      <c r="BN22" s="3"/>
      <c r="BO22" s="3"/>
      <c r="BP22" s="13">
        <v>21</v>
      </c>
      <c r="BQ22" s="13" t="s">
        <v>282</v>
      </c>
      <c r="BR22" s="13" t="s">
        <v>282</v>
      </c>
      <c r="BS22" s="13" t="s">
        <v>282</v>
      </c>
      <c r="BT22" s="13" t="s">
        <v>282</v>
      </c>
      <c r="BU22" s="13" t="s">
        <v>282</v>
      </c>
      <c r="BV22" s="13" t="s">
        <v>282</v>
      </c>
      <c r="BW22" s="13" t="s">
        <v>282</v>
      </c>
      <c r="BX22" s="13" t="s">
        <v>282</v>
      </c>
      <c r="BY22" s="13" t="s">
        <v>282</v>
      </c>
      <c r="BZ22" s="13" t="s">
        <v>282</v>
      </c>
      <c r="CA22" s="13" t="s">
        <v>282</v>
      </c>
      <c r="CB22" s="13" t="s">
        <v>282</v>
      </c>
      <c r="CC22" s="13" t="s">
        <v>282</v>
      </c>
      <c r="CD22" s="13" t="s">
        <v>282</v>
      </c>
      <c r="CE22" s="13" t="s">
        <v>282</v>
      </c>
      <c r="CF22" s="13" t="s">
        <v>282</v>
      </c>
      <c r="CG22" s="13" t="s">
        <v>282</v>
      </c>
      <c r="CH22" s="13" t="s">
        <v>282</v>
      </c>
      <c r="CI22" s="13" t="s">
        <v>282</v>
      </c>
      <c r="CJ22" s="13" t="s">
        <v>282</v>
      </c>
      <c r="CK22" s="13" t="s">
        <v>282</v>
      </c>
      <c r="CL22" s="13" t="s">
        <v>282</v>
      </c>
      <c r="CM22" s="13" t="s">
        <v>282</v>
      </c>
      <c r="CN22" s="13">
        <v>29</v>
      </c>
      <c r="CO22" s="13">
        <v>35</v>
      </c>
      <c r="CP22" s="13">
        <v>36</v>
      </c>
      <c r="CQ22" s="13">
        <v>21</v>
      </c>
      <c r="CR22" s="13">
        <v>10</v>
      </c>
      <c r="CS22" s="13">
        <v>29</v>
      </c>
      <c r="CT22" s="13">
        <v>30</v>
      </c>
      <c r="CU22" s="13">
        <v>44</v>
      </c>
      <c r="CV22" s="13">
        <v>45</v>
      </c>
      <c r="CW22" s="13">
        <v>41</v>
      </c>
      <c r="CX22" s="13">
        <v>13</v>
      </c>
      <c r="CZ22" s="13">
        <v>29</v>
      </c>
      <c r="DA22" s="13">
        <v>41</v>
      </c>
      <c r="DB22" s="13">
        <v>41</v>
      </c>
      <c r="DC22" s="13" t="s">
        <v>281</v>
      </c>
      <c r="DD22" s="13">
        <v>12</v>
      </c>
      <c r="DE22" s="13">
        <v>41</v>
      </c>
      <c r="DF22" s="13">
        <v>30</v>
      </c>
      <c r="DG22" s="13">
        <v>22</v>
      </c>
      <c r="DH22" s="13">
        <v>23</v>
      </c>
      <c r="DI22" s="13">
        <v>18</v>
      </c>
      <c r="DJ22" s="13">
        <v>7</v>
      </c>
      <c r="DK22" s="13">
        <v>31</v>
      </c>
    </row>
    <row r="23" spans="1:115">
      <c r="A23" s="3" t="s">
        <v>157</v>
      </c>
      <c r="B23" s="13" t="s">
        <v>283</v>
      </c>
      <c r="C23" s="13" t="s">
        <v>283</v>
      </c>
      <c r="D23" s="13" t="s">
        <v>283</v>
      </c>
      <c r="E23" s="13" t="s">
        <v>283</v>
      </c>
      <c r="F23" s="13" t="s">
        <v>283</v>
      </c>
      <c r="G23" s="13" t="s">
        <v>283</v>
      </c>
      <c r="H23" s="13" t="s">
        <v>283</v>
      </c>
      <c r="I23" s="13" t="s">
        <v>283</v>
      </c>
      <c r="J23" s="13" t="s">
        <v>283</v>
      </c>
      <c r="K23" s="13" t="s">
        <v>283</v>
      </c>
      <c r="L23" s="13" t="s">
        <v>283</v>
      </c>
      <c r="M23" s="13" t="s">
        <v>283</v>
      </c>
      <c r="N23" s="13" t="s">
        <v>283</v>
      </c>
      <c r="O23" s="13" t="s">
        <v>283</v>
      </c>
      <c r="P23" s="13" t="s">
        <v>283</v>
      </c>
      <c r="Q23" s="13" t="s">
        <v>283</v>
      </c>
      <c r="R23" s="13" t="s">
        <v>283</v>
      </c>
      <c r="S23" s="13" t="s">
        <v>283</v>
      </c>
      <c r="T23" s="13" t="s">
        <v>283</v>
      </c>
      <c r="U23" s="13" t="s">
        <v>283</v>
      </c>
      <c r="V23" s="13" t="s">
        <v>283</v>
      </c>
      <c r="W23" s="13" t="s">
        <v>283</v>
      </c>
      <c r="X23" s="13" t="s">
        <v>283</v>
      </c>
      <c r="Y23" s="13" t="s">
        <v>283</v>
      </c>
      <c r="Z23" s="13" t="s">
        <v>283</v>
      </c>
      <c r="AA23" s="13" t="s">
        <v>283</v>
      </c>
      <c r="AB23" s="13" t="s">
        <v>283</v>
      </c>
      <c r="AC23" s="13" t="s">
        <v>283</v>
      </c>
      <c r="AD23" s="13" t="s">
        <v>283</v>
      </c>
      <c r="AE23" s="13" t="s">
        <v>283</v>
      </c>
      <c r="AF23" s="74" t="s">
        <v>283</v>
      </c>
      <c r="AG23" s="74" t="s">
        <v>283</v>
      </c>
      <c r="AH23" s="74" t="s">
        <v>283</v>
      </c>
      <c r="AI23" s="74" t="s">
        <v>283</v>
      </c>
      <c r="AJ23" s="74" t="s">
        <v>283</v>
      </c>
      <c r="AK23" s="13" t="s">
        <v>283</v>
      </c>
      <c r="AL23" s="13" t="s">
        <v>283</v>
      </c>
      <c r="AM23" s="13" t="s">
        <v>283</v>
      </c>
      <c r="AN23" s="13" t="s">
        <v>283</v>
      </c>
      <c r="AO23" s="13" t="s">
        <v>283</v>
      </c>
      <c r="AP23" s="13" t="s">
        <v>283</v>
      </c>
      <c r="AQ23" s="13" t="s">
        <v>283</v>
      </c>
      <c r="AR23" s="13" t="s">
        <v>283</v>
      </c>
      <c r="AS23" s="13" t="s">
        <v>283</v>
      </c>
      <c r="AT23" s="13" t="s">
        <v>283</v>
      </c>
      <c r="AU23" s="80" t="s">
        <v>283</v>
      </c>
      <c r="AV23" s="80" t="s">
        <v>283</v>
      </c>
      <c r="AW23" s="80" t="s">
        <v>283</v>
      </c>
      <c r="AX23" s="80" t="s">
        <v>283</v>
      </c>
      <c r="AY23" s="80" t="s">
        <v>283</v>
      </c>
      <c r="AZ23" s="13">
        <v>35</v>
      </c>
      <c r="BA23" s="13">
        <v>36</v>
      </c>
      <c r="BB23" s="13">
        <v>30</v>
      </c>
      <c r="BC23" s="13">
        <v>29</v>
      </c>
      <c r="BD23" s="13">
        <v>48</v>
      </c>
      <c r="BE23" s="13">
        <v>63</v>
      </c>
      <c r="BF23" s="13">
        <v>36</v>
      </c>
      <c r="BG23" s="13">
        <v>34</v>
      </c>
      <c r="BH23" s="13">
        <v>45</v>
      </c>
      <c r="BI23" s="13">
        <v>54</v>
      </c>
      <c r="BJ23" s="13"/>
      <c r="BK23" s="3"/>
      <c r="BL23" s="3" t="s">
        <v>334</v>
      </c>
      <c r="BM23" s="3" t="s">
        <v>88</v>
      </c>
      <c r="BN23" s="3"/>
      <c r="BO23" s="3"/>
      <c r="BP23" s="13">
        <v>0</v>
      </c>
      <c r="BQ23" s="13" t="s">
        <v>282</v>
      </c>
      <c r="BR23" s="13" t="s">
        <v>282</v>
      </c>
      <c r="BS23" s="13" t="s">
        <v>282</v>
      </c>
      <c r="BT23" s="13" t="s">
        <v>282</v>
      </c>
      <c r="BU23" s="13" t="s">
        <v>282</v>
      </c>
      <c r="BV23" s="13" t="s">
        <v>282</v>
      </c>
      <c r="BW23" s="13" t="s">
        <v>282</v>
      </c>
      <c r="BX23" s="13" t="s">
        <v>282</v>
      </c>
      <c r="BY23" s="13" t="s">
        <v>282</v>
      </c>
      <c r="BZ23" s="13" t="s">
        <v>282</v>
      </c>
      <c r="CA23" s="13" t="s">
        <v>282</v>
      </c>
      <c r="CB23" s="13" t="s">
        <v>282</v>
      </c>
      <c r="CC23" s="13" t="s">
        <v>282</v>
      </c>
      <c r="CD23" s="13" t="s">
        <v>282</v>
      </c>
      <c r="CE23" s="13" t="s">
        <v>282</v>
      </c>
      <c r="CF23" s="13" t="s">
        <v>282</v>
      </c>
      <c r="CG23" s="13" t="s">
        <v>282</v>
      </c>
      <c r="CH23" s="13" t="s">
        <v>282</v>
      </c>
      <c r="CI23" s="13" t="s">
        <v>282</v>
      </c>
      <c r="CJ23" s="13" t="s">
        <v>282</v>
      </c>
      <c r="CK23" s="13" t="s">
        <v>282</v>
      </c>
      <c r="CL23" s="13" t="s">
        <v>282</v>
      </c>
      <c r="CM23" s="13" t="s">
        <v>282</v>
      </c>
      <c r="CN23" s="13" t="s">
        <v>281</v>
      </c>
      <c r="CO23" s="13" t="s">
        <v>281</v>
      </c>
      <c r="CP23" s="13" t="s">
        <v>281</v>
      </c>
      <c r="CQ23" s="13" t="s">
        <v>281</v>
      </c>
      <c r="CR23" s="13" t="s">
        <v>281</v>
      </c>
      <c r="CS23" s="13">
        <v>29</v>
      </c>
      <c r="CT23" s="13">
        <v>0</v>
      </c>
      <c r="CU23" s="13">
        <v>40</v>
      </c>
      <c r="CV23" s="13" t="s">
        <v>283</v>
      </c>
      <c r="CW23" s="13">
        <v>40</v>
      </c>
      <c r="CX23" s="13">
        <v>0</v>
      </c>
      <c r="CZ23" s="13" t="s">
        <v>283</v>
      </c>
      <c r="DA23" s="13" t="s">
        <v>283</v>
      </c>
      <c r="DB23" s="13" t="s">
        <v>283</v>
      </c>
      <c r="DC23" s="13" t="s">
        <v>283</v>
      </c>
      <c r="DD23" s="13" t="s">
        <v>283</v>
      </c>
      <c r="DE23" s="13">
        <v>41</v>
      </c>
      <c r="DF23" s="13" t="s">
        <v>283</v>
      </c>
      <c r="DG23" s="13" t="s">
        <v>283</v>
      </c>
      <c r="DH23" s="13" t="s">
        <v>283</v>
      </c>
      <c r="DI23" s="13" t="s">
        <v>283</v>
      </c>
      <c r="DJ23" s="13" t="s">
        <v>283</v>
      </c>
      <c r="DK23" s="13">
        <v>31</v>
      </c>
    </row>
    <row r="24" spans="1:115">
      <c r="A24" s="3" t="s">
        <v>158</v>
      </c>
      <c r="B24" s="13">
        <v>69</v>
      </c>
      <c r="C24" s="13">
        <v>35</v>
      </c>
      <c r="D24" s="13">
        <v>35</v>
      </c>
      <c r="E24" s="13">
        <v>32</v>
      </c>
      <c r="F24" s="13">
        <v>24</v>
      </c>
      <c r="G24" s="13">
        <v>68</v>
      </c>
      <c r="H24" s="13">
        <v>19</v>
      </c>
      <c r="I24" s="13">
        <v>20</v>
      </c>
      <c r="J24" s="13">
        <v>11</v>
      </c>
      <c r="K24" s="13">
        <v>13</v>
      </c>
      <c r="L24" s="13">
        <v>59</v>
      </c>
      <c r="M24" s="13">
        <v>22</v>
      </c>
      <c r="N24" s="13">
        <v>22</v>
      </c>
      <c r="O24" s="13">
        <v>29</v>
      </c>
      <c r="P24" s="13">
        <v>13</v>
      </c>
      <c r="Q24" s="13">
        <v>69</v>
      </c>
      <c r="R24" s="13">
        <v>13</v>
      </c>
      <c r="S24" s="13">
        <v>12</v>
      </c>
      <c r="T24" s="13">
        <v>25</v>
      </c>
      <c r="U24" s="13">
        <v>9</v>
      </c>
      <c r="V24" s="13">
        <v>60</v>
      </c>
      <c r="W24" s="13">
        <v>50</v>
      </c>
      <c r="X24" s="13">
        <v>50</v>
      </c>
      <c r="Y24" s="13">
        <v>43</v>
      </c>
      <c r="Z24" s="13">
        <v>30</v>
      </c>
      <c r="AA24" s="13">
        <v>58</v>
      </c>
      <c r="AB24" s="13">
        <v>64</v>
      </c>
      <c r="AC24" s="13">
        <v>65</v>
      </c>
      <c r="AD24" s="13">
        <v>49</v>
      </c>
      <c r="AE24" s="13">
        <v>37</v>
      </c>
      <c r="AF24" s="74">
        <v>56</v>
      </c>
      <c r="AG24" s="74">
        <v>25</v>
      </c>
      <c r="AH24" s="74">
        <v>24</v>
      </c>
      <c r="AI24" s="74">
        <v>35</v>
      </c>
      <c r="AJ24" s="74">
        <v>14</v>
      </c>
      <c r="AK24" s="13">
        <v>66</v>
      </c>
      <c r="AL24" s="13">
        <v>22</v>
      </c>
      <c r="AM24" s="13">
        <v>22</v>
      </c>
      <c r="AN24" s="13">
        <v>30</v>
      </c>
      <c r="AO24" s="13">
        <v>15</v>
      </c>
      <c r="AP24" s="13">
        <v>77</v>
      </c>
      <c r="AQ24" s="13">
        <v>35</v>
      </c>
      <c r="AR24" s="13">
        <v>35</v>
      </c>
      <c r="AS24" s="13">
        <v>36</v>
      </c>
      <c r="AT24" s="13">
        <v>27</v>
      </c>
      <c r="AU24" s="80">
        <v>88</v>
      </c>
      <c r="AV24" s="80">
        <v>49</v>
      </c>
      <c r="AW24" s="80">
        <v>49</v>
      </c>
      <c r="AX24" s="80">
        <v>38</v>
      </c>
      <c r="AY24" s="80">
        <v>43</v>
      </c>
      <c r="AZ24" s="13">
        <v>35</v>
      </c>
      <c r="BA24" s="13">
        <v>36</v>
      </c>
      <c r="BB24" s="13">
        <v>30</v>
      </c>
      <c r="BC24" s="13">
        <v>29</v>
      </c>
      <c r="BD24" s="13">
        <v>48</v>
      </c>
      <c r="BE24" s="13">
        <v>63</v>
      </c>
      <c r="BF24" s="13">
        <v>36</v>
      </c>
      <c r="BG24" s="13">
        <v>34</v>
      </c>
      <c r="BH24" s="13">
        <v>45</v>
      </c>
      <c r="BI24" s="13">
        <v>54</v>
      </c>
      <c r="BJ24" s="13"/>
      <c r="BK24" s="3"/>
      <c r="BL24" s="3" t="s">
        <v>335</v>
      </c>
      <c r="BM24" s="3" t="s">
        <v>85</v>
      </c>
      <c r="BN24" s="3"/>
      <c r="BO24" s="3"/>
      <c r="BP24" s="13">
        <v>35</v>
      </c>
      <c r="BQ24" s="13" t="s">
        <v>282</v>
      </c>
      <c r="BR24" s="13" t="s">
        <v>282</v>
      </c>
      <c r="BS24" s="13" t="s">
        <v>282</v>
      </c>
      <c r="BT24" s="13" t="s">
        <v>282</v>
      </c>
      <c r="BU24" s="13" t="s">
        <v>282</v>
      </c>
      <c r="BV24" s="13" t="s">
        <v>282</v>
      </c>
      <c r="BW24" s="13" t="s">
        <v>282</v>
      </c>
      <c r="BX24" s="13" t="s">
        <v>282</v>
      </c>
      <c r="BY24" s="13" t="s">
        <v>282</v>
      </c>
      <c r="BZ24" s="13" t="s">
        <v>282</v>
      </c>
      <c r="CA24" s="13" t="s">
        <v>282</v>
      </c>
      <c r="CB24" s="13" t="s">
        <v>282</v>
      </c>
      <c r="CC24" s="13" t="s">
        <v>282</v>
      </c>
      <c r="CD24" s="13" t="s">
        <v>282</v>
      </c>
      <c r="CE24" s="13" t="s">
        <v>282</v>
      </c>
      <c r="CF24" s="13" t="s">
        <v>282</v>
      </c>
      <c r="CG24" s="13" t="s">
        <v>282</v>
      </c>
      <c r="CH24" s="13" t="s">
        <v>282</v>
      </c>
      <c r="CI24" s="13" t="s">
        <v>282</v>
      </c>
      <c r="CJ24" s="13" t="s">
        <v>282</v>
      </c>
      <c r="CK24" s="13" t="s">
        <v>282</v>
      </c>
      <c r="CL24" s="13" t="s">
        <v>282</v>
      </c>
      <c r="CM24" s="13" t="s">
        <v>282</v>
      </c>
      <c r="CN24" s="13">
        <v>29</v>
      </c>
      <c r="CO24" s="13">
        <v>18</v>
      </c>
      <c r="CP24" s="13">
        <v>18</v>
      </c>
      <c r="CQ24" s="13" t="s">
        <v>283</v>
      </c>
      <c r="CR24" s="13">
        <v>5</v>
      </c>
      <c r="CS24" s="13">
        <v>29</v>
      </c>
      <c r="CT24" s="13">
        <v>35</v>
      </c>
      <c r="CU24" s="13">
        <v>47</v>
      </c>
      <c r="CV24" s="13">
        <v>47</v>
      </c>
      <c r="CW24" s="13" t="s">
        <v>283</v>
      </c>
      <c r="CX24" s="13">
        <v>16</v>
      </c>
      <c r="CZ24" s="13">
        <v>56</v>
      </c>
      <c r="DA24" s="13">
        <v>36</v>
      </c>
      <c r="DB24" s="13">
        <v>36</v>
      </c>
      <c r="DC24" s="13" t="s">
        <v>281</v>
      </c>
      <c r="DD24" s="13">
        <v>20</v>
      </c>
      <c r="DE24" s="13">
        <v>41</v>
      </c>
      <c r="DF24" s="13">
        <v>56</v>
      </c>
      <c r="DG24" s="13">
        <v>34</v>
      </c>
      <c r="DH24" s="13">
        <v>35</v>
      </c>
      <c r="DI24" s="13" t="s">
        <v>281</v>
      </c>
      <c r="DJ24" s="13">
        <v>19</v>
      </c>
      <c r="DK24" s="13">
        <v>31</v>
      </c>
    </row>
    <row r="25" spans="1:115">
      <c r="A25" s="3" t="s">
        <v>159</v>
      </c>
      <c r="B25" s="13">
        <v>1</v>
      </c>
      <c r="C25" s="13">
        <v>10</v>
      </c>
      <c r="D25" s="13">
        <v>10</v>
      </c>
      <c r="E25" s="13">
        <v>10</v>
      </c>
      <c r="F25" s="13">
        <v>0</v>
      </c>
      <c r="G25" s="13" t="s">
        <v>281</v>
      </c>
      <c r="H25" s="13" t="s">
        <v>281</v>
      </c>
      <c r="I25" s="13" t="s">
        <v>281</v>
      </c>
      <c r="J25" s="13" t="s">
        <v>283</v>
      </c>
      <c r="K25" s="13" t="s">
        <v>281</v>
      </c>
      <c r="L25" s="13" t="s">
        <v>281</v>
      </c>
      <c r="M25" s="13" t="s">
        <v>281</v>
      </c>
      <c r="N25" s="13" t="s">
        <v>281</v>
      </c>
      <c r="O25" s="13" t="s">
        <v>283</v>
      </c>
      <c r="P25" s="13" t="s">
        <v>281</v>
      </c>
      <c r="Q25" s="13" t="s">
        <v>281</v>
      </c>
      <c r="R25" s="13" t="s">
        <v>281</v>
      </c>
      <c r="S25" s="13" t="s">
        <v>281</v>
      </c>
      <c r="T25" s="13" t="s">
        <v>283</v>
      </c>
      <c r="U25" s="13" t="s">
        <v>281</v>
      </c>
      <c r="V25" s="13" t="s">
        <v>281</v>
      </c>
      <c r="W25" s="13" t="s">
        <v>281</v>
      </c>
      <c r="X25" s="13" t="s">
        <v>281</v>
      </c>
      <c r="Y25" s="13" t="s">
        <v>283</v>
      </c>
      <c r="Z25" s="13" t="s">
        <v>281</v>
      </c>
      <c r="AA25" s="13" t="s">
        <v>281</v>
      </c>
      <c r="AB25" s="13" t="s">
        <v>281</v>
      </c>
      <c r="AC25" s="13" t="s">
        <v>281</v>
      </c>
      <c r="AD25" s="13" t="s">
        <v>283</v>
      </c>
      <c r="AE25" s="13" t="s">
        <v>281</v>
      </c>
      <c r="AF25" s="74" t="s">
        <v>281</v>
      </c>
      <c r="AG25" s="74" t="s">
        <v>281</v>
      </c>
      <c r="AH25" s="74" t="s">
        <v>281</v>
      </c>
      <c r="AI25" s="74" t="s">
        <v>283</v>
      </c>
      <c r="AJ25" s="74" t="s">
        <v>281</v>
      </c>
      <c r="AK25" s="13" t="s">
        <v>281</v>
      </c>
      <c r="AL25" s="13" t="s">
        <v>281</v>
      </c>
      <c r="AM25" s="13" t="s">
        <v>281</v>
      </c>
      <c r="AN25" s="13" t="s">
        <v>283</v>
      </c>
      <c r="AO25" s="13" t="s">
        <v>281</v>
      </c>
      <c r="AP25" s="13" t="s">
        <v>283</v>
      </c>
      <c r="AQ25" s="13" t="s">
        <v>283</v>
      </c>
      <c r="AR25" s="13" t="s">
        <v>283</v>
      </c>
      <c r="AS25" s="13" t="s">
        <v>283</v>
      </c>
      <c r="AT25" s="13" t="s">
        <v>283</v>
      </c>
      <c r="AU25" s="80" t="s">
        <v>283</v>
      </c>
      <c r="AV25" s="80" t="s">
        <v>283</v>
      </c>
      <c r="AW25" s="80" t="s">
        <v>283</v>
      </c>
      <c r="AX25" s="80" t="s">
        <v>283</v>
      </c>
      <c r="AY25" s="80" t="s">
        <v>283</v>
      </c>
      <c r="AZ25" s="13">
        <v>35</v>
      </c>
      <c r="BA25" s="13">
        <v>36</v>
      </c>
      <c r="BB25" s="13">
        <v>30</v>
      </c>
      <c r="BC25" s="13">
        <v>29</v>
      </c>
      <c r="BD25" s="13">
        <v>48</v>
      </c>
      <c r="BE25" s="13">
        <v>63</v>
      </c>
      <c r="BF25" s="13">
        <v>36</v>
      </c>
      <c r="BG25" s="13">
        <v>34</v>
      </c>
      <c r="BH25" s="13">
        <v>45</v>
      </c>
      <c r="BI25" s="13">
        <v>54</v>
      </c>
      <c r="BJ25" s="13"/>
      <c r="BK25" s="3"/>
      <c r="BL25" s="3" t="s">
        <v>336</v>
      </c>
      <c r="BM25" s="3" t="s">
        <v>82</v>
      </c>
      <c r="BN25" s="3"/>
      <c r="BO25" s="3"/>
      <c r="BP25" s="13">
        <v>1</v>
      </c>
      <c r="BQ25" s="13" t="s">
        <v>282</v>
      </c>
      <c r="BR25" s="13" t="s">
        <v>282</v>
      </c>
      <c r="BS25" s="13" t="s">
        <v>282</v>
      </c>
      <c r="BT25" s="13" t="s">
        <v>282</v>
      </c>
      <c r="BU25" s="13" t="s">
        <v>282</v>
      </c>
      <c r="BV25" s="13" t="s">
        <v>282</v>
      </c>
      <c r="BW25" s="13" t="s">
        <v>282</v>
      </c>
      <c r="BX25" s="13" t="s">
        <v>282</v>
      </c>
      <c r="BY25" s="13" t="s">
        <v>282</v>
      </c>
      <c r="BZ25" s="13" t="s">
        <v>282</v>
      </c>
      <c r="CA25" s="13" t="s">
        <v>282</v>
      </c>
      <c r="CB25" s="13" t="s">
        <v>282</v>
      </c>
      <c r="CC25" s="13" t="s">
        <v>282</v>
      </c>
      <c r="CD25" s="13" t="s">
        <v>282</v>
      </c>
      <c r="CE25" s="13" t="s">
        <v>282</v>
      </c>
      <c r="CF25" s="13" t="s">
        <v>282</v>
      </c>
      <c r="CG25" s="13" t="s">
        <v>282</v>
      </c>
      <c r="CH25" s="13" t="s">
        <v>282</v>
      </c>
      <c r="CI25" s="13" t="s">
        <v>282</v>
      </c>
      <c r="CJ25" s="13" t="s">
        <v>282</v>
      </c>
      <c r="CK25" s="13" t="s">
        <v>282</v>
      </c>
      <c r="CL25" s="13" t="s">
        <v>282</v>
      </c>
      <c r="CM25" s="13" t="s">
        <v>282</v>
      </c>
      <c r="CN25" s="13">
        <v>1</v>
      </c>
      <c r="CO25" s="13">
        <v>20</v>
      </c>
      <c r="CP25" s="13">
        <v>58</v>
      </c>
      <c r="CQ25" s="13" t="s">
        <v>281</v>
      </c>
      <c r="CR25" s="13">
        <v>0</v>
      </c>
      <c r="CS25" s="13">
        <v>29</v>
      </c>
      <c r="CT25" s="13">
        <v>1</v>
      </c>
      <c r="CU25" s="13">
        <v>64</v>
      </c>
      <c r="CV25" s="13">
        <v>75</v>
      </c>
      <c r="CW25" s="13" t="s">
        <v>281</v>
      </c>
      <c r="CX25" s="13">
        <v>1</v>
      </c>
      <c r="CZ25" s="13">
        <v>1</v>
      </c>
      <c r="DA25" s="13">
        <v>22</v>
      </c>
      <c r="DB25" s="13">
        <v>45</v>
      </c>
      <c r="DC25" s="13" t="s">
        <v>281</v>
      </c>
      <c r="DD25" s="13">
        <v>0</v>
      </c>
      <c r="DE25" s="13">
        <v>41</v>
      </c>
      <c r="DF25" s="13">
        <v>1</v>
      </c>
      <c r="DG25" s="13">
        <v>4</v>
      </c>
      <c r="DH25" s="13">
        <v>10</v>
      </c>
      <c r="DI25" s="13" t="s">
        <v>281</v>
      </c>
      <c r="DJ25" s="13">
        <v>0</v>
      </c>
      <c r="DK25" s="13">
        <v>31</v>
      </c>
    </row>
    <row r="26" spans="1:115">
      <c r="A26" s="3" t="s">
        <v>160</v>
      </c>
      <c r="B26" s="13" t="s">
        <v>283</v>
      </c>
      <c r="C26" s="13" t="s">
        <v>283</v>
      </c>
      <c r="D26" s="13" t="s">
        <v>283</v>
      </c>
      <c r="E26" s="13" t="s">
        <v>283</v>
      </c>
      <c r="F26" s="13" t="s">
        <v>283</v>
      </c>
      <c r="G26" s="13" t="s">
        <v>283</v>
      </c>
      <c r="H26" s="13" t="s">
        <v>283</v>
      </c>
      <c r="I26" s="13" t="s">
        <v>283</v>
      </c>
      <c r="J26" s="13" t="s">
        <v>283</v>
      </c>
      <c r="K26" s="13" t="s">
        <v>283</v>
      </c>
      <c r="L26" s="13" t="s">
        <v>283</v>
      </c>
      <c r="M26" s="13" t="s">
        <v>283</v>
      </c>
      <c r="N26" s="13" t="s">
        <v>283</v>
      </c>
      <c r="O26" s="13" t="s">
        <v>283</v>
      </c>
      <c r="P26" s="13" t="s">
        <v>283</v>
      </c>
      <c r="Q26" s="13" t="s">
        <v>283</v>
      </c>
      <c r="R26" s="13" t="s">
        <v>283</v>
      </c>
      <c r="S26" s="13" t="s">
        <v>283</v>
      </c>
      <c r="T26" s="13" t="s">
        <v>283</v>
      </c>
      <c r="U26" s="13" t="s">
        <v>283</v>
      </c>
      <c r="V26" s="13" t="s">
        <v>283</v>
      </c>
      <c r="W26" s="13" t="s">
        <v>283</v>
      </c>
      <c r="X26" s="13" t="s">
        <v>283</v>
      </c>
      <c r="Y26" s="13" t="s">
        <v>283</v>
      </c>
      <c r="Z26" s="13" t="s">
        <v>283</v>
      </c>
      <c r="AA26" s="13" t="s">
        <v>283</v>
      </c>
      <c r="AB26" s="13" t="s">
        <v>283</v>
      </c>
      <c r="AC26" s="13" t="s">
        <v>283</v>
      </c>
      <c r="AD26" s="13" t="s">
        <v>283</v>
      </c>
      <c r="AE26" s="13" t="s">
        <v>283</v>
      </c>
      <c r="AF26" s="74" t="s">
        <v>283</v>
      </c>
      <c r="AG26" s="74" t="s">
        <v>283</v>
      </c>
      <c r="AH26" s="74" t="s">
        <v>283</v>
      </c>
      <c r="AI26" s="74" t="s">
        <v>283</v>
      </c>
      <c r="AJ26" s="74" t="s">
        <v>283</v>
      </c>
      <c r="AK26" s="13" t="s">
        <v>283</v>
      </c>
      <c r="AL26" s="13" t="s">
        <v>283</v>
      </c>
      <c r="AM26" s="13" t="s">
        <v>283</v>
      </c>
      <c r="AN26" s="13" t="s">
        <v>283</v>
      </c>
      <c r="AO26" s="13" t="s">
        <v>283</v>
      </c>
      <c r="AP26" s="13" t="s">
        <v>283</v>
      </c>
      <c r="AQ26" s="13" t="s">
        <v>283</v>
      </c>
      <c r="AR26" s="13" t="s">
        <v>283</v>
      </c>
      <c r="AS26" s="13" t="s">
        <v>283</v>
      </c>
      <c r="AT26" s="13" t="s">
        <v>283</v>
      </c>
      <c r="AU26" s="80" t="s">
        <v>283</v>
      </c>
      <c r="AV26" s="80" t="s">
        <v>283</v>
      </c>
      <c r="AW26" s="80" t="s">
        <v>283</v>
      </c>
      <c r="AX26" s="80" t="s">
        <v>283</v>
      </c>
      <c r="AY26" s="80" t="s">
        <v>283</v>
      </c>
      <c r="AZ26" s="13">
        <v>35</v>
      </c>
      <c r="BA26" s="13">
        <v>36</v>
      </c>
      <c r="BB26" s="13">
        <v>30</v>
      </c>
      <c r="BC26" s="13">
        <v>29</v>
      </c>
      <c r="BD26" s="13">
        <v>48</v>
      </c>
      <c r="BE26" s="13">
        <v>63</v>
      </c>
      <c r="BF26" s="13">
        <v>36</v>
      </c>
      <c r="BG26" s="13">
        <v>34</v>
      </c>
      <c r="BH26" s="13">
        <v>45</v>
      </c>
      <c r="BI26" s="13">
        <v>54</v>
      </c>
      <c r="BJ26" s="13"/>
      <c r="BK26" s="3"/>
      <c r="BL26" s="3" t="s">
        <v>337</v>
      </c>
      <c r="BM26" s="3" t="s">
        <v>79</v>
      </c>
      <c r="BN26" s="3"/>
      <c r="BO26" s="3"/>
      <c r="BP26" s="13" t="s">
        <v>283</v>
      </c>
      <c r="BQ26" s="13" t="s">
        <v>282</v>
      </c>
      <c r="BR26" s="13" t="s">
        <v>282</v>
      </c>
      <c r="BS26" s="13" t="s">
        <v>282</v>
      </c>
      <c r="BT26" s="13" t="s">
        <v>282</v>
      </c>
      <c r="BU26" s="13" t="s">
        <v>282</v>
      </c>
      <c r="BV26" s="13" t="s">
        <v>282</v>
      </c>
      <c r="BW26" s="13" t="s">
        <v>282</v>
      </c>
      <c r="BX26" s="13" t="s">
        <v>282</v>
      </c>
      <c r="BY26" s="13" t="s">
        <v>282</v>
      </c>
      <c r="BZ26" s="13" t="s">
        <v>282</v>
      </c>
      <c r="CA26" s="13" t="s">
        <v>282</v>
      </c>
      <c r="CB26" s="13" t="s">
        <v>282</v>
      </c>
      <c r="CC26" s="13" t="s">
        <v>282</v>
      </c>
      <c r="CD26" s="13" t="s">
        <v>282</v>
      </c>
      <c r="CE26" s="13" t="s">
        <v>282</v>
      </c>
      <c r="CF26" s="13" t="s">
        <v>282</v>
      </c>
      <c r="CG26" s="13" t="s">
        <v>282</v>
      </c>
      <c r="CH26" s="13" t="s">
        <v>282</v>
      </c>
      <c r="CI26" s="13" t="s">
        <v>282</v>
      </c>
      <c r="CJ26" s="13" t="s">
        <v>282</v>
      </c>
      <c r="CK26" s="13" t="s">
        <v>282</v>
      </c>
      <c r="CL26" s="13" t="s">
        <v>282</v>
      </c>
      <c r="CM26" s="13" t="s">
        <v>282</v>
      </c>
      <c r="CN26" s="13" t="s">
        <v>283</v>
      </c>
      <c r="CO26" s="13" t="s">
        <v>283</v>
      </c>
      <c r="CP26" s="13" t="s">
        <v>283</v>
      </c>
      <c r="CQ26" s="13" t="s">
        <v>283</v>
      </c>
      <c r="CR26" s="13" t="s">
        <v>283</v>
      </c>
      <c r="CS26" s="13">
        <v>29</v>
      </c>
      <c r="CT26" s="13" t="s">
        <v>283</v>
      </c>
      <c r="CU26" s="13" t="s">
        <v>283</v>
      </c>
      <c r="CV26" s="13" t="s">
        <v>283</v>
      </c>
      <c r="CW26" s="13" t="s">
        <v>283</v>
      </c>
      <c r="CX26" s="13" t="s">
        <v>283</v>
      </c>
      <c r="CZ26" s="13" t="s">
        <v>283</v>
      </c>
      <c r="DA26" s="13" t="s">
        <v>283</v>
      </c>
      <c r="DB26" s="13" t="s">
        <v>283</v>
      </c>
      <c r="DC26" s="13" t="s">
        <v>283</v>
      </c>
      <c r="DD26" s="13" t="s">
        <v>283</v>
      </c>
      <c r="DE26" s="13">
        <v>41</v>
      </c>
      <c r="DF26" s="13" t="s">
        <v>283</v>
      </c>
      <c r="DG26" s="13" t="s">
        <v>283</v>
      </c>
      <c r="DH26" s="13" t="s">
        <v>283</v>
      </c>
      <c r="DI26" s="13" t="s">
        <v>283</v>
      </c>
      <c r="DJ26" s="13" t="s">
        <v>283</v>
      </c>
      <c r="DK26" s="13">
        <v>31</v>
      </c>
    </row>
    <row r="27" spans="1:115">
      <c r="A27" s="3" t="s">
        <v>161</v>
      </c>
      <c r="B27" s="13" t="s">
        <v>283</v>
      </c>
      <c r="C27" s="13" t="s">
        <v>283</v>
      </c>
      <c r="D27" s="13" t="s">
        <v>283</v>
      </c>
      <c r="E27" s="13" t="s">
        <v>283</v>
      </c>
      <c r="F27" s="13" t="s">
        <v>283</v>
      </c>
      <c r="G27" s="13" t="s">
        <v>283</v>
      </c>
      <c r="H27" s="13" t="s">
        <v>283</v>
      </c>
      <c r="I27" s="13" t="s">
        <v>283</v>
      </c>
      <c r="J27" s="13" t="s">
        <v>283</v>
      </c>
      <c r="K27" s="13" t="s">
        <v>283</v>
      </c>
      <c r="L27" s="13" t="s">
        <v>283</v>
      </c>
      <c r="M27" s="13" t="s">
        <v>283</v>
      </c>
      <c r="N27" s="13" t="s">
        <v>283</v>
      </c>
      <c r="O27" s="13" t="s">
        <v>283</v>
      </c>
      <c r="P27" s="13" t="s">
        <v>283</v>
      </c>
      <c r="Q27" s="13" t="s">
        <v>283</v>
      </c>
      <c r="R27" s="13" t="s">
        <v>283</v>
      </c>
      <c r="S27" s="13" t="s">
        <v>283</v>
      </c>
      <c r="T27" s="13" t="s">
        <v>283</v>
      </c>
      <c r="U27" s="13" t="s">
        <v>283</v>
      </c>
      <c r="V27" s="13" t="s">
        <v>283</v>
      </c>
      <c r="W27" s="13" t="s">
        <v>283</v>
      </c>
      <c r="X27" s="13" t="s">
        <v>283</v>
      </c>
      <c r="Y27" s="13" t="s">
        <v>283</v>
      </c>
      <c r="Z27" s="13" t="s">
        <v>283</v>
      </c>
      <c r="AA27" s="13" t="s">
        <v>283</v>
      </c>
      <c r="AB27" s="13" t="s">
        <v>283</v>
      </c>
      <c r="AC27" s="13" t="s">
        <v>283</v>
      </c>
      <c r="AD27" s="13" t="s">
        <v>283</v>
      </c>
      <c r="AE27" s="13" t="s">
        <v>283</v>
      </c>
      <c r="AF27" s="74" t="s">
        <v>283</v>
      </c>
      <c r="AG27" s="74" t="s">
        <v>283</v>
      </c>
      <c r="AH27" s="74" t="s">
        <v>283</v>
      </c>
      <c r="AI27" s="74" t="s">
        <v>283</v>
      </c>
      <c r="AJ27" s="74" t="s">
        <v>283</v>
      </c>
      <c r="AK27" s="13" t="s">
        <v>283</v>
      </c>
      <c r="AL27" s="13" t="s">
        <v>283</v>
      </c>
      <c r="AM27" s="13" t="s">
        <v>283</v>
      </c>
      <c r="AN27" s="13" t="s">
        <v>283</v>
      </c>
      <c r="AO27" s="13" t="s">
        <v>283</v>
      </c>
      <c r="AP27" s="13" t="s">
        <v>283</v>
      </c>
      <c r="AQ27" s="13" t="s">
        <v>283</v>
      </c>
      <c r="AR27" s="13" t="s">
        <v>283</v>
      </c>
      <c r="AS27" s="13" t="s">
        <v>283</v>
      </c>
      <c r="AT27" s="13" t="s">
        <v>283</v>
      </c>
      <c r="AU27" s="80" t="s">
        <v>283</v>
      </c>
      <c r="AV27" s="80" t="s">
        <v>283</v>
      </c>
      <c r="AW27" s="80" t="s">
        <v>283</v>
      </c>
      <c r="AX27" s="80" t="s">
        <v>283</v>
      </c>
      <c r="AY27" s="80" t="s">
        <v>283</v>
      </c>
      <c r="AZ27" s="13">
        <v>35</v>
      </c>
      <c r="BA27" s="13">
        <v>36</v>
      </c>
      <c r="BB27" s="13">
        <v>30</v>
      </c>
      <c r="BC27" s="13">
        <v>29</v>
      </c>
      <c r="BD27" s="13">
        <v>48</v>
      </c>
      <c r="BE27" s="13">
        <v>63</v>
      </c>
      <c r="BF27" s="13">
        <v>36</v>
      </c>
      <c r="BG27" s="13">
        <v>34</v>
      </c>
      <c r="BH27" s="13">
        <v>45</v>
      </c>
      <c r="BI27" s="13">
        <v>54</v>
      </c>
      <c r="BJ27" s="13"/>
      <c r="BK27" s="3"/>
      <c r="BL27" s="3" t="s">
        <v>338</v>
      </c>
      <c r="BM27" s="3" t="s">
        <v>76</v>
      </c>
      <c r="BN27" s="3"/>
      <c r="BO27" s="3"/>
      <c r="BP27" s="13" t="s">
        <v>283</v>
      </c>
      <c r="BQ27" s="13" t="s">
        <v>282</v>
      </c>
      <c r="BR27" s="13" t="s">
        <v>282</v>
      </c>
      <c r="BS27" s="13" t="s">
        <v>282</v>
      </c>
      <c r="BT27" s="13" t="s">
        <v>282</v>
      </c>
      <c r="BU27" s="13" t="s">
        <v>282</v>
      </c>
      <c r="BV27" s="13" t="s">
        <v>282</v>
      </c>
      <c r="BW27" s="13" t="s">
        <v>282</v>
      </c>
      <c r="BX27" s="13" t="s">
        <v>282</v>
      </c>
      <c r="BY27" s="13" t="s">
        <v>282</v>
      </c>
      <c r="BZ27" s="13" t="s">
        <v>282</v>
      </c>
      <c r="CA27" s="13" t="s">
        <v>282</v>
      </c>
      <c r="CB27" s="13" t="s">
        <v>282</v>
      </c>
      <c r="CC27" s="13" t="s">
        <v>282</v>
      </c>
      <c r="CD27" s="13" t="s">
        <v>282</v>
      </c>
      <c r="CE27" s="13" t="s">
        <v>282</v>
      </c>
      <c r="CF27" s="13" t="s">
        <v>282</v>
      </c>
      <c r="CG27" s="13" t="s">
        <v>282</v>
      </c>
      <c r="CH27" s="13" t="s">
        <v>282</v>
      </c>
      <c r="CI27" s="13" t="s">
        <v>282</v>
      </c>
      <c r="CJ27" s="13" t="s">
        <v>282</v>
      </c>
      <c r="CK27" s="13" t="s">
        <v>282</v>
      </c>
      <c r="CL27" s="13" t="s">
        <v>282</v>
      </c>
      <c r="CM27" s="13" t="s">
        <v>282</v>
      </c>
      <c r="CN27" s="13" t="s">
        <v>283</v>
      </c>
      <c r="CO27" s="13" t="s">
        <v>283</v>
      </c>
      <c r="CP27" s="13" t="s">
        <v>283</v>
      </c>
      <c r="CQ27" s="13" t="s">
        <v>283</v>
      </c>
      <c r="CR27" s="13" t="s">
        <v>283</v>
      </c>
      <c r="CS27" s="13">
        <v>29</v>
      </c>
      <c r="CT27" s="13" t="s">
        <v>283</v>
      </c>
      <c r="CU27" s="13" t="s">
        <v>283</v>
      </c>
      <c r="CV27" s="13" t="s">
        <v>283</v>
      </c>
      <c r="CW27" s="13" t="s">
        <v>283</v>
      </c>
      <c r="CX27" s="13" t="s">
        <v>283</v>
      </c>
      <c r="CZ27" s="13" t="s">
        <v>283</v>
      </c>
      <c r="DA27" s="13" t="s">
        <v>283</v>
      </c>
      <c r="DB27" s="13" t="s">
        <v>283</v>
      </c>
      <c r="DC27" s="13" t="s">
        <v>283</v>
      </c>
      <c r="DD27" s="13" t="s">
        <v>283</v>
      </c>
      <c r="DE27" s="13">
        <v>41</v>
      </c>
      <c r="DF27" s="13" t="s">
        <v>283</v>
      </c>
      <c r="DG27" s="13" t="s">
        <v>283</v>
      </c>
      <c r="DH27" s="13" t="s">
        <v>283</v>
      </c>
      <c r="DI27" s="13" t="s">
        <v>283</v>
      </c>
      <c r="DJ27" s="13" t="s">
        <v>283</v>
      </c>
      <c r="DK27" s="13">
        <v>31</v>
      </c>
    </row>
    <row r="28" spans="1:115">
      <c r="A28" s="3" t="s">
        <v>162</v>
      </c>
      <c r="B28" s="13" t="s">
        <v>283</v>
      </c>
      <c r="C28" s="13" t="s">
        <v>283</v>
      </c>
      <c r="D28" s="13" t="s">
        <v>283</v>
      </c>
      <c r="E28" s="13" t="s">
        <v>283</v>
      </c>
      <c r="F28" s="13" t="s">
        <v>283</v>
      </c>
      <c r="G28" s="13" t="s">
        <v>283</v>
      </c>
      <c r="H28" s="13" t="s">
        <v>283</v>
      </c>
      <c r="I28" s="13" t="s">
        <v>283</v>
      </c>
      <c r="J28" s="13" t="s">
        <v>283</v>
      </c>
      <c r="K28" s="13" t="s">
        <v>283</v>
      </c>
      <c r="L28" s="13" t="s">
        <v>283</v>
      </c>
      <c r="M28" s="13" t="s">
        <v>283</v>
      </c>
      <c r="N28" s="13" t="s">
        <v>283</v>
      </c>
      <c r="O28" s="13" t="s">
        <v>283</v>
      </c>
      <c r="P28" s="13" t="s">
        <v>283</v>
      </c>
      <c r="Q28" s="13" t="s">
        <v>283</v>
      </c>
      <c r="R28" s="13" t="s">
        <v>283</v>
      </c>
      <c r="S28" s="13" t="s">
        <v>283</v>
      </c>
      <c r="T28" s="13" t="s">
        <v>283</v>
      </c>
      <c r="U28" s="13" t="s">
        <v>283</v>
      </c>
      <c r="V28" s="13" t="s">
        <v>283</v>
      </c>
      <c r="W28" s="13" t="s">
        <v>283</v>
      </c>
      <c r="X28" s="13" t="s">
        <v>283</v>
      </c>
      <c r="Y28" s="13" t="s">
        <v>283</v>
      </c>
      <c r="Z28" s="13" t="s">
        <v>283</v>
      </c>
      <c r="AA28" s="13" t="s">
        <v>283</v>
      </c>
      <c r="AB28" s="13" t="s">
        <v>283</v>
      </c>
      <c r="AC28" s="13" t="s">
        <v>283</v>
      </c>
      <c r="AD28" s="13" t="s">
        <v>283</v>
      </c>
      <c r="AE28" s="13" t="s">
        <v>283</v>
      </c>
      <c r="AF28" s="74" t="s">
        <v>283</v>
      </c>
      <c r="AG28" s="74" t="s">
        <v>283</v>
      </c>
      <c r="AH28" s="74" t="s">
        <v>283</v>
      </c>
      <c r="AI28" s="74" t="s">
        <v>283</v>
      </c>
      <c r="AJ28" s="74" t="s">
        <v>283</v>
      </c>
      <c r="AK28" s="13" t="s">
        <v>283</v>
      </c>
      <c r="AL28" s="13" t="s">
        <v>283</v>
      </c>
      <c r="AM28" s="13" t="s">
        <v>283</v>
      </c>
      <c r="AN28" s="13" t="s">
        <v>283</v>
      </c>
      <c r="AO28" s="13" t="s">
        <v>283</v>
      </c>
      <c r="AP28" s="13" t="s">
        <v>283</v>
      </c>
      <c r="AQ28" s="13" t="s">
        <v>283</v>
      </c>
      <c r="AR28" s="13" t="s">
        <v>283</v>
      </c>
      <c r="AS28" s="13" t="s">
        <v>283</v>
      </c>
      <c r="AT28" s="13" t="s">
        <v>283</v>
      </c>
      <c r="AU28" s="80" t="s">
        <v>283</v>
      </c>
      <c r="AV28" s="80" t="s">
        <v>283</v>
      </c>
      <c r="AW28" s="80" t="s">
        <v>283</v>
      </c>
      <c r="AX28" s="80" t="s">
        <v>283</v>
      </c>
      <c r="AY28" s="80" t="s">
        <v>283</v>
      </c>
      <c r="AZ28" s="13">
        <v>35</v>
      </c>
      <c r="BA28" s="13">
        <v>36</v>
      </c>
      <c r="BB28" s="13">
        <v>30</v>
      </c>
      <c r="BC28" s="13">
        <v>29</v>
      </c>
      <c r="BD28" s="13">
        <v>48</v>
      </c>
      <c r="BE28" s="13">
        <v>63</v>
      </c>
      <c r="BF28" s="13">
        <v>36</v>
      </c>
      <c r="BG28" s="13">
        <v>34</v>
      </c>
      <c r="BH28" s="13">
        <v>45</v>
      </c>
      <c r="BI28" s="13">
        <v>54</v>
      </c>
      <c r="BJ28" s="13"/>
      <c r="BK28" s="3"/>
      <c r="BL28" s="3" t="s">
        <v>339</v>
      </c>
      <c r="BM28" s="3" t="s">
        <v>73</v>
      </c>
      <c r="BN28" s="3"/>
      <c r="BO28" s="3"/>
      <c r="BP28" s="13" t="s">
        <v>283</v>
      </c>
      <c r="BQ28" s="13" t="s">
        <v>282</v>
      </c>
      <c r="BR28" s="13" t="s">
        <v>282</v>
      </c>
      <c r="BS28" s="13" t="s">
        <v>282</v>
      </c>
      <c r="BT28" s="13" t="s">
        <v>282</v>
      </c>
      <c r="BU28" s="13" t="s">
        <v>282</v>
      </c>
      <c r="BV28" s="13" t="s">
        <v>282</v>
      </c>
      <c r="BW28" s="13" t="s">
        <v>282</v>
      </c>
      <c r="BX28" s="13" t="s">
        <v>282</v>
      </c>
      <c r="BY28" s="13" t="s">
        <v>282</v>
      </c>
      <c r="BZ28" s="13" t="s">
        <v>282</v>
      </c>
      <c r="CA28" s="13" t="s">
        <v>282</v>
      </c>
      <c r="CB28" s="13" t="s">
        <v>282</v>
      </c>
      <c r="CC28" s="13" t="s">
        <v>282</v>
      </c>
      <c r="CD28" s="13" t="s">
        <v>282</v>
      </c>
      <c r="CE28" s="13" t="s">
        <v>282</v>
      </c>
      <c r="CF28" s="13" t="s">
        <v>282</v>
      </c>
      <c r="CG28" s="13" t="s">
        <v>282</v>
      </c>
      <c r="CH28" s="13" t="s">
        <v>282</v>
      </c>
      <c r="CI28" s="13" t="s">
        <v>282</v>
      </c>
      <c r="CJ28" s="13" t="s">
        <v>282</v>
      </c>
      <c r="CK28" s="13" t="s">
        <v>282</v>
      </c>
      <c r="CL28" s="13" t="s">
        <v>282</v>
      </c>
      <c r="CM28" s="13" t="s">
        <v>282</v>
      </c>
      <c r="CN28" s="13" t="s">
        <v>283</v>
      </c>
      <c r="CO28" s="13" t="s">
        <v>283</v>
      </c>
      <c r="CP28" s="13" t="s">
        <v>283</v>
      </c>
      <c r="CQ28" s="13" t="s">
        <v>283</v>
      </c>
      <c r="CR28" s="13" t="s">
        <v>283</v>
      </c>
      <c r="CS28" s="13">
        <v>29</v>
      </c>
      <c r="CT28" s="13" t="s">
        <v>283</v>
      </c>
      <c r="CU28" s="13" t="s">
        <v>283</v>
      </c>
      <c r="CV28" s="13" t="s">
        <v>283</v>
      </c>
      <c r="CW28" s="13" t="s">
        <v>283</v>
      </c>
      <c r="CX28" s="13" t="s">
        <v>283</v>
      </c>
      <c r="CZ28" s="13" t="s">
        <v>283</v>
      </c>
      <c r="DA28" s="13" t="s">
        <v>283</v>
      </c>
      <c r="DB28" s="13" t="s">
        <v>283</v>
      </c>
      <c r="DC28" s="13" t="s">
        <v>283</v>
      </c>
      <c r="DD28" s="13" t="s">
        <v>283</v>
      </c>
      <c r="DE28" s="13">
        <v>41</v>
      </c>
      <c r="DF28" s="13" t="s">
        <v>283</v>
      </c>
      <c r="DG28" s="13" t="s">
        <v>283</v>
      </c>
      <c r="DH28" s="13" t="s">
        <v>283</v>
      </c>
      <c r="DI28" s="13" t="s">
        <v>283</v>
      </c>
      <c r="DJ28" s="13" t="s">
        <v>283</v>
      </c>
      <c r="DK28" s="13">
        <v>31</v>
      </c>
    </row>
    <row r="29" spans="1:115">
      <c r="A29" s="3" t="s">
        <v>163</v>
      </c>
      <c r="B29" s="13" t="s">
        <v>283</v>
      </c>
      <c r="C29" s="13" t="s">
        <v>283</v>
      </c>
      <c r="D29" s="13" t="s">
        <v>283</v>
      </c>
      <c r="E29" s="13" t="s">
        <v>283</v>
      </c>
      <c r="F29" s="13" t="s">
        <v>283</v>
      </c>
      <c r="G29" s="13" t="s">
        <v>283</v>
      </c>
      <c r="H29" s="13" t="s">
        <v>283</v>
      </c>
      <c r="I29" s="13" t="s">
        <v>283</v>
      </c>
      <c r="J29" s="13" t="s">
        <v>283</v>
      </c>
      <c r="K29" s="13" t="s">
        <v>283</v>
      </c>
      <c r="L29" s="13" t="s">
        <v>283</v>
      </c>
      <c r="M29" s="13" t="s">
        <v>283</v>
      </c>
      <c r="N29" s="13" t="s">
        <v>283</v>
      </c>
      <c r="O29" s="13" t="s">
        <v>283</v>
      </c>
      <c r="P29" s="13" t="s">
        <v>283</v>
      </c>
      <c r="Q29" s="13" t="s">
        <v>283</v>
      </c>
      <c r="R29" s="13" t="s">
        <v>283</v>
      </c>
      <c r="S29" s="13" t="s">
        <v>283</v>
      </c>
      <c r="T29" s="13" t="s">
        <v>283</v>
      </c>
      <c r="U29" s="13" t="s">
        <v>283</v>
      </c>
      <c r="V29" s="13" t="s">
        <v>283</v>
      </c>
      <c r="W29" s="13" t="s">
        <v>283</v>
      </c>
      <c r="X29" s="13" t="s">
        <v>283</v>
      </c>
      <c r="Y29" s="13" t="s">
        <v>283</v>
      </c>
      <c r="Z29" s="13" t="s">
        <v>283</v>
      </c>
      <c r="AA29" s="13" t="s">
        <v>283</v>
      </c>
      <c r="AB29" s="13" t="s">
        <v>283</v>
      </c>
      <c r="AC29" s="13" t="s">
        <v>283</v>
      </c>
      <c r="AD29" s="13" t="s">
        <v>283</v>
      </c>
      <c r="AE29" s="13" t="s">
        <v>283</v>
      </c>
      <c r="AF29" s="74" t="s">
        <v>283</v>
      </c>
      <c r="AG29" s="74" t="s">
        <v>283</v>
      </c>
      <c r="AH29" s="74" t="s">
        <v>283</v>
      </c>
      <c r="AI29" s="74" t="s">
        <v>283</v>
      </c>
      <c r="AJ29" s="74" t="s">
        <v>283</v>
      </c>
      <c r="AK29" s="13" t="s">
        <v>283</v>
      </c>
      <c r="AL29" s="13" t="s">
        <v>283</v>
      </c>
      <c r="AM29" s="13" t="s">
        <v>283</v>
      </c>
      <c r="AN29" s="13" t="s">
        <v>283</v>
      </c>
      <c r="AO29" s="13" t="s">
        <v>283</v>
      </c>
      <c r="AP29" s="13" t="s">
        <v>283</v>
      </c>
      <c r="AQ29" s="13" t="s">
        <v>283</v>
      </c>
      <c r="AR29" s="13" t="s">
        <v>283</v>
      </c>
      <c r="AS29" s="13" t="s">
        <v>283</v>
      </c>
      <c r="AT29" s="13" t="s">
        <v>283</v>
      </c>
      <c r="AU29" s="80" t="s">
        <v>283</v>
      </c>
      <c r="AV29" s="80" t="s">
        <v>283</v>
      </c>
      <c r="AW29" s="80" t="s">
        <v>283</v>
      </c>
      <c r="AX29" s="80" t="s">
        <v>283</v>
      </c>
      <c r="AY29" s="80" t="s">
        <v>283</v>
      </c>
      <c r="AZ29" s="13">
        <v>35</v>
      </c>
      <c r="BA29" s="13">
        <v>36</v>
      </c>
      <c r="BB29" s="13">
        <v>30</v>
      </c>
      <c r="BC29" s="13">
        <v>29</v>
      </c>
      <c r="BD29" s="13">
        <v>48</v>
      </c>
      <c r="BE29" s="13">
        <v>63</v>
      </c>
      <c r="BF29" s="13">
        <v>36</v>
      </c>
      <c r="BG29" s="13">
        <v>34</v>
      </c>
      <c r="BH29" s="13">
        <v>45</v>
      </c>
      <c r="BI29" s="13">
        <v>54</v>
      </c>
      <c r="BJ29" s="13"/>
      <c r="BK29" s="3"/>
      <c r="BL29" s="3" t="s">
        <v>340</v>
      </c>
      <c r="BM29" s="3" t="s">
        <v>70</v>
      </c>
      <c r="BN29" s="3"/>
      <c r="BO29" s="3"/>
      <c r="BP29" s="13">
        <v>0</v>
      </c>
      <c r="BQ29" s="13" t="s">
        <v>282</v>
      </c>
      <c r="BR29" s="13" t="s">
        <v>282</v>
      </c>
      <c r="BS29" s="13" t="s">
        <v>282</v>
      </c>
      <c r="BT29" s="13" t="s">
        <v>282</v>
      </c>
      <c r="BU29" s="13" t="s">
        <v>282</v>
      </c>
      <c r="BV29" s="13" t="s">
        <v>282</v>
      </c>
      <c r="BW29" s="13" t="s">
        <v>282</v>
      </c>
      <c r="BX29" s="13" t="s">
        <v>282</v>
      </c>
      <c r="BY29" s="13" t="s">
        <v>282</v>
      </c>
      <c r="BZ29" s="13" t="s">
        <v>282</v>
      </c>
      <c r="CA29" s="13" t="s">
        <v>282</v>
      </c>
      <c r="CB29" s="13" t="s">
        <v>282</v>
      </c>
      <c r="CC29" s="13" t="s">
        <v>282</v>
      </c>
      <c r="CD29" s="13" t="s">
        <v>282</v>
      </c>
      <c r="CE29" s="13" t="s">
        <v>282</v>
      </c>
      <c r="CF29" s="13" t="s">
        <v>282</v>
      </c>
      <c r="CG29" s="13" t="s">
        <v>282</v>
      </c>
      <c r="CH29" s="13" t="s">
        <v>282</v>
      </c>
      <c r="CI29" s="13" t="s">
        <v>282</v>
      </c>
      <c r="CJ29" s="13" t="s">
        <v>282</v>
      </c>
      <c r="CK29" s="13" t="s">
        <v>282</v>
      </c>
      <c r="CL29" s="13" t="s">
        <v>282</v>
      </c>
      <c r="CM29" s="13" t="s">
        <v>282</v>
      </c>
      <c r="CN29" s="13" t="s">
        <v>283</v>
      </c>
      <c r="CO29" s="13" t="s">
        <v>283</v>
      </c>
      <c r="CP29" s="13" t="s">
        <v>283</v>
      </c>
      <c r="CQ29" s="13" t="s">
        <v>283</v>
      </c>
      <c r="CR29" s="13" t="s">
        <v>283</v>
      </c>
      <c r="CS29" s="13">
        <v>29</v>
      </c>
      <c r="CT29" s="13" t="s">
        <v>283</v>
      </c>
      <c r="CU29" s="13" t="s">
        <v>283</v>
      </c>
      <c r="CV29" s="13" t="s">
        <v>283</v>
      </c>
      <c r="CW29" s="13" t="s">
        <v>283</v>
      </c>
      <c r="CX29" s="13" t="s">
        <v>283</v>
      </c>
      <c r="CZ29" s="13" t="s">
        <v>283</v>
      </c>
      <c r="DA29" s="13" t="s">
        <v>283</v>
      </c>
      <c r="DB29" s="13" t="s">
        <v>283</v>
      </c>
      <c r="DC29" s="13" t="s">
        <v>283</v>
      </c>
      <c r="DD29" s="13" t="s">
        <v>283</v>
      </c>
      <c r="DE29" s="13">
        <v>41</v>
      </c>
      <c r="DF29" s="13" t="s">
        <v>283</v>
      </c>
      <c r="DG29" s="13" t="s">
        <v>283</v>
      </c>
      <c r="DH29" s="13" t="s">
        <v>283</v>
      </c>
      <c r="DI29" s="13" t="s">
        <v>283</v>
      </c>
      <c r="DJ29" s="13" t="s">
        <v>283</v>
      </c>
      <c r="DK29" s="13">
        <v>31</v>
      </c>
    </row>
    <row r="30" spans="1:115">
      <c r="A30" s="3" t="s">
        <v>164</v>
      </c>
      <c r="B30" s="13" t="s">
        <v>281</v>
      </c>
      <c r="C30" s="13" t="s">
        <v>281</v>
      </c>
      <c r="D30" s="13" t="s">
        <v>281</v>
      </c>
      <c r="E30" s="13" t="s">
        <v>283</v>
      </c>
      <c r="F30" s="13" t="s">
        <v>281</v>
      </c>
      <c r="G30" s="13" t="s">
        <v>281</v>
      </c>
      <c r="H30" s="13" t="s">
        <v>281</v>
      </c>
      <c r="I30" s="13" t="s">
        <v>281</v>
      </c>
      <c r="J30" s="13" t="s">
        <v>283</v>
      </c>
      <c r="K30" s="13" t="s">
        <v>281</v>
      </c>
      <c r="L30" s="13" t="s">
        <v>281</v>
      </c>
      <c r="M30" s="13" t="s">
        <v>281</v>
      </c>
      <c r="N30" s="13" t="s">
        <v>281</v>
      </c>
      <c r="O30" s="13" t="s">
        <v>283</v>
      </c>
      <c r="P30" s="13" t="s">
        <v>281</v>
      </c>
      <c r="Q30" s="13" t="s">
        <v>281</v>
      </c>
      <c r="R30" s="13" t="s">
        <v>281</v>
      </c>
      <c r="S30" s="13" t="s">
        <v>281</v>
      </c>
      <c r="T30" s="13" t="s">
        <v>283</v>
      </c>
      <c r="U30" s="13" t="s">
        <v>281</v>
      </c>
      <c r="V30" s="13" t="s">
        <v>281</v>
      </c>
      <c r="W30" s="13" t="s">
        <v>281</v>
      </c>
      <c r="X30" s="13" t="s">
        <v>281</v>
      </c>
      <c r="Y30" s="13" t="s">
        <v>283</v>
      </c>
      <c r="Z30" s="13" t="s">
        <v>281</v>
      </c>
      <c r="AA30" s="13" t="s">
        <v>281</v>
      </c>
      <c r="AB30" s="13" t="s">
        <v>281</v>
      </c>
      <c r="AC30" s="13" t="s">
        <v>281</v>
      </c>
      <c r="AD30" s="13" t="s">
        <v>283</v>
      </c>
      <c r="AE30" s="13" t="s">
        <v>281</v>
      </c>
      <c r="AF30" s="74" t="s">
        <v>281</v>
      </c>
      <c r="AG30" s="74" t="s">
        <v>281</v>
      </c>
      <c r="AH30" s="74" t="s">
        <v>281</v>
      </c>
      <c r="AI30" s="74" t="s">
        <v>283</v>
      </c>
      <c r="AJ30" s="74" t="s">
        <v>281</v>
      </c>
      <c r="AK30" s="13" t="s">
        <v>281</v>
      </c>
      <c r="AL30" s="13" t="s">
        <v>281</v>
      </c>
      <c r="AM30" s="13" t="s">
        <v>281</v>
      </c>
      <c r="AN30" s="13" t="s">
        <v>283</v>
      </c>
      <c r="AO30" s="13" t="s">
        <v>281</v>
      </c>
      <c r="AP30" s="13" t="s">
        <v>281</v>
      </c>
      <c r="AQ30" s="13" t="s">
        <v>281</v>
      </c>
      <c r="AR30" s="13" t="s">
        <v>281</v>
      </c>
      <c r="AS30" s="13" t="s">
        <v>283</v>
      </c>
      <c r="AT30" s="13" t="s">
        <v>281</v>
      </c>
      <c r="AU30" s="80" t="s">
        <v>283</v>
      </c>
      <c r="AV30" s="80" t="s">
        <v>283</v>
      </c>
      <c r="AW30" s="80" t="s">
        <v>283</v>
      </c>
      <c r="AX30" s="80" t="s">
        <v>283</v>
      </c>
      <c r="AY30" s="80" t="s">
        <v>283</v>
      </c>
      <c r="AZ30" s="13">
        <v>35</v>
      </c>
      <c r="BA30" s="13">
        <v>36</v>
      </c>
      <c r="BB30" s="13">
        <v>30</v>
      </c>
      <c r="BC30" s="13">
        <v>29</v>
      </c>
      <c r="BD30" s="13">
        <v>48</v>
      </c>
      <c r="BE30" s="13">
        <v>63</v>
      </c>
      <c r="BF30" s="13">
        <v>36</v>
      </c>
      <c r="BG30" s="13">
        <v>34</v>
      </c>
      <c r="BH30" s="13">
        <v>45</v>
      </c>
      <c r="BI30" s="13">
        <v>54</v>
      </c>
      <c r="BJ30" s="13"/>
      <c r="BK30" s="3"/>
      <c r="BL30" s="3" t="s">
        <v>341</v>
      </c>
      <c r="BM30" s="3" t="s">
        <v>67</v>
      </c>
      <c r="BN30" s="3"/>
      <c r="BO30" s="3"/>
      <c r="BP30" s="13">
        <v>0</v>
      </c>
      <c r="BQ30" s="13" t="s">
        <v>282</v>
      </c>
      <c r="BR30" s="13" t="s">
        <v>282</v>
      </c>
      <c r="BS30" s="13" t="s">
        <v>282</v>
      </c>
      <c r="BT30" s="13" t="s">
        <v>282</v>
      </c>
      <c r="BU30" s="13" t="s">
        <v>282</v>
      </c>
      <c r="BV30" s="13" t="s">
        <v>282</v>
      </c>
      <c r="BW30" s="13" t="s">
        <v>282</v>
      </c>
      <c r="BX30" s="13" t="s">
        <v>282</v>
      </c>
      <c r="BY30" s="13" t="s">
        <v>282</v>
      </c>
      <c r="BZ30" s="13" t="s">
        <v>282</v>
      </c>
      <c r="CA30" s="13" t="s">
        <v>282</v>
      </c>
      <c r="CB30" s="13" t="s">
        <v>282</v>
      </c>
      <c r="CC30" s="13" t="s">
        <v>282</v>
      </c>
      <c r="CD30" s="13" t="s">
        <v>282</v>
      </c>
      <c r="CE30" s="13" t="s">
        <v>282</v>
      </c>
      <c r="CF30" s="13" t="s">
        <v>282</v>
      </c>
      <c r="CG30" s="13" t="s">
        <v>282</v>
      </c>
      <c r="CH30" s="13" t="s">
        <v>282</v>
      </c>
      <c r="CI30" s="13" t="s">
        <v>282</v>
      </c>
      <c r="CJ30" s="13" t="s">
        <v>282</v>
      </c>
      <c r="CK30" s="13" t="s">
        <v>282</v>
      </c>
      <c r="CL30" s="13" t="s">
        <v>282</v>
      </c>
      <c r="CM30" s="13" t="s">
        <v>282</v>
      </c>
      <c r="CN30" s="13" t="s">
        <v>281</v>
      </c>
      <c r="CO30" s="13" t="s">
        <v>281</v>
      </c>
      <c r="CP30" s="13" t="s">
        <v>281</v>
      </c>
      <c r="CQ30" s="13" t="s">
        <v>283</v>
      </c>
      <c r="CR30" s="13" t="s">
        <v>281</v>
      </c>
      <c r="CS30" s="13">
        <v>29</v>
      </c>
      <c r="CT30" s="13" t="s">
        <v>281</v>
      </c>
      <c r="CU30" s="13" t="s">
        <v>281</v>
      </c>
      <c r="CV30" s="13" t="s">
        <v>281</v>
      </c>
      <c r="CW30" s="13" t="s">
        <v>283</v>
      </c>
      <c r="CX30" s="13" t="s">
        <v>281</v>
      </c>
      <c r="CZ30" s="13" t="s">
        <v>281</v>
      </c>
      <c r="DA30" s="13" t="s">
        <v>281</v>
      </c>
      <c r="DB30" s="13" t="s">
        <v>281</v>
      </c>
      <c r="DC30" s="13" t="s">
        <v>283</v>
      </c>
      <c r="DD30" s="13" t="s">
        <v>281</v>
      </c>
      <c r="DE30" s="13">
        <v>41</v>
      </c>
      <c r="DF30" s="13" t="s">
        <v>281</v>
      </c>
      <c r="DG30" s="13" t="s">
        <v>281</v>
      </c>
      <c r="DH30" s="13" t="s">
        <v>281</v>
      </c>
      <c r="DI30" s="13" t="s">
        <v>283</v>
      </c>
      <c r="DJ30" s="13" t="s">
        <v>281</v>
      </c>
      <c r="DK30" s="13">
        <v>31</v>
      </c>
    </row>
    <row r="31" spans="1:115">
      <c r="A31" s="3" t="s">
        <v>165</v>
      </c>
      <c r="B31" s="13">
        <v>7</v>
      </c>
      <c r="C31" s="13">
        <v>104</v>
      </c>
      <c r="D31" s="13">
        <v>106</v>
      </c>
      <c r="E31" s="13" t="s">
        <v>281</v>
      </c>
      <c r="F31" s="13">
        <v>8</v>
      </c>
      <c r="G31" s="13">
        <v>10</v>
      </c>
      <c r="H31" s="13">
        <v>62</v>
      </c>
      <c r="I31" s="13">
        <v>62</v>
      </c>
      <c r="J31" s="13" t="s">
        <v>281</v>
      </c>
      <c r="K31" s="13">
        <v>6</v>
      </c>
      <c r="L31" s="13">
        <v>9</v>
      </c>
      <c r="M31" s="13">
        <v>67</v>
      </c>
      <c r="N31" s="13">
        <v>67</v>
      </c>
      <c r="O31" s="13" t="s">
        <v>283</v>
      </c>
      <c r="P31" s="13">
        <v>6</v>
      </c>
      <c r="Q31" s="13">
        <v>16</v>
      </c>
      <c r="R31" s="13">
        <v>27</v>
      </c>
      <c r="S31" s="13">
        <v>27</v>
      </c>
      <c r="T31" s="13" t="s">
        <v>283</v>
      </c>
      <c r="U31" s="13">
        <v>4</v>
      </c>
      <c r="V31" s="13">
        <v>11</v>
      </c>
      <c r="W31" s="13">
        <v>90</v>
      </c>
      <c r="X31" s="13">
        <v>90</v>
      </c>
      <c r="Y31" s="13" t="s">
        <v>283</v>
      </c>
      <c r="Z31" s="13">
        <v>10</v>
      </c>
      <c r="AA31" s="13">
        <v>12</v>
      </c>
      <c r="AB31" s="13">
        <v>88</v>
      </c>
      <c r="AC31" s="13">
        <v>88</v>
      </c>
      <c r="AD31" s="13" t="s">
        <v>283</v>
      </c>
      <c r="AE31" s="13">
        <v>11</v>
      </c>
      <c r="AF31" s="74">
        <v>13</v>
      </c>
      <c r="AG31" s="74">
        <v>84</v>
      </c>
      <c r="AH31" s="74">
        <v>84</v>
      </c>
      <c r="AI31" s="74" t="s">
        <v>283</v>
      </c>
      <c r="AJ31" s="74">
        <v>11</v>
      </c>
      <c r="AK31" s="13">
        <v>8</v>
      </c>
      <c r="AL31" s="13">
        <v>71</v>
      </c>
      <c r="AM31" s="13">
        <v>71</v>
      </c>
      <c r="AN31" s="13" t="s">
        <v>283</v>
      </c>
      <c r="AO31" s="13">
        <v>6</v>
      </c>
      <c r="AP31" s="13" t="s">
        <v>281</v>
      </c>
      <c r="AQ31" s="13" t="s">
        <v>281</v>
      </c>
      <c r="AR31" s="13" t="s">
        <v>281</v>
      </c>
      <c r="AS31" s="13" t="s">
        <v>283</v>
      </c>
      <c r="AT31" s="13" t="s">
        <v>281</v>
      </c>
      <c r="AU31" s="80" t="s">
        <v>281</v>
      </c>
      <c r="AV31" s="80" t="s">
        <v>281</v>
      </c>
      <c r="AW31" s="80" t="s">
        <v>281</v>
      </c>
      <c r="AX31" s="80" t="s">
        <v>283</v>
      </c>
      <c r="AY31" s="80" t="s">
        <v>281</v>
      </c>
      <c r="AZ31" s="13">
        <v>35</v>
      </c>
      <c r="BA31" s="13">
        <v>36</v>
      </c>
      <c r="BB31" s="13">
        <v>30</v>
      </c>
      <c r="BC31" s="13">
        <v>29</v>
      </c>
      <c r="BD31" s="13">
        <v>48</v>
      </c>
      <c r="BE31" s="13">
        <v>63</v>
      </c>
      <c r="BF31" s="13">
        <v>36</v>
      </c>
      <c r="BG31" s="13">
        <v>34</v>
      </c>
      <c r="BH31" s="13">
        <v>45</v>
      </c>
      <c r="BI31" s="13">
        <v>54</v>
      </c>
      <c r="BJ31" s="13"/>
      <c r="BK31" s="3"/>
      <c r="BL31" s="3" t="s">
        <v>342</v>
      </c>
      <c r="BM31" s="3" t="s">
        <v>64</v>
      </c>
      <c r="BN31" s="3"/>
      <c r="BO31" s="3"/>
      <c r="BP31" s="13">
        <v>10</v>
      </c>
      <c r="BQ31" s="13" t="s">
        <v>282</v>
      </c>
      <c r="BR31" s="13" t="s">
        <v>282</v>
      </c>
      <c r="BS31" s="13" t="s">
        <v>282</v>
      </c>
      <c r="BT31" s="13" t="s">
        <v>282</v>
      </c>
      <c r="BU31" s="13" t="s">
        <v>282</v>
      </c>
      <c r="BV31" s="13" t="s">
        <v>282</v>
      </c>
      <c r="BW31" s="13" t="s">
        <v>282</v>
      </c>
      <c r="BX31" s="13" t="s">
        <v>282</v>
      </c>
      <c r="BY31" s="13" t="s">
        <v>282</v>
      </c>
      <c r="BZ31" s="13" t="s">
        <v>282</v>
      </c>
      <c r="CA31" s="13" t="s">
        <v>282</v>
      </c>
      <c r="CB31" s="13" t="s">
        <v>282</v>
      </c>
      <c r="CC31" s="13" t="s">
        <v>282</v>
      </c>
      <c r="CD31" s="13" t="s">
        <v>282</v>
      </c>
      <c r="CE31" s="13" t="s">
        <v>282</v>
      </c>
      <c r="CF31" s="13" t="s">
        <v>282</v>
      </c>
      <c r="CG31" s="13" t="s">
        <v>282</v>
      </c>
      <c r="CH31" s="13" t="s">
        <v>282</v>
      </c>
      <c r="CI31" s="13" t="s">
        <v>282</v>
      </c>
      <c r="CJ31" s="13" t="s">
        <v>282</v>
      </c>
      <c r="CK31" s="13" t="s">
        <v>282</v>
      </c>
      <c r="CL31" s="13" t="s">
        <v>282</v>
      </c>
      <c r="CM31" s="13" t="s">
        <v>282</v>
      </c>
      <c r="CN31" s="13">
        <v>9</v>
      </c>
      <c r="CO31" s="13">
        <v>63</v>
      </c>
      <c r="CP31" s="13">
        <v>63</v>
      </c>
      <c r="CQ31" s="13" t="s">
        <v>283</v>
      </c>
      <c r="CR31" s="13">
        <v>6</v>
      </c>
      <c r="CS31" s="13">
        <v>29</v>
      </c>
      <c r="CT31" s="13">
        <v>10</v>
      </c>
      <c r="CU31" s="13">
        <v>65</v>
      </c>
      <c r="CV31" s="13">
        <v>65</v>
      </c>
      <c r="CW31" s="13" t="s">
        <v>283</v>
      </c>
      <c r="CX31" s="13">
        <v>6</v>
      </c>
      <c r="CZ31" s="13">
        <v>10</v>
      </c>
      <c r="DA31" s="13">
        <v>18</v>
      </c>
      <c r="DB31" s="13">
        <v>18</v>
      </c>
      <c r="DC31" s="13" t="s">
        <v>281</v>
      </c>
      <c r="DD31" s="13">
        <v>2</v>
      </c>
      <c r="DE31" s="13">
        <v>41</v>
      </c>
      <c r="DF31" s="13">
        <v>8</v>
      </c>
      <c r="DG31" s="13">
        <v>47</v>
      </c>
      <c r="DH31" s="13">
        <v>48</v>
      </c>
      <c r="DI31" s="13" t="s">
        <v>281</v>
      </c>
      <c r="DJ31" s="13">
        <v>4</v>
      </c>
      <c r="DK31" s="13">
        <v>31</v>
      </c>
    </row>
    <row r="32" spans="1:115">
      <c r="A32" s="3" t="s">
        <v>166</v>
      </c>
      <c r="B32" s="13" t="s">
        <v>281</v>
      </c>
      <c r="C32" s="13" t="s">
        <v>281</v>
      </c>
      <c r="D32" s="13" t="s">
        <v>281</v>
      </c>
      <c r="E32" s="13" t="s">
        <v>283</v>
      </c>
      <c r="F32" s="13" t="s">
        <v>281</v>
      </c>
      <c r="G32" s="13" t="s">
        <v>281</v>
      </c>
      <c r="H32" s="13" t="s">
        <v>281</v>
      </c>
      <c r="I32" s="13" t="s">
        <v>281</v>
      </c>
      <c r="J32" s="13" t="s">
        <v>283</v>
      </c>
      <c r="K32" s="13" t="s">
        <v>281</v>
      </c>
      <c r="L32" s="13" t="s">
        <v>281</v>
      </c>
      <c r="M32" s="13" t="s">
        <v>281</v>
      </c>
      <c r="N32" s="13" t="s">
        <v>281</v>
      </c>
      <c r="O32" s="13" t="s">
        <v>283</v>
      </c>
      <c r="P32" s="13" t="s">
        <v>281</v>
      </c>
      <c r="Q32" s="13" t="s">
        <v>281</v>
      </c>
      <c r="R32" s="13" t="s">
        <v>281</v>
      </c>
      <c r="S32" s="13" t="s">
        <v>281</v>
      </c>
      <c r="T32" s="13" t="s">
        <v>283</v>
      </c>
      <c r="U32" s="13" t="s">
        <v>281</v>
      </c>
      <c r="V32" s="13" t="s">
        <v>281</v>
      </c>
      <c r="W32" s="13" t="s">
        <v>281</v>
      </c>
      <c r="X32" s="13" t="s">
        <v>281</v>
      </c>
      <c r="Y32" s="13" t="s">
        <v>283</v>
      </c>
      <c r="Z32" s="13" t="s">
        <v>281</v>
      </c>
      <c r="AA32" s="13" t="s">
        <v>281</v>
      </c>
      <c r="AB32" s="13" t="s">
        <v>281</v>
      </c>
      <c r="AC32" s="13" t="s">
        <v>281</v>
      </c>
      <c r="AD32" s="13" t="s">
        <v>283</v>
      </c>
      <c r="AE32" s="13" t="s">
        <v>281</v>
      </c>
      <c r="AF32" s="74" t="s">
        <v>281</v>
      </c>
      <c r="AG32" s="74" t="s">
        <v>281</v>
      </c>
      <c r="AH32" s="74" t="s">
        <v>281</v>
      </c>
      <c r="AI32" s="74" t="s">
        <v>283</v>
      </c>
      <c r="AJ32" s="74" t="s">
        <v>281</v>
      </c>
      <c r="AK32" s="13" t="s">
        <v>281</v>
      </c>
      <c r="AL32" s="13" t="s">
        <v>281</v>
      </c>
      <c r="AM32" s="13" t="s">
        <v>281</v>
      </c>
      <c r="AN32" s="13" t="s">
        <v>283</v>
      </c>
      <c r="AO32" s="13" t="s">
        <v>281</v>
      </c>
      <c r="AP32" s="13" t="s">
        <v>281</v>
      </c>
      <c r="AQ32" s="13" t="s">
        <v>281</v>
      </c>
      <c r="AR32" s="13" t="s">
        <v>281</v>
      </c>
      <c r="AS32" s="13" t="s">
        <v>283</v>
      </c>
      <c r="AT32" s="13" t="s">
        <v>281</v>
      </c>
      <c r="AU32" s="80" t="s">
        <v>283</v>
      </c>
      <c r="AV32" s="80" t="s">
        <v>283</v>
      </c>
      <c r="AW32" s="80" t="s">
        <v>283</v>
      </c>
      <c r="AX32" s="80" t="s">
        <v>283</v>
      </c>
      <c r="AY32" s="80" t="s">
        <v>283</v>
      </c>
      <c r="AZ32" s="13">
        <v>35</v>
      </c>
      <c r="BA32" s="13">
        <v>36</v>
      </c>
      <c r="BB32" s="13">
        <v>30</v>
      </c>
      <c r="BC32" s="13">
        <v>29</v>
      </c>
      <c r="BD32" s="13">
        <v>48</v>
      </c>
      <c r="BE32" s="13">
        <v>63</v>
      </c>
      <c r="BF32" s="13">
        <v>36</v>
      </c>
      <c r="BG32" s="13">
        <v>34</v>
      </c>
      <c r="BH32" s="13">
        <v>45</v>
      </c>
      <c r="BI32" s="13">
        <v>54</v>
      </c>
      <c r="BJ32" s="13"/>
      <c r="BK32" s="3"/>
      <c r="BL32" s="3" t="s">
        <v>343</v>
      </c>
      <c r="BM32" s="3" t="s">
        <v>61</v>
      </c>
      <c r="BN32" s="3"/>
      <c r="BO32" s="3"/>
      <c r="BP32" s="13">
        <v>0</v>
      </c>
      <c r="BQ32" s="13" t="s">
        <v>282</v>
      </c>
      <c r="BR32" s="13" t="s">
        <v>282</v>
      </c>
      <c r="BS32" s="13" t="s">
        <v>282</v>
      </c>
      <c r="BT32" s="13" t="s">
        <v>282</v>
      </c>
      <c r="BU32" s="13" t="s">
        <v>282</v>
      </c>
      <c r="BV32" s="13" t="s">
        <v>282</v>
      </c>
      <c r="BW32" s="13" t="s">
        <v>282</v>
      </c>
      <c r="BX32" s="13" t="s">
        <v>282</v>
      </c>
      <c r="BY32" s="13" t="s">
        <v>282</v>
      </c>
      <c r="BZ32" s="13" t="s">
        <v>282</v>
      </c>
      <c r="CA32" s="13" t="s">
        <v>282</v>
      </c>
      <c r="CB32" s="13" t="s">
        <v>282</v>
      </c>
      <c r="CC32" s="13" t="s">
        <v>282</v>
      </c>
      <c r="CD32" s="13" t="s">
        <v>282</v>
      </c>
      <c r="CE32" s="13" t="s">
        <v>282</v>
      </c>
      <c r="CF32" s="13" t="s">
        <v>282</v>
      </c>
      <c r="CG32" s="13" t="s">
        <v>282</v>
      </c>
      <c r="CH32" s="13" t="s">
        <v>282</v>
      </c>
      <c r="CI32" s="13" t="s">
        <v>282</v>
      </c>
      <c r="CJ32" s="13" t="s">
        <v>282</v>
      </c>
      <c r="CK32" s="13" t="s">
        <v>282</v>
      </c>
      <c r="CL32" s="13" t="s">
        <v>282</v>
      </c>
      <c r="CM32" s="13" t="s">
        <v>282</v>
      </c>
      <c r="CN32" s="13" t="s">
        <v>281</v>
      </c>
      <c r="CO32" s="13" t="s">
        <v>281</v>
      </c>
      <c r="CP32" s="13" t="s">
        <v>281</v>
      </c>
      <c r="CQ32" s="13" t="s">
        <v>283</v>
      </c>
      <c r="CR32" s="13" t="s">
        <v>281</v>
      </c>
      <c r="CS32" s="13">
        <v>29</v>
      </c>
      <c r="CT32" s="13" t="s">
        <v>281</v>
      </c>
      <c r="CU32" s="13" t="s">
        <v>281</v>
      </c>
      <c r="CV32" s="13" t="s">
        <v>281</v>
      </c>
      <c r="CW32" s="13" t="s">
        <v>283</v>
      </c>
      <c r="CX32" s="13" t="s">
        <v>281</v>
      </c>
      <c r="CZ32" s="13" t="s">
        <v>281</v>
      </c>
      <c r="DA32" s="13" t="s">
        <v>281</v>
      </c>
      <c r="DB32" s="13" t="s">
        <v>281</v>
      </c>
      <c r="DC32" s="13" t="s">
        <v>283</v>
      </c>
      <c r="DD32" s="13" t="s">
        <v>281</v>
      </c>
      <c r="DE32" s="13">
        <v>41</v>
      </c>
      <c r="DF32" s="13" t="s">
        <v>281</v>
      </c>
      <c r="DG32" s="13" t="s">
        <v>281</v>
      </c>
      <c r="DH32" s="13" t="s">
        <v>281</v>
      </c>
      <c r="DI32" s="13" t="s">
        <v>283</v>
      </c>
      <c r="DJ32" s="13" t="s">
        <v>281</v>
      </c>
      <c r="DK32" s="13">
        <v>31</v>
      </c>
    </row>
    <row r="33" spans="1:115">
      <c r="A33" s="3" t="s">
        <v>167</v>
      </c>
      <c r="B33" s="13" t="s">
        <v>283</v>
      </c>
      <c r="C33" s="13" t="s">
        <v>283</v>
      </c>
      <c r="D33" s="13" t="s">
        <v>283</v>
      </c>
      <c r="E33" s="13" t="s">
        <v>283</v>
      </c>
      <c r="F33" s="13" t="s">
        <v>283</v>
      </c>
      <c r="G33" s="13" t="s">
        <v>283</v>
      </c>
      <c r="H33" s="13" t="s">
        <v>283</v>
      </c>
      <c r="I33" s="13" t="s">
        <v>283</v>
      </c>
      <c r="J33" s="13" t="s">
        <v>283</v>
      </c>
      <c r="K33" s="13" t="s">
        <v>283</v>
      </c>
      <c r="L33" s="13" t="s">
        <v>283</v>
      </c>
      <c r="M33" s="13" t="s">
        <v>283</v>
      </c>
      <c r="N33" s="13" t="s">
        <v>283</v>
      </c>
      <c r="O33" s="13" t="s">
        <v>283</v>
      </c>
      <c r="P33" s="13" t="s">
        <v>283</v>
      </c>
      <c r="Q33" s="13" t="s">
        <v>283</v>
      </c>
      <c r="R33" s="13" t="s">
        <v>283</v>
      </c>
      <c r="S33" s="13" t="s">
        <v>283</v>
      </c>
      <c r="T33" s="13" t="s">
        <v>283</v>
      </c>
      <c r="U33" s="13" t="s">
        <v>283</v>
      </c>
      <c r="V33" s="13" t="s">
        <v>283</v>
      </c>
      <c r="W33" s="13" t="s">
        <v>283</v>
      </c>
      <c r="X33" s="13" t="s">
        <v>283</v>
      </c>
      <c r="Y33" s="13" t="s">
        <v>283</v>
      </c>
      <c r="Z33" s="13" t="s">
        <v>283</v>
      </c>
      <c r="AA33" s="13" t="s">
        <v>283</v>
      </c>
      <c r="AB33" s="13" t="s">
        <v>283</v>
      </c>
      <c r="AC33" s="13" t="s">
        <v>283</v>
      </c>
      <c r="AD33" s="13" t="s">
        <v>283</v>
      </c>
      <c r="AE33" s="13" t="s">
        <v>283</v>
      </c>
      <c r="AF33" s="74" t="s">
        <v>283</v>
      </c>
      <c r="AG33" s="74" t="s">
        <v>283</v>
      </c>
      <c r="AH33" s="74" t="s">
        <v>283</v>
      </c>
      <c r="AI33" s="74" t="s">
        <v>283</v>
      </c>
      <c r="AJ33" s="74" t="s">
        <v>283</v>
      </c>
      <c r="AK33" s="13" t="s">
        <v>283</v>
      </c>
      <c r="AL33" s="13" t="s">
        <v>283</v>
      </c>
      <c r="AM33" s="13" t="s">
        <v>283</v>
      </c>
      <c r="AN33" s="13" t="s">
        <v>283</v>
      </c>
      <c r="AO33" s="13" t="s">
        <v>283</v>
      </c>
      <c r="AP33" s="13" t="s">
        <v>283</v>
      </c>
      <c r="AQ33" s="13" t="s">
        <v>283</v>
      </c>
      <c r="AR33" s="13" t="s">
        <v>283</v>
      </c>
      <c r="AS33" s="13" t="s">
        <v>283</v>
      </c>
      <c r="AT33" s="13" t="s">
        <v>283</v>
      </c>
      <c r="AU33" s="80" t="s">
        <v>283</v>
      </c>
      <c r="AV33" s="80" t="s">
        <v>283</v>
      </c>
      <c r="AW33" s="80" t="s">
        <v>283</v>
      </c>
      <c r="AX33" s="80" t="s">
        <v>283</v>
      </c>
      <c r="AY33" s="80" t="s">
        <v>283</v>
      </c>
      <c r="AZ33" s="13">
        <v>35</v>
      </c>
      <c r="BA33" s="13">
        <v>36</v>
      </c>
      <c r="BB33" s="13">
        <v>30</v>
      </c>
      <c r="BC33" s="13">
        <v>29</v>
      </c>
      <c r="BD33" s="13">
        <v>48</v>
      </c>
      <c r="BE33" s="13">
        <v>63</v>
      </c>
      <c r="BF33" s="13">
        <v>36</v>
      </c>
      <c r="BG33" s="13">
        <v>34</v>
      </c>
      <c r="BH33" s="13">
        <v>45</v>
      </c>
      <c r="BI33" s="13">
        <v>54</v>
      </c>
      <c r="BJ33" s="13"/>
      <c r="BK33" s="3"/>
      <c r="BL33" s="3" t="s">
        <v>344</v>
      </c>
      <c r="BM33" s="3" t="s">
        <v>58</v>
      </c>
      <c r="BN33" s="3"/>
      <c r="BO33" s="3"/>
      <c r="BP33" s="13" t="s">
        <v>283</v>
      </c>
      <c r="BQ33" s="13" t="s">
        <v>282</v>
      </c>
      <c r="BR33" s="13" t="s">
        <v>282</v>
      </c>
      <c r="BS33" s="13" t="s">
        <v>282</v>
      </c>
      <c r="BT33" s="13" t="s">
        <v>282</v>
      </c>
      <c r="BU33" s="13" t="s">
        <v>282</v>
      </c>
      <c r="BV33" s="13" t="s">
        <v>282</v>
      </c>
      <c r="BW33" s="13" t="s">
        <v>282</v>
      </c>
      <c r="BX33" s="13" t="s">
        <v>282</v>
      </c>
      <c r="BY33" s="13" t="s">
        <v>282</v>
      </c>
      <c r="BZ33" s="13" t="s">
        <v>282</v>
      </c>
      <c r="CA33" s="13" t="s">
        <v>282</v>
      </c>
      <c r="CB33" s="13" t="s">
        <v>282</v>
      </c>
      <c r="CC33" s="13" t="s">
        <v>282</v>
      </c>
      <c r="CD33" s="13" t="s">
        <v>282</v>
      </c>
      <c r="CE33" s="13" t="s">
        <v>282</v>
      </c>
      <c r="CF33" s="13" t="s">
        <v>282</v>
      </c>
      <c r="CG33" s="13" t="s">
        <v>282</v>
      </c>
      <c r="CH33" s="13" t="s">
        <v>282</v>
      </c>
      <c r="CI33" s="13" t="s">
        <v>282</v>
      </c>
      <c r="CJ33" s="13" t="s">
        <v>282</v>
      </c>
      <c r="CK33" s="13" t="s">
        <v>282</v>
      </c>
      <c r="CL33" s="13" t="s">
        <v>282</v>
      </c>
      <c r="CM33" s="13" t="s">
        <v>282</v>
      </c>
      <c r="CN33" s="13" t="s">
        <v>281</v>
      </c>
      <c r="CO33" s="13" t="s">
        <v>281</v>
      </c>
      <c r="CP33" s="13" t="s">
        <v>281</v>
      </c>
      <c r="CQ33" s="13" t="s">
        <v>283</v>
      </c>
      <c r="CR33" s="13" t="s">
        <v>281</v>
      </c>
      <c r="CS33" s="13">
        <v>29</v>
      </c>
      <c r="CT33" s="13" t="s">
        <v>283</v>
      </c>
      <c r="CU33" s="13" t="s">
        <v>283</v>
      </c>
      <c r="CV33" s="13" t="s">
        <v>283</v>
      </c>
      <c r="CW33" s="13" t="s">
        <v>283</v>
      </c>
      <c r="CX33" s="13" t="s">
        <v>283</v>
      </c>
      <c r="CZ33" s="13" t="s">
        <v>283</v>
      </c>
      <c r="DA33" s="13" t="s">
        <v>283</v>
      </c>
      <c r="DB33" s="13" t="s">
        <v>283</v>
      </c>
      <c r="DC33" s="13" t="s">
        <v>283</v>
      </c>
      <c r="DD33" s="13" t="s">
        <v>283</v>
      </c>
      <c r="DE33" s="13">
        <v>41</v>
      </c>
      <c r="DF33" s="13" t="s">
        <v>283</v>
      </c>
      <c r="DG33" s="13" t="s">
        <v>283</v>
      </c>
      <c r="DH33" s="13" t="s">
        <v>283</v>
      </c>
      <c r="DI33" s="13" t="s">
        <v>283</v>
      </c>
      <c r="DJ33" s="13" t="s">
        <v>283</v>
      </c>
      <c r="DK33" s="13">
        <v>31</v>
      </c>
    </row>
    <row r="34" spans="1:115">
      <c r="A34" s="3" t="s">
        <v>168</v>
      </c>
      <c r="B34" s="13" t="s">
        <v>283</v>
      </c>
      <c r="C34" s="13" t="s">
        <v>283</v>
      </c>
      <c r="D34" s="13" t="s">
        <v>283</v>
      </c>
      <c r="E34" s="13" t="s">
        <v>283</v>
      </c>
      <c r="F34" s="13" t="s">
        <v>283</v>
      </c>
      <c r="G34" s="13" t="s">
        <v>283</v>
      </c>
      <c r="H34" s="13" t="s">
        <v>283</v>
      </c>
      <c r="I34" s="13" t="s">
        <v>283</v>
      </c>
      <c r="J34" s="13" t="s">
        <v>283</v>
      </c>
      <c r="K34" s="13" t="s">
        <v>283</v>
      </c>
      <c r="L34" s="13" t="s">
        <v>283</v>
      </c>
      <c r="M34" s="13" t="s">
        <v>283</v>
      </c>
      <c r="N34" s="13" t="s">
        <v>283</v>
      </c>
      <c r="O34" s="13" t="s">
        <v>283</v>
      </c>
      <c r="P34" s="13" t="s">
        <v>283</v>
      </c>
      <c r="Q34" s="13" t="s">
        <v>283</v>
      </c>
      <c r="R34" s="13" t="s">
        <v>283</v>
      </c>
      <c r="S34" s="13" t="s">
        <v>283</v>
      </c>
      <c r="T34" s="13" t="s">
        <v>283</v>
      </c>
      <c r="U34" s="13" t="s">
        <v>283</v>
      </c>
      <c r="V34" s="13" t="s">
        <v>283</v>
      </c>
      <c r="W34" s="13" t="s">
        <v>283</v>
      </c>
      <c r="X34" s="13" t="s">
        <v>283</v>
      </c>
      <c r="Y34" s="13" t="s">
        <v>283</v>
      </c>
      <c r="Z34" s="13" t="s">
        <v>283</v>
      </c>
      <c r="AA34" s="13" t="s">
        <v>283</v>
      </c>
      <c r="AB34" s="13" t="s">
        <v>283</v>
      </c>
      <c r="AC34" s="13" t="s">
        <v>283</v>
      </c>
      <c r="AD34" s="13" t="s">
        <v>283</v>
      </c>
      <c r="AE34" s="13" t="s">
        <v>283</v>
      </c>
      <c r="AF34" s="74" t="s">
        <v>283</v>
      </c>
      <c r="AG34" s="74" t="s">
        <v>283</v>
      </c>
      <c r="AH34" s="74" t="s">
        <v>283</v>
      </c>
      <c r="AI34" s="74" t="s">
        <v>283</v>
      </c>
      <c r="AJ34" s="74" t="s">
        <v>283</v>
      </c>
      <c r="AK34" s="13" t="s">
        <v>283</v>
      </c>
      <c r="AL34" s="13" t="s">
        <v>283</v>
      </c>
      <c r="AM34" s="13" t="s">
        <v>283</v>
      </c>
      <c r="AN34" s="13" t="s">
        <v>283</v>
      </c>
      <c r="AO34" s="13" t="s">
        <v>283</v>
      </c>
      <c r="AP34" s="13" t="s">
        <v>283</v>
      </c>
      <c r="AQ34" s="13" t="s">
        <v>283</v>
      </c>
      <c r="AR34" s="13" t="s">
        <v>283</v>
      </c>
      <c r="AS34" s="13" t="s">
        <v>283</v>
      </c>
      <c r="AT34" s="13" t="s">
        <v>283</v>
      </c>
      <c r="AU34" s="80" t="s">
        <v>283</v>
      </c>
      <c r="AV34" s="80" t="s">
        <v>283</v>
      </c>
      <c r="AW34" s="80" t="s">
        <v>283</v>
      </c>
      <c r="AX34" s="80" t="s">
        <v>283</v>
      </c>
      <c r="AY34" s="80" t="s">
        <v>283</v>
      </c>
      <c r="AZ34" s="13">
        <v>35</v>
      </c>
      <c r="BA34" s="13">
        <v>36</v>
      </c>
      <c r="BB34" s="13">
        <v>30</v>
      </c>
      <c r="BC34" s="13">
        <v>29</v>
      </c>
      <c r="BD34" s="13">
        <v>48</v>
      </c>
      <c r="BE34" s="13">
        <v>63</v>
      </c>
      <c r="BF34" s="13">
        <v>36</v>
      </c>
      <c r="BG34" s="13">
        <v>34</v>
      </c>
      <c r="BH34" s="13">
        <v>45</v>
      </c>
      <c r="BI34" s="13">
        <v>54</v>
      </c>
      <c r="BJ34" s="13"/>
      <c r="BK34" s="3"/>
      <c r="BL34" s="3" t="s">
        <v>345</v>
      </c>
      <c r="BM34" s="3" t="s">
        <v>55</v>
      </c>
      <c r="BN34" s="3"/>
      <c r="BO34" s="3"/>
      <c r="BP34" s="13" t="s">
        <v>283</v>
      </c>
      <c r="BQ34" s="13" t="s">
        <v>282</v>
      </c>
      <c r="BR34" s="13" t="s">
        <v>282</v>
      </c>
      <c r="BS34" s="13" t="s">
        <v>282</v>
      </c>
      <c r="BT34" s="13" t="s">
        <v>282</v>
      </c>
      <c r="BU34" s="13" t="s">
        <v>282</v>
      </c>
      <c r="BV34" s="13" t="s">
        <v>282</v>
      </c>
      <c r="BW34" s="13" t="s">
        <v>282</v>
      </c>
      <c r="BX34" s="13" t="s">
        <v>282</v>
      </c>
      <c r="BY34" s="13" t="s">
        <v>282</v>
      </c>
      <c r="BZ34" s="13" t="s">
        <v>282</v>
      </c>
      <c r="CA34" s="13" t="s">
        <v>282</v>
      </c>
      <c r="CB34" s="13" t="s">
        <v>282</v>
      </c>
      <c r="CC34" s="13" t="s">
        <v>282</v>
      </c>
      <c r="CD34" s="13" t="s">
        <v>282</v>
      </c>
      <c r="CE34" s="13" t="s">
        <v>282</v>
      </c>
      <c r="CF34" s="13" t="s">
        <v>282</v>
      </c>
      <c r="CG34" s="13" t="s">
        <v>282</v>
      </c>
      <c r="CH34" s="13" t="s">
        <v>282</v>
      </c>
      <c r="CI34" s="13" t="s">
        <v>282</v>
      </c>
      <c r="CJ34" s="13" t="s">
        <v>282</v>
      </c>
      <c r="CK34" s="13" t="s">
        <v>282</v>
      </c>
      <c r="CL34" s="13" t="s">
        <v>282</v>
      </c>
      <c r="CM34" s="13" t="s">
        <v>282</v>
      </c>
      <c r="CN34" s="13" t="s">
        <v>283</v>
      </c>
      <c r="CO34" s="13" t="s">
        <v>283</v>
      </c>
      <c r="CP34" s="13" t="s">
        <v>283</v>
      </c>
      <c r="CQ34" s="13" t="s">
        <v>283</v>
      </c>
      <c r="CR34" s="13" t="s">
        <v>283</v>
      </c>
      <c r="CS34" s="13">
        <v>29</v>
      </c>
      <c r="CT34" s="13" t="s">
        <v>283</v>
      </c>
      <c r="CU34" s="13" t="s">
        <v>283</v>
      </c>
      <c r="CV34" s="13" t="s">
        <v>283</v>
      </c>
      <c r="CW34" s="13" t="s">
        <v>283</v>
      </c>
      <c r="CX34" s="13" t="s">
        <v>283</v>
      </c>
      <c r="CZ34" s="13" t="s">
        <v>283</v>
      </c>
      <c r="DA34" s="13" t="s">
        <v>283</v>
      </c>
      <c r="DB34" s="13" t="s">
        <v>283</v>
      </c>
      <c r="DC34" s="13" t="s">
        <v>283</v>
      </c>
      <c r="DD34" s="13" t="s">
        <v>283</v>
      </c>
      <c r="DE34" s="13">
        <v>41</v>
      </c>
      <c r="DF34" s="13" t="s">
        <v>283</v>
      </c>
      <c r="DG34" s="13" t="s">
        <v>283</v>
      </c>
      <c r="DH34" s="13" t="s">
        <v>283</v>
      </c>
      <c r="DI34" s="13" t="s">
        <v>283</v>
      </c>
      <c r="DJ34" s="13" t="s">
        <v>283</v>
      </c>
      <c r="DK34" s="13">
        <v>31</v>
      </c>
    </row>
    <row r="35" spans="1:115">
      <c r="A35" s="3" t="s">
        <v>169</v>
      </c>
      <c r="B35" s="13">
        <v>17</v>
      </c>
      <c r="C35" s="13">
        <v>45</v>
      </c>
      <c r="D35" s="13" t="s">
        <v>281</v>
      </c>
      <c r="E35" s="13" t="s">
        <v>281</v>
      </c>
      <c r="F35" s="13">
        <v>8</v>
      </c>
      <c r="G35" s="13">
        <v>20</v>
      </c>
      <c r="H35" s="13">
        <v>44</v>
      </c>
      <c r="I35" s="13">
        <v>44</v>
      </c>
      <c r="J35" s="13" t="s">
        <v>281</v>
      </c>
      <c r="K35" s="13">
        <v>9</v>
      </c>
      <c r="L35" s="13">
        <v>30</v>
      </c>
      <c r="M35" s="13">
        <v>39</v>
      </c>
      <c r="N35" s="13">
        <v>39</v>
      </c>
      <c r="O35" s="13" t="s">
        <v>281</v>
      </c>
      <c r="P35" s="13">
        <v>12</v>
      </c>
      <c r="Q35" s="13">
        <v>42</v>
      </c>
      <c r="R35" s="13">
        <v>41</v>
      </c>
      <c r="S35" s="13">
        <v>41</v>
      </c>
      <c r="T35" s="13" t="s">
        <v>281</v>
      </c>
      <c r="U35" s="13">
        <v>17</v>
      </c>
      <c r="V35" s="13">
        <v>32</v>
      </c>
      <c r="W35" s="13">
        <v>71</v>
      </c>
      <c r="X35" s="13">
        <v>71</v>
      </c>
      <c r="Y35" s="13" t="s">
        <v>281</v>
      </c>
      <c r="Z35" s="13">
        <v>23</v>
      </c>
      <c r="AA35" s="13">
        <v>32</v>
      </c>
      <c r="AB35" s="13">
        <v>73</v>
      </c>
      <c r="AC35" s="13">
        <v>73</v>
      </c>
      <c r="AD35" s="13" t="s">
        <v>281</v>
      </c>
      <c r="AE35" s="13">
        <v>23</v>
      </c>
      <c r="AF35" s="74">
        <v>31</v>
      </c>
      <c r="AG35" s="74">
        <v>68</v>
      </c>
      <c r="AH35" s="74">
        <v>68</v>
      </c>
      <c r="AI35" s="74" t="s">
        <v>281</v>
      </c>
      <c r="AJ35" s="74">
        <v>21</v>
      </c>
      <c r="AK35" s="13">
        <v>34</v>
      </c>
      <c r="AL35" s="13">
        <v>58</v>
      </c>
      <c r="AM35" s="13">
        <v>58</v>
      </c>
      <c r="AN35" s="13" t="s">
        <v>281</v>
      </c>
      <c r="AO35" s="13">
        <v>20</v>
      </c>
      <c r="AP35" s="13">
        <v>34</v>
      </c>
      <c r="AQ35" s="13">
        <v>53</v>
      </c>
      <c r="AR35" s="13">
        <v>53</v>
      </c>
      <c r="AS35" s="13" t="s">
        <v>281</v>
      </c>
      <c r="AT35" s="13">
        <v>18</v>
      </c>
      <c r="AU35" s="80">
        <v>37</v>
      </c>
      <c r="AV35" s="80">
        <v>70</v>
      </c>
      <c r="AW35" s="80">
        <v>70</v>
      </c>
      <c r="AX35" s="80" t="s">
        <v>281</v>
      </c>
      <c r="AY35" s="80">
        <v>26</v>
      </c>
      <c r="AZ35" s="13">
        <v>35</v>
      </c>
      <c r="BA35" s="13">
        <v>36</v>
      </c>
      <c r="BB35" s="13">
        <v>30</v>
      </c>
      <c r="BC35" s="13">
        <v>29</v>
      </c>
      <c r="BD35" s="13">
        <v>48</v>
      </c>
      <c r="BE35" s="13">
        <v>63</v>
      </c>
      <c r="BF35" s="13">
        <v>36</v>
      </c>
      <c r="BG35" s="13">
        <v>34</v>
      </c>
      <c r="BH35" s="13">
        <v>45</v>
      </c>
      <c r="BI35" s="13">
        <v>54</v>
      </c>
      <c r="BJ35" s="13"/>
      <c r="BK35" s="3"/>
      <c r="BL35" s="3" t="s">
        <v>346</v>
      </c>
      <c r="BM35" s="3" t="s">
        <v>52</v>
      </c>
      <c r="BN35" s="3"/>
      <c r="BO35" s="3"/>
      <c r="BP35" s="13">
        <v>1</v>
      </c>
      <c r="BQ35" s="13" t="s">
        <v>282</v>
      </c>
      <c r="BR35" s="13" t="s">
        <v>282</v>
      </c>
      <c r="BS35" s="13" t="s">
        <v>282</v>
      </c>
      <c r="BT35" s="13" t="s">
        <v>282</v>
      </c>
      <c r="BU35" s="13" t="s">
        <v>282</v>
      </c>
      <c r="BV35" s="13" t="s">
        <v>282</v>
      </c>
      <c r="BW35" s="13" t="s">
        <v>282</v>
      </c>
      <c r="BX35" s="13" t="s">
        <v>282</v>
      </c>
      <c r="BY35" s="13" t="s">
        <v>282</v>
      </c>
      <c r="BZ35" s="13" t="s">
        <v>282</v>
      </c>
      <c r="CA35" s="13" t="s">
        <v>282</v>
      </c>
      <c r="CB35" s="13" t="s">
        <v>282</v>
      </c>
      <c r="CC35" s="13" t="s">
        <v>282</v>
      </c>
      <c r="CD35" s="13" t="s">
        <v>282</v>
      </c>
      <c r="CE35" s="13" t="s">
        <v>282</v>
      </c>
      <c r="CF35" s="13" t="s">
        <v>282</v>
      </c>
      <c r="CG35" s="13" t="s">
        <v>282</v>
      </c>
      <c r="CH35" s="13" t="s">
        <v>282</v>
      </c>
      <c r="CI35" s="13" t="s">
        <v>282</v>
      </c>
      <c r="CJ35" s="13" t="s">
        <v>282</v>
      </c>
      <c r="CK35" s="13" t="s">
        <v>282</v>
      </c>
      <c r="CL35" s="13" t="s">
        <v>282</v>
      </c>
      <c r="CM35" s="13" t="s">
        <v>282</v>
      </c>
      <c r="CN35" s="13" t="s">
        <v>281</v>
      </c>
      <c r="CO35" s="13" t="s">
        <v>281</v>
      </c>
      <c r="CP35" s="13" t="s">
        <v>281</v>
      </c>
      <c r="CQ35" s="13" t="s">
        <v>283</v>
      </c>
      <c r="CR35" s="13" t="s">
        <v>281</v>
      </c>
      <c r="CS35" s="13">
        <v>29</v>
      </c>
      <c r="CT35" s="13" t="s">
        <v>281</v>
      </c>
      <c r="CU35" s="13" t="s">
        <v>281</v>
      </c>
      <c r="CV35" s="13" t="s">
        <v>281</v>
      </c>
      <c r="CW35" s="13" t="s">
        <v>281</v>
      </c>
      <c r="CX35" s="13" t="s">
        <v>281</v>
      </c>
      <c r="CZ35" s="13" t="s">
        <v>281</v>
      </c>
      <c r="DA35" s="13" t="s">
        <v>281</v>
      </c>
      <c r="DB35" s="13" t="s">
        <v>281</v>
      </c>
      <c r="DC35" s="13" t="s">
        <v>281</v>
      </c>
      <c r="DD35" s="13" t="s">
        <v>281</v>
      </c>
      <c r="DE35" s="13">
        <v>41</v>
      </c>
      <c r="DF35" s="13">
        <v>12</v>
      </c>
      <c r="DG35" s="13">
        <v>51</v>
      </c>
      <c r="DH35" s="13">
        <v>52</v>
      </c>
      <c r="DI35" s="13" t="s">
        <v>281</v>
      </c>
      <c r="DJ35" s="13">
        <v>6</v>
      </c>
      <c r="DK35" s="13">
        <v>31</v>
      </c>
    </row>
    <row r="36" spans="1:115">
      <c r="A36" s="3" t="s">
        <v>170</v>
      </c>
      <c r="B36" s="13">
        <v>1</v>
      </c>
      <c r="C36" s="13">
        <v>54</v>
      </c>
      <c r="D36" s="13">
        <v>54</v>
      </c>
      <c r="E36" s="13" t="s">
        <v>283</v>
      </c>
      <c r="F36" s="13">
        <v>1</v>
      </c>
      <c r="G36" s="13" t="s">
        <v>281</v>
      </c>
      <c r="H36" s="13" t="s">
        <v>281</v>
      </c>
      <c r="I36" s="13" t="s">
        <v>281</v>
      </c>
      <c r="J36" s="13" t="s">
        <v>283</v>
      </c>
      <c r="K36" s="13" t="s">
        <v>281</v>
      </c>
      <c r="L36" s="13" t="s">
        <v>281</v>
      </c>
      <c r="M36" s="13" t="s">
        <v>281</v>
      </c>
      <c r="N36" s="13" t="s">
        <v>281</v>
      </c>
      <c r="O36" s="13" t="s">
        <v>283</v>
      </c>
      <c r="P36" s="13" t="s">
        <v>281</v>
      </c>
      <c r="Q36" s="13" t="s">
        <v>281</v>
      </c>
      <c r="R36" s="13" t="s">
        <v>281</v>
      </c>
      <c r="S36" s="13" t="s">
        <v>281</v>
      </c>
      <c r="T36" s="13" t="s">
        <v>283</v>
      </c>
      <c r="U36" s="13" t="s">
        <v>281</v>
      </c>
      <c r="V36" s="13" t="s">
        <v>281</v>
      </c>
      <c r="W36" s="13" t="s">
        <v>281</v>
      </c>
      <c r="X36" s="13" t="s">
        <v>281</v>
      </c>
      <c r="Y36" s="13" t="s">
        <v>283</v>
      </c>
      <c r="Z36" s="13" t="s">
        <v>281</v>
      </c>
      <c r="AA36" s="13" t="s">
        <v>281</v>
      </c>
      <c r="AB36" s="13" t="s">
        <v>281</v>
      </c>
      <c r="AC36" s="13" t="s">
        <v>281</v>
      </c>
      <c r="AD36" s="13" t="s">
        <v>283</v>
      </c>
      <c r="AE36" s="13" t="s">
        <v>281</v>
      </c>
      <c r="AF36" s="74" t="s">
        <v>281</v>
      </c>
      <c r="AG36" s="74" t="s">
        <v>281</v>
      </c>
      <c r="AH36" s="74" t="s">
        <v>281</v>
      </c>
      <c r="AI36" s="74" t="s">
        <v>283</v>
      </c>
      <c r="AJ36" s="74" t="s">
        <v>281</v>
      </c>
      <c r="AK36" s="13" t="s">
        <v>281</v>
      </c>
      <c r="AL36" s="13" t="s">
        <v>281</v>
      </c>
      <c r="AM36" s="13" t="s">
        <v>281</v>
      </c>
      <c r="AN36" s="13" t="s">
        <v>283</v>
      </c>
      <c r="AO36" s="13" t="s">
        <v>281</v>
      </c>
      <c r="AP36" s="13" t="s">
        <v>281</v>
      </c>
      <c r="AQ36" s="13" t="s">
        <v>281</v>
      </c>
      <c r="AR36" s="13" t="s">
        <v>281</v>
      </c>
      <c r="AS36" s="13" t="s">
        <v>283</v>
      </c>
      <c r="AT36" s="13" t="s">
        <v>281</v>
      </c>
      <c r="AU36" s="80" t="s">
        <v>281</v>
      </c>
      <c r="AV36" s="80" t="s">
        <v>281</v>
      </c>
      <c r="AW36" s="80" t="s">
        <v>281</v>
      </c>
      <c r="AX36" s="80" t="s">
        <v>283</v>
      </c>
      <c r="AY36" s="80" t="s">
        <v>281</v>
      </c>
      <c r="AZ36" s="13">
        <v>35</v>
      </c>
      <c r="BA36" s="13">
        <v>36</v>
      </c>
      <c r="BB36" s="13">
        <v>30</v>
      </c>
      <c r="BC36" s="13">
        <v>29</v>
      </c>
      <c r="BD36" s="13">
        <v>48</v>
      </c>
      <c r="BE36" s="13">
        <v>63</v>
      </c>
      <c r="BF36" s="13">
        <v>36</v>
      </c>
      <c r="BG36" s="13">
        <v>34</v>
      </c>
      <c r="BH36" s="13">
        <v>45</v>
      </c>
      <c r="BI36" s="13">
        <v>54</v>
      </c>
      <c r="BJ36" s="13"/>
      <c r="BK36" s="3"/>
      <c r="BL36" s="3" t="s">
        <v>347</v>
      </c>
      <c r="BM36" s="3" t="s">
        <v>50</v>
      </c>
      <c r="BN36" s="3"/>
      <c r="BO36" s="3"/>
      <c r="BP36" s="13" t="s">
        <v>283</v>
      </c>
      <c r="BQ36" s="13" t="s">
        <v>282</v>
      </c>
      <c r="BR36" s="13" t="s">
        <v>282</v>
      </c>
      <c r="BS36" s="13" t="s">
        <v>282</v>
      </c>
      <c r="BT36" s="13" t="s">
        <v>282</v>
      </c>
      <c r="BU36" s="13" t="s">
        <v>282</v>
      </c>
      <c r="BV36" s="13" t="s">
        <v>282</v>
      </c>
      <c r="BW36" s="13" t="s">
        <v>282</v>
      </c>
      <c r="BX36" s="13" t="s">
        <v>282</v>
      </c>
      <c r="BY36" s="13" t="s">
        <v>282</v>
      </c>
      <c r="BZ36" s="13" t="s">
        <v>282</v>
      </c>
      <c r="CA36" s="13" t="s">
        <v>282</v>
      </c>
      <c r="CB36" s="13" t="s">
        <v>282</v>
      </c>
      <c r="CC36" s="13" t="s">
        <v>282</v>
      </c>
      <c r="CD36" s="13" t="s">
        <v>282</v>
      </c>
      <c r="CE36" s="13" t="s">
        <v>282</v>
      </c>
      <c r="CF36" s="13" t="s">
        <v>282</v>
      </c>
      <c r="CG36" s="13" t="s">
        <v>282</v>
      </c>
      <c r="CH36" s="13" t="s">
        <v>282</v>
      </c>
      <c r="CI36" s="13" t="s">
        <v>282</v>
      </c>
      <c r="CJ36" s="13" t="s">
        <v>282</v>
      </c>
      <c r="CK36" s="13" t="s">
        <v>282</v>
      </c>
      <c r="CL36" s="13" t="s">
        <v>282</v>
      </c>
      <c r="CM36" s="13" t="s">
        <v>282</v>
      </c>
      <c r="CN36" s="13" t="s">
        <v>283</v>
      </c>
      <c r="CO36" s="13" t="s">
        <v>283</v>
      </c>
      <c r="CP36" s="13" t="s">
        <v>283</v>
      </c>
      <c r="CQ36" s="13" t="s">
        <v>283</v>
      </c>
      <c r="CR36" s="13" t="s">
        <v>283</v>
      </c>
      <c r="CS36" s="13">
        <v>29</v>
      </c>
      <c r="CT36" s="13" t="s">
        <v>283</v>
      </c>
      <c r="CU36" s="13" t="s">
        <v>283</v>
      </c>
      <c r="CV36" s="13" t="s">
        <v>283</v>
      </c>
      <c r="CW36" s="13" t="s">
        <v>283</v>
      </c>
      <c r="CX36" s="13" t="s">
        <v>283</v>
      </c>
      <c r="CZ36" s="13" t="s">
        <v>283</v>
      </c>
      <c r="DA36" s="13" t="s">
        <v>283</v>
      </c>
      <c r="DB36" s="13" t="s">
        <v>283</v>
      </c>
      <c r="DC36" s="13" t="s">
        <v>283</v>
      </c>
      <c r="DD36" s="13" t="s">
        <v>283</v>
      </c>
      <c r="DE36" s="13">
        <v>41</v>
      </c>
      <c r="DF36" s="13" t="s">
        <v>283</v>
      </c>
      <c r="DG36" s="13" t="s">
        <v>283</v>
      </c>
      <c r="DH36" s="13" t="s">
        <v>283</v>
      </c>
      <c r="DI36" s="13" t="s">
        <v>283</v>
      </c>
      <c r="DJ36" s="13" t="s">
        <v>283</v>
      </c>
      <c r="DK36" s="13">
        <v>31</v>
      </c>
    </row>
    <row r="37" spans="1:115">
      <c r="A37" s="3" t="s">
        <v>171</v>
      </c>
      <c r="B37" s="13" t="s">
        <v>281</v>
      </c>
      <c r="C37" s="13" t="s">
        <v>281</v>
      </c>
      <c r="D37" s="13" t="s">
        <v>281</v>
      </c>
      <c r="E37" s="13" t="s">
        <v>283</v>
      </c>
      <c r="F37" s="13" t="s">
        <v>281</v>
      </c>
      <c r="G37" s="13" t="s">
        <v>281</v>
      </c>
      <c r="H37" s="13" t="s">
        <v>281</v>
      </c>
      <c r="I37" s="13" t="s">
        <v>281</v>
      </c>
      <c r="J37" s="13" t="s">
        <v>283</v>
      </c>
      <c r="K37" s="13" t="s">
        <v>281</v>
      </c>
      <c r="L37" s="13" t="s">
        <v>281</v>
      </c>
      <c r="M37" s="13" t="s">
        <v>281</v>
      </c>
      <c r="N37" s="13" t="s">
        <v>281</v>
      </c>
      <c r="O37" s="13" t="s">
        <v>283</v>
      </c>
      <c r="P37" s="13" t="s">
        <v>281</v>
      </c>
      <c r="Q37" s="13" t="s">
        <v>281</v>
      </c>
      <c r="R37" s="13" t="s">
        <v>281</v>
      </c>
      <c r="S37" s="13" t="s">
        <v>281</v>
      </c>
      <c r="T37" s="13" t="s">
        <v>283</v>
      </c>
      <c r="U37" s="13" t="s">
        <v>281</v>
      </c>
      <c r="V37" s="13" t="s">
        <v>281</v>
      </c>
      <c r="W37" s="13" t="s">
        <v>281</v>
      </c>
      <c r="X37" s="13" t="s">
        <v>281</v>
      </c>
      <c r="Y37" s="13" t="s">
        <v>283</v>
      </c>
      <c r="Z37" s="13" t="s">
        <v>281</v>
      </c>
      <c r="AA37" s="13">
        <v>5</v>
      </c>
      <c r="AB37" s="13">
        <v>34</v>
      </c>
      <c r="AC37" s="13">
        <v>34</v>
      </c>
      <c r="AD37" s="13" t="s">
        <v>283</v>
      </c>
      <c r="AE37" s="13">
        <v>2</v>
      </c>
      <c r="AF37" s="74" t="s">
        <v>281</v>
      </c>
      <c r="AG37" s="74" t="s">
        <v>281</v>
      </c>
      <c r="AH37" s="74" t="s">
        <v>281</v>
      </c>
      <c r="AI37" s="74" t="s">
        <v>283</v>
      </c>
      <c r="AJ37" s="74" t="s">
        <v>281</v>
      </c>
      <c r="AK37" s="13" t="s">
        <v>281</v>
      </c>
      <c r="AL37" s="13" t="s">
        <v>281</v>
      </c>
      <c r="AM37" s="13" t="s">
        <v>281</v>
      </c>
      <c r="AN37" s="13" t="s">
        <v>283</v>
      </c>
      <c r="AO37" s="13" t="s">
        <v>281</v>
      </c>
      <c r="AP37" s="13" t="s">
        <v>281</v>
      </c>
      <c r="AQ37" s="13" t="s">
        <v>281</v>
      </c>
      <c r="AR37" s="13" t="s">
        <v>281</v>
      </c>
      <c r="AS37" s="13" t="s">
        <v>283</v>
      </c>
      <c r="AT37" s="13" t="s">
        <v>281</v>
      </c>
      <c r="AU37" s="80" t="s">
        <v>281</v>
      </c>
      <c r="AV37" s="80" t="s">
        <v>281</v>
      </c>
      <c r="AW37" s="80" t="s">
        <v>281</v>
      </c>
      <c r="AX37" s="80" t="s">
        <v>283</v>
      </c>
      <c r="AY37" s="80" t="s">
        <v>281</v>
      </c>
      <c r="AZ37" s="13">
        <v>35</v>
      </c>
      <c r="BA37" s="13">
        <v>36</v>
      </c>
      <c r="BB37" s="13">
        <v>30</v>
      </c>
      <c r="BC37" s="13">
        <v>29</v>
      </c>
      <c r="BD37" s="13">
        <v>48</v>
      </c>
      <c r="BE37" s="13">
        <v>63</v>
      </c>
      <c r="BF37" s="13">
        <v>36</v>
      </c>
      <c r="BG37" s="13">
        <v>34</v>
      </c>
      <c r="BH37" s="13">
        <v>45</v>
      </c>
      <c r="BI37" s="13">
        <v>54</v>
      </c>
      <c r="BJ37" s="13"/>
      <c r="BK37" s="3"/>
      <c r="BL37" s="3" t="s">
        <v>348</v>
      </c>
      <c r="BM37" s="3" t="s">
        <v>48</v>
      </c>
      <c r="BN37" s="3"/>
      <c r="BO37" s="3"/>
      <c r="BP37" s="13" t="s">
        <v>283</v>
      </c>
      <c r="BQ37" s="13" t="s">
        <v>282</v>
      </c>
      <c r="BR37" s="13" t="s">
        <v>282</v>
      </c>
      <c r="BS37" s="13" t="s">
        <v>282</v>
      </c>
      <c r="BT37" s="13" t="s">
        <v>282</v>
      </c>
      <c r="BU37" s="13" t="s">
        <v>282</v>
      </c>
      <c r="BV37" s="13" t="s">
        <v>282</v>
      </c>
      <c r="BW37" s="13" t="s">
        <v>282</v>
      </c>
      <c r="BX37" s="13" t="s">
        <v>282</v>
      </c>
      <c r="BY37" s="13" t="s">
        <v>282</v>
      </c>
      <c r="BZ37" s="13" t="s">
        <v>282</v>
      </c>
      <c r="CA37" s="13" t="s">
        <v>282</v>
      </c>
      <c r="CB37" s="13" t="s">
        <v>282</v>
      </c>
      <c r="CC37" s="13" t="s">
        <v>282</v>
      </c>
      <c r="CD37" s="13" t="s">
        <v>282</v>
      </c>
      <c r="CE37" s="13" t="s">
        <v>282</v>
      </c>
      <c r="CF37" s="13" t="s">
        <v>282</v>
      </c>
      <c r="CG37" s="13" t="s">
        <v>282</v>
      </c>
      <c r="CH37" s="13" t="s">
        <v>282</v>
      </c>
      <c r="CI37" s="13" t="s">
        <v>282</v>
      </c>
      <c r="CJ37" s="13" t="s">
        <v>282</v>
      </c>
      <c r="CK37" s="13" t="s">
        <v>282</v>
      </c>
      <c r="CL37" s="13" t="s">
        <v>282</v>
      </c>
      <c r="CM37" s="13" t="s">
        <v>282</v>
      </c>
      <c r="CN37" s="13" t="s">
        <v>281</v>
      </c>
      <c r="CO37" s="13" t="s">
        <v>281</v>
      </c>
      <c r="CP37" s="13" t="s">
        <v>281</v>
      </c>
      <c r="CQ37" s="13" t="s">
        <v>283</v>
      </c>
      <c r="CR37" s="13" t="s">
        <v>281</v>
      </c>
      <c r="CS37" s="13">
        <v>29</v>
      </c>
      <c r="CT37" s="13" t="s">
        <v>281</v>
      </c>
      <c r="CU37" s="13" t="s">
        <v>281</v>
      </c>
      <c r="CV37" s="13" t="s">
        <v>281</v>
      </c>
      <c r="CW37" s="13" t="s">
        <v>283</v>
      </c>
      <c r="CX37" s="13" t="s">
        <v>281</v>
      </c>
      <c r="CZ37" s="13" t="s">
        <v>281</v>
      </c>
      <c r="DA37" s="13" t="s">
        <v>281</v>
      </c>
      <c r="DB37" s="13" t="s">
        <v>281</v>
      </c>
      <c r="DC37" s="13" t="s">
        <v>283</v>
      </c>
      <c r="DD37" s="13" t="s">
        <v>281</v>
      </c>
      <c r="DE37" s="13">
        <v>41</v>
      </c>
      <c r="DF37" s="13" t="s">
        <v>283</v>
      </c>
      <c r="DG37" s="13" t="s">
        <v>283</v>
      </c>
      <c r="DH37" s="13" t="s">
        <v>283</v>
      </c>
      <c r="DI37" s="13" t="s">
        <v>283</v>
      </c>
      <c r="DJ37" s="13" t="s">
        <v>283</v>
      </c>
      <c r="DK37" s="13">
        <v>31</v>
      </c>
    </row>
    <row r="38" spans="1:115">
      <c r="A38" s="3" t="s">
        <v>172</v>
      </c>
      <c r="B38" s="13" t="s">
        <v>283</v>
      </c>
      <c r="C38" s="13" t="s">
        <v>283</v>
      </c>
      <c r="D38" s="13" t="s">
        <v>283</v>
      </c>
      <c r="E38" s="13" t="s">
        <v>283</v>
      </c>
      <c r="F38" s="13" t="s">
        <v>283</v>
      </c>
      <c r="G38" s="13" t="s">
        <v>283</v>
      </c>
      <c r="H38" s="13" t="s">
        <v>283</v>
      </c>
      <c r="I38" s="13" t="s">
        <v>283</v>
      </c>
      <c r="J38" s="13" t="s">
        <v>283</v>
      </c>
      <c r="K38" s="13" t="s">
        <v>283</v>
      </c>
      <c r="L38" s="13" t="s">
        <v>283</v>
      </c>
      <c r="M38" s="13" t="s">
        <v>283</v>
      </c>
      <c r="N38" s="13" t="s">
        <v>283</v>
      </c>
      <c r="O38" s="13" t="s">
        <v>283</v>
      </c>
      <c r="P38" s="13" t="s">
        <v>283</v>
      </c>
      <c r="Q38" s="13" t="s">
        <v>283</v>
      </c>
      <c r="R38" s="13" t="s">
        <v>283</v>
      </c>
      <c r="S38" s="13" t="s">
        <v>283</v>
      </c>
      <c r="T38" s="13" t="s">
        <v>283</v>
      </c>
      <c r="U38" s="13" t="s">
        <v>283</v>
      </c>
      <c r="V38" s="13" t="s">
        <v>283</v>
      </c>
      <c r="W38" s="13" t="s">
        <v>283</v>
      </c>
      <c r="X38" s="13" t="s">
        <v>283</v>
      </c>
      <c r="Y38" s="13" t="s">
        <v>283</v>
      </c>
      <c r="Z38" s="13" t="s">
        <v>283</v>
      </c>
      <c r="AA38" s="13" t="s">
        <v>283</v>
      </c>
      <c r="AB38" s="13" t="s">
        <v>283</v>
      </c>
      <c r="AC38" s="13" t="s">
        <v>283</v>
      </c>
      <c r="AD38" s="13" t="s">
        <v>283</v>
      </c>
      <c r="AE38" s="13" t="s">
        <v>283</v>
      </c>
      <c r="AF38" s="74" t="s">
        <v>283</v>
      </c>
      <c r="AG38" s="74" t="s">
        <v>283</v>
      </c>
      <c r="AH38" s="74" t="s">
        <v>283</v>
      </c>
      <c r="AI38" s="74" t="s">
        <v>283</v>
      </c>
      <c r="AJ38" s="74" t="s">
        <v>283</v>
      </c>
      <c r="AK38" s="13" t="s">
        <v>283</v>
      </c>
      <c r="AL38" s="13" t="s">
        <v>283</v>
      </c>
      <c r="AM38" s="13" t="s">
        <v>283</v>
      </c>
      <c r="AN38" s="13" t="s">
        <v>283</v>
      </c>
      <c r="AO38" s="13" t="s">
        <v>283</v>
      </c>
      <c r="AP38" s="13" t="s">
        <v>283</v>
      </c>
      <c r="AQ38" s="13" t="s">
        <v>283</v>
      </c>
      <c r="AR38" s="13" t="s">
        <v>283</v>
      </c>
      <c r="AS38" s="13" t="s">
        <v>283</v>
      </c>
      <c r="AT38" s="13" t="s">
        <v>283</v>
      </c>
      <c r="AU38" s="80" t="s">
        <v>283</v>
      </c>
      <c r="AV38" s="80" t="s">
        <v>283</v>
      </c>
      <c r="AW38" s="80" t="s">
        <v>283</v>
      </c>
      <c r="AX38" s="80" t="s">
        <v>283</v>
      </c>
      <c r="AY38" s="80" t="s">
        <v>283</v>
      </c>
      <c r="AZ38" s="13">
        <v>35</v>
      </c>
      <c r="BA38" s="13">
        <v>36</v>
      </c>
      <c r="BB38" s="13">
        <v>30</v>
      </c>
      <c r="BC38" s="13">
        <v>29</v>
      </c>
      <c r="BD38" s="13">
        <v>48</v>
      </c>
      <c r="BE38" s="13">
        <v>63</v>
      </c>
      <c r="BF38" s="13">
        <v>36</v>
      </c>
      <c r="BG38" s="13">
        <v>34</v>
      </c>
      <c r="BH38" s="13">
        <v>45</v>
      </c>
      <c r="BI38" s="13">
        <v>54</v>
      </c>
      <c r="BJ38" s="13"/>
      <c r="BK38" s="3"/>
      <c r="BL38" s="3" t="s">
        <v>349</v>
      </c>
      <c r="BM38" s="3" t="s">
        <v>46</v>
      </c>
      <c r="BN38" s="3"/>
      <c r="BO38" s="3"/>
      <c r="BP38" s="13" t="s">
        <v>283</v>
      </c>
      <c r="BQ38" s="13" t="s">
        <v>282</v>
      </c>
      <c r="BR38" s="13" t="s">
        <v>282</v>
      </c>
      <c r="BS38" s="13" t="s">
        <v>282</v>
      </c>
      <c r="BT38" s="13" t="s">
        <v>282</v>
      </c>
      <c r="BU38" s="13" t="s">
        <v>282</v>
      </c>
      <c r="BV38" s="13" t="s">
        <v>282</v>
      </c>
      <c r="BW38" s="13" t="s">
        <v>282</v>
      </c>
      <c r="BX38" s="13" t="s">
        <v>282</v>
      </c>
      <c r="BY38" s="13" t="s">
        <v>282</v>
      </c>
      <c r="BZ38" s="13" t="s">
        <v>282</v>
      </c>
      <c r="CA38" s="13" t="s">
        <v>282</v>
      </c>
      <c r="CB38" s="13" t="s">
        <v>282</v>
      </c>
      <c r="CC38" s="13" t="s">
        <v>282</v>
      </c>
      <c r="CD38" s="13" t="s">
        <v>282</v>
      </c>
      <c r="CE38" s="13" t="s">
        <v>282</v>
      </c>
      <c r="CF38" s="13" t="s">
        <v>282</v>
      </c>
      <c r="CG38" s="13" t="s">
        <v>282</v>
      </c>
      <c r="CH38" s="13" t="s">
        <v>282</v>
      </c>
      <c r="CI38" s="13" t="s">
        <v>282</v>
      </c>
      <c r="CJ38" s="13" t="s">
        <v>282</v>
      </c>
      <c r="CK38" s="13" t="s">
        <v>282</v>
      </c>
      <c r="CL38" s="13" t="s">
        <v>282</v>
      </c>
      <c r="CM38" s="13" t="s">
        <v>282</v>
      </c>
      <c r="CN38" s="13" t="s">
        <v>283</v>
      </c>
      <c r="CO38" s="13" t="s">
        <v>283</v>
      </c>
      <c r="CP38" s="13" t="s">
        <v>283</v>
      </c>
      <c r="CQ38" s="13" t="s">
        <v>283</v>
      </c>
      <c r="CR38" s="13" t="s">
        <v>283</v>
      </c>
      <c r="CS38" s="13">
        <v>29</v>
      </c>
      <c r="CT38" s="13" t="s">
        <v>283</v>
      </c>
      <c r="CU38" s="13" t="s">
        <v>283</v>
      </c>
      <c r="CV38" s="13" t="s">
        <v>283</v>
      </c>
      <c r="CW38" s="13" t="s">
        <v>283</v>
      </c>
      <c r="CX38" s="13" t="s">
        <v>283</v>
      </c>
      <c r="CZ38" s="13" t="s">
        <v>283</v>
      </c>
      <c r="DA38" s="13" t="s">
        <v>283</v>
      </c>
      <c r="DB38" s="13" t="s">
        <v>283</v>
      </c>
      <c r="DC38" s="13" t="s">
        <v>283</v>
      </c>
      <c r="DD38" s="13" t="s">
        <v>283</v>
      </c>
      <c r="DE38" s="13">
        <v>41</v>
      </c>
      <c r="DF38" s="13" t="s">
        <v>283</v>
      </c>
      <c r="DG38" s="13" t="s">
        <v>283</v>
      </c>
      <c r="DH38" s="13" t="s">
        <v>283</v>
      </c>
      <c r="DI38" s="13" t="s">
        <v>283</v>
      </c>
      <c r="DJ38" s="13" t="s">
        <v>283</v>
      </c>
      <c r="DK38" s="13">
        <v>31</v>
      </c>
    </row>
    <row r="39" spans="1:115">
      <c r="A39" s="3" t="s">
        <v>173</v>
      </c>
      <c r="B39" s="13" t="s">
        <v>281</v>
      </c>
      <c r="C39" s="13" t="s">
        <v>281</v>
      </c>
      <c r="D39" s="13" t="s">
        <v>281</v>
      </c>
      <c r="E39" s="13" t="s">
        <v>281</v>
      </c>
      <c r="F39" s="13" t="s">
        <v>281</v>
      </c>
      <c r="G39" s="13" t="s">
        <v>281</v>
      </c>
      <c r="H39" s="13" t="s">
        <v>281</v>
      </c>
      <c r="I39" s="13" t="s">
        <v>281</v>
      </c>
      <c r="J39" s="13" t="s">
        <v>281</v>
      </c>
      <c r="K39" s="13" t="s">
        <v>281</v>
      </c>
      <c r="L39" s="13" t="s">
        <v>281</v>
      </c>
      <c r="M39" s="13" t="s">
        <v>281</v>
      </c>
      <c r="N39" s="13" t="s">
        <v>281</v>
      </c>
      <c r="O39" s="13" t="s">
        <v>283</v>
      </c>
      <c r="P39" s="13" t="s">
        <v>281</v>
      </c>
      <c r="Q39" s="13" t="s">
        <v>281</v>
      </c>
      <c r="R39" s="13" t="s">
        <v>281</v>
      </c>
      <c r="S39" s="13" t="s">
        <v>281</v>
      </c>
      <c r="T39" s="13" t="s">
        <v>283</v>
      </c>
      <c r="U39" s="13" t="s">
        <v>281</v>
      </c>
      <c r="V39" s="13" t="s">
        <v>281</v>
      </c>
      <c r="W39" s="13" t="s">
        <v>281</v>
      </c>
      <c r="X39" s="13" t="s">
        <v>281</v>
      </c>
      <c r="Y39" s="13" t="s">
        <v>283</v>
      </c>
      <c r="Z39" s="13" t="s">
        <v>281</v>
      </c>
      <c r="AA39" s="13" t="s">
        <v>281</v>
      </c>
      <c r="AB39" s="13" t="s">
        <v>281</v>
      </c>
      <c r="AC39" s="13" t="s">
        <v>281</v>
      </c>
      <c r="AD39" s="13" t="s">
        <v>283</v>
      </c>
      <c r="AE39" s="13" t="s">
        <v>281</v>
      </c>
      <c r="AF39" s="74" t="s">
        <v>281</v>
      </c>
      <c r="AG39" s="74" t="s">
        <v>281</v>
      </c>
      <c r="AH39" s="74" t="s">
        <v>281</v>
      </c>
      <c r="AI39" s="74" t="s">
        <v>283</v>
      </c>
      <c r="AJ39" s="74" t="s">
        <v>281</v>
      </c>
      <c r="AK39" s="13" t="s">
        <v>281</v>
      </c>
      <c r="AL39" s="13" t="s">
        <v>281</v>
      </c>
      <c r="AM39" s="13" t="s">
        <v>281</v>
      </c>
      <c r="AN39" s="13" t="s">
        <v>283</v>
      </c>
      <c r="AO39" s="13" t="s">
        <v>281</v>
      </c>
      <c r="AP39" s="13" t="s">
        <v>281</v>
      </c>
      <c r="AQ39" s="13" t="s">
        <v>281</v>
      </c>
      <c r="AR39" s="13" t="s">
        <v>281</v>
      </c>
      <c r="AS39" s="13" t="s">
        <v>283</v>
      </c>
      <c r="AT39" s="13" t="s">
        <v>281</v>
      </c>
      <c r="AU39" s="80" t="s">
        <v>281</v>
      </c>
      <c r="AV39" s="80" t="s">
        <v>281</v>
      </c>
      <c r="AW39" s="80" t="s">
        <v>281</v>
      </c>
      <c r="AX39" s="80" t="s">
        <v>283</v>
      </c>
      <c r="AY39" s="80" t="s">
        <v>281</v>
      </c>
      <c r="AZ39" s="13">
        <v>35</v>
      </c>
      <c r="BA39" s="13">
        <v>36</v>
      </c>
      <c r="BB39" s="13">
        <v>30</v>
      </c>
      <c r="BC39" s="13">
        <v>29</v>
      </c>
      <c r="BD39" s="13">
        <v>48</v>
      </c>
      <c r="BE39" s="13">
        <v>63</v>
      </c>
      <c r="BF39" s="13">
        <v>36</v>
      </c>
      <c r="BG39" s="13">
        <v>34</v>
      </c>
      <c r="BH39" s="13">
        <v>45</v>
      </c>
      <c r="BI39" s="13">
        <v>54</v>
      </c>
      <c r="BJ39" s="13"/>
      <c r="BK39" s="3"/>
      <c r="BL39" s="3" t="s">
        <v>350</v>
      </c>
      <c r="BM39" s="3" t="s">
        <v>44</v>
      </c>
      <c r="BN39" s="3"/>
      <c r="BO39" s="3"/>
      <c r="BP39" s="13">
        <v>1</v>
      </c>
      <c r="BQ39" s="13" t="s">
        <v>282</v>
      </c>
      <c r="BR39" s="13" t="s">
        <v>282</v>
      </c>
      <c r="BS39" s="13" t="s">
        <v>282</v>
      </c>
      <c r="BT39" s="13" t="s">
        <v>282</v>
      </c>
      <c r="BU39" s="13" t="s">
        <v>282</v>
      </c>
      <c r="BV39" s="13" t="s">
        <v>282</v>
      </c>
      <c r="BW39" s="13" t="s">
        <v>282</v>
      </c>
      <c r="BX39" s="13" t="s">
        <v>282</v>
      </c>
      <c r="BY39" s="13" t="s">
        <v>282</v>
      </c>
      <c r="BZ39" s="13" t="s">
        <v>282</v>
      </c>
      <c r="CA39" s="13" t="s">
        <v>282</v>
      </c>
      <c r="CB39" s="13" t="s">
        <v>282</v>
      </c>
      <c r="CC39" s="13" t="s">
        <v>282</v>
      </c>
      <c r="CD39" s="13" t="s">
        <v>282</v>
      </c>
      <c r="CE39" s="13" t="s">
        <v>282</v>
      </c>
      <c r="CF39" s="13" t="s">
        <v>282</v>
      </c>
      <c r="CG39" s="13" t="s">
        <v>282</v>
      </c>
      <c r="CH39" s="13" t="s">
        <v>282</v>
      </c>
      <c r="CI39" s="13" t="s">
        <v>282</v>
      </c>
      <c r="CJ39" s="13" t="s">
        <v>282</v>
      </c>
      <c r="CK39" s="13" t="s">
        <v>282</v>
      </c>
      <c r="CL39" s="13" t="s">
        <v>282</v>
      </c>
      <c r="CM39" s="13" t="s">
        <v>282</v>
      </c>
      <c r="CN39" s="13" t="s">
        <v>281</v>
      </c>
      <c r="CO39" s="13" t="s">
        <v>281</v>
      </c>
      <c r="CP39" s="13" t="s">
        <v>283</v>
      </c>
      <c r="CQ39" s="13" t="s">
        <v>281</v>
      </c>
      <c r="CR39" s="13" t="s">
        <v>281</v>
      </c>
      <c r="CS39" s="13">
        <v>29</v>
      </c>
      <c r="CT39" s="13" t="s">
        <v>281</v>
      </c>
      <c r="CU39" s="13" t="s">
        <v>281</v>
      </c>
      <c r="CV39" s="13" t="s">
        <v>283</v>
      </c>
      <c r="CW39" s="13" t="s">
        <v>281</v>
      </c>
      <c r="CX39" s="13" t="s">
        <v>281</v>
      </c>
      <c r="CZ39" s="13" t="s">
        <v>281</v>
      </c>
      <c r="DA39" s="13" t="s">
        <v>281</v>
      </c>
      <c r="DB39" s="13" t="s">
        <v>283</v>
      </c>
      <c r="DC39" s="13" t="s">
        <v>281</v>
      </c>
      <c r="DD39" s="13" t="s">
        <v>281</v>
      </c>
      <c r="DE39" s="13">
        <v>41</v>
      </c>
      <c r="DF39" s="13" t="s">
        <v>281</v>
      </c>
      <c r="DG39" s="13" t="s">
        <v>281</v>
      </c>
      <c r="DH39" s="13" t="s">
        <v>283</v>
      </c>
      <c r="DI39" s="13" t="s">
        <v>281</v>
      </c>
      <c r="DJ39" s="13" t="s">
        <v>281</v>
      </c>
      <c r="DK39" s="13">
        <v>31</v>
      </c>
    </row>
    <row r="40" spans="1:115">
      <c r="A40" s="3" t="s">
        <v>174</v>
      </c>
      <c r="B40" s="13">
        <v>3</v>
      </c>
      <c r="C40" s="13">
        <v>4</v>
      </c>
      <c r="D40" s="13">
        <v>4</v>
      </c>
      <c r="E40" s="13" t="s">
        <v>283</v>
      </c>
      <c r="F40" s="13">
        <v>0</v>
      </c>
      <c r="G40" s="13" t="s">
        <v>283</v>
      </c>
      <c r="H40" s="13" t="s">
        <v>283</v>
      </c>
      <c r="I40" s="13" t="s">
        <v>283</v>
      </c>
      <c r="J40" s="13" t="s">
        <v>283</v>
      </c>
      <c r="K40" s="13" t="s">
        <v>283</v>
      </c>
      <c r="L40" s="13" t="s">
        <v>281</v>
      </c>
      <c r="M40" s="13" t="s">
        <v>281</v>
      </c>
      <c r="N40" s="13" t="s">
        <v>281</v>
      </c>
      <c r="O40" s="13" t="s">
        <v>283</v>
      </c>
      <c r="P40" s="13" t="s">
        <v>281</v>
      </c>
      <c r="Q40" s="13" t="s">
        <v>283</v>
      </c>
      <c r="R40" s="13" t="s">
        <v>283</v>
      </c>
      <c r="S40" s="13" t="s">
        <v>283</v>
      </c>
      <c r="T40" s="13" t="s">
        <v>283</v>
      </c>
      <c r="U40" s="13" t="s">
        <v>283</v>
      </c>
      <c r="V40" s="13" t="s">
        <v>283</v>
      </c>
      <c r="W40" s="13" t="s">
        <v>283</v>
      </c>
      <c r="X40" s="13" t="s">
        <v>283</v>
      </c>
      <c r="Y40" s="13" t="s">
        <v>283</v>
      </c>
      <c r="Z40" s="13" t="s">
        <v>283</v>
      </c>
      <c r="AA40" s="13" t="s">
        <v>283</v>
      </c>
      <c r="AB40" s="13" t="s">
        <v>283</v>
      </c>
      <c r="AC40" s="13" t="s">
        <v>283</v>
      </c>
      <c r="AD40" s="13" t="s">
        <v>283</v>
      </c>
      <c r="AE40" s="13" t="s">
        <v>283</v>
      </c>
      <c r="AF40" s="74" t="s">
        <v>283</v>
      </c>
      <c r="AG40" s="74" t="s">
        <v>283</v>
      </c>
      <c r="AH40" s="74" t="s">
        <v>283</v>
      </c>
      <c r="AI40" s="74" t="s">
        <v>283</v>
      </c>
      <c r="AJ40" s="74" t="s">
        <v>283</v>
      </c>
      <c r="AK40" s="13" t="s">
        <v>283</v>
      </c>
      <c r="AL40" s="13" t="s">
        <v>283</v>
      </c>
      <c r="AM40" s="13" t="s">
        <v>283</v>
      </c>
      <c r="AN40" s="13" t="s">
        <v>283</v>
      </c>
      <c r="AO40" s="13" t="s">
        <v>283</v>
      </c>
      <c r="AP40" s="13" t="s">
        <v>283</v>
      </c>
      <c r="AQ40" s="13" t="s">
        <v>283</v>
      </c>
      <c r="AR40" s="13" t="s">
        <v>283</v>
      </c>
      <c r="AS40" s="13" t="s">
        <v>283</v>
      </c>
      <c r="AT40" s="13" t="s">
        <v>283</v>
      </c>
      <c r="AU40" s="80" t="s">
        <v>283</v>
      </c>
      <c r="AV40" s="80" t="s">
        <v>283</v>
      </c>
      <c r="AW40" s="80" t="s">
        <v>283</v>
      </c>
      <c r="AX40" s="80" t="s">
        <v>283</v>
      </c>
      <c r="AY40" s="80" t="s">
        <v>283</v>
      </c>
      <c r="AZ40" s="13">
        <v>35</v>
      </c>
      <c r="BA40" s="13">
        <v>36</v>
      </c>
      <c r="BB40" s="13">
        <v>30</v>
      </c>
      <c r="BC40" s="13">
        <v>29</v>
      </c>
      <c r="BD40" s="13">
        <v>48</v>
      </c>
      <c r="BE40" s="13">
        <v>63</v>
      </c>
      <c r="BF40" s="13">
        <v>36</v>
      </c>
      <c r="BG40" s="13">
        <v>34</v>
      </c>
      <c r="BH40" s="13">
        <v>45</v>
      </c>
      <c r="BI40" s="13">
        <v>54</v>
      </c>
      <c r="BJ40" s="13"/>
      <c r="BK40" s="3"/>
      <c r="BL40" s="3" t="s">
        <v>351</v>
      </c>
      <c r="BM40" s="3" t="s">
        <v>42</v>
      </c>
      <c r="BN40" s="3"/>
      <c r="BO40" s="3"/>
      <c r="BP40" s="13" t="s">
        <v>283</v>
      </c>
      <c r="BQ40" s="13" t="s">
        <v>282</v>
      </c>
      <c r="BR40" s="13" t="s">
        <v>282</v>
      </c>
      <c r="BS40" s="13" t="s">
        <v>282</v>
      </c>
      <c r="BT40" s="13" t="s">
        <v>282</v>
      </c>
      <c r="BU40" s="13" t="s">
        <v>282</v>
      </c>
      <c r="BV40" s="13" t="s">
        <v>282</v>
      </c>
      <c r="BW40" s="13" t="s">
        <v>282</v>
      </c>
      <c r="BX40" s="13" t="s">
        <v>282</v>
      </c>
      <c r="BY40" s="13" t="s">
        <v>282</v>
      </c>
      <c r="BZ40" s="13" t="s">
        <v>282</v>
      </c>
      <c r="CA40" s="13" t="s">
        <v>282</v>
      </c>
      <c r="CB40" s="13" t="s">
        <v>282</v>
      </c>
      <c r="CC40" s="13" t="s">
        <v>282</v>
      </c>
      <c r="CD40" s="13" t="s">
        <v>282</v>
      </c>
      <c r="CE40" s="13" t="s">
        <v>282</v>
      </c>
      <c r="CF40" s="13" t="s">
        <v>282</v>
      </c>
      <c r="CG40" s="13" t="s">
        <v>282</v>
      </c>
      <c r="CH40" s="13" t="s">
        <v>282</v>
      </c>
      <c r="CI40" s="13" t="s">
        <v>282</v>
      </c>
      <c r="CJ40" s="13" t="s">
        <v>282</v>
      </c>
      <c r="CK40" s="13" t="s">
        <v>282</v>
      </c>
      <c r="CL40" s="13" t="s">
        <v>282</v>
      </c>
      <c r="CM40" s="13" t="s">
        <v>282</v>
      </c>
      <c r="CN40" s="13">
        <v>1</v>
      </c>
      <c r="CO40" s="13">
        <v>30</v>
      </c>
      <c r="CP40" s="13" t="s">
        <v>281</v>
      </c>
      <c r="CQ40" s="13" t="s">
        <v>281</v>
      </c>
      <c r="CR40" s="13">
        <v>0</v>
      </c>
      <c r="CS40" s="13">
        <v>29</v>
      </c>
      <c r="CT40" s="13">
        <v>3</v>
      </c>
      <c r="CU40" s="13">
        <v>25</v>
      </c>
      <c r="CV40" s="13">
        <v>25</v>
      </c>
      <c r="CW40" s="13">
        <v>45</v>
      </c>
      <c r="CX40" s="13">
        <v>1</v>
      </c>
      <c r="CZ40" s="13">
        <v>2</v>
      </c>
      <c r="DA40" s="13">
        <v>25</v>
      </c>
      <c r="DB40" s="13">
        <v>24</v>
      </c>
      <c r="DC40" s="13">
        <v>40</v>
      </c>
      <c r="DD40" s="13">
        <v>0</v>
      </c>
      <c r="DE40" s="13">
        <v>41</v>
      </c>
      <c r="DF40" s="13">
        <v>3</v>
      </c>
      <c r="DG40" s="13">
        <v>23</v>
      </c>
      <c r="DH40" s="13">
        <v>23</v>
      </c>
      <c r="DI40" s="13" t="s">
        <v>283</v>
      </c>
      <c r="DJ40" s="13">
        <v>1</v>
      </c>
      <c r="DK40" s="13">
        <v>31</v>
      </c>
    </row>
    <row r="41" spans="1:115">
      <c r="A41" s="3" t="s">
        <v>175</v>
      </c>
      <c r="B41" s="13" t="s">
        <v>283</v>
      </c>
      <c r="C41" s="13" t="s">
        <v>283</v>
      </c>
      <c r="D41" s="13" t="s">
        <v>283</v>
      </c>
      <c r="E41" s="13" t="s">
        <v>283</v>
      </c>
      <c r="F41" s="13" t="s">
        <v>283</v>
      </c>
      <c r="G41" s="13" t="s">
        <v>283</v>
      </c>
      <c r="H41" s="13" t="s">
        <v>283</v>
      </c>
      <c r="I41" s="13" t="s">
        <v>283</v>
      </c>
      <c r="J41" s="13" t="s">
        <v>283</v>
      </c>
      <c r="K41" s="13" t="s">
        <v>283</v>
      </c>
      <c r="L41" s="13" t="s">
        <v>283</v>
      </c>
      <c r="M41" s="13" t="s">
        <v>283</v>
      </c>
      <c r="N41" s="13" t="s">
        <v>283</v>
      </c>
      <c r="O41" s="13" t="s">
        <v>283</v>
      </c>
      <c r="P41" s="13" t="s">
        <v>283</v>
      </c>
      <c r="Q41" s="13" t="s">
        <v>283</v>
      </c>
      <c r="R41" s="13" t="s">
        <v>283</v>
      </c>
      <c r="S41" s="13" t="s">
        <v>283</v>
      </c>
      <c r="T41" s="13" t="s">
        <v>283</v>
      </c>
      <c r="U41" s="13" t="s">
        <v>283</v>
      </c>
      <c r="V41" s="13" t="s">
        <v>283</v>
      </c>
      <c r="W41" s="13" t="s">
        <v>283</v>
      </c>
      <c r="X41" s="13" t="s">
        <v>283</v>
      </c>
      <c r="Y41" s="13" t="s">
        <v>283</v>
      </c>
      <c r="Z41" s="13" t="s">
        <v>283</v>
      </c>
      <c r="AA41" s="13" t="s">
        <v>283</v>
      </c>
      <c r="AB41" s="13" t="s">
        <v>283</v>
      </c>
      <c r="AC41" s="13" t="s">
        <v>283</v>
      </c>
      <c r="AD41" s="13" t="s">
        <v>283</v>
      </c>
      <c r="AE41" s="13" t="s">
        <v>283</v>
      </c>
      <c r="AF41" s="74" t="s">
        <v>283</v>
      </c>
      <c r="AG41" s="74" t="s">
        <v>283</v>
      </c>
      <c r="AH41" s="74" t="s">
        <v>283</v>
      </c>
      <c r="AI41" s="74" t="s">
        <v>283</v>
      </c>
      <c r="AJ41" s="74" t="s">
        <v>283</v>
      </c>
      <c r="AK41" s="13" t="s">
        <v>283</v>
      </c>
      <c r="AL41" s="13" t="s">
        <v>283</v>
      </c>
      <c r="AM41" s="13" t="s">
        <v>283</v>
      </c>
      <c r="AN41" s="13" t="s">
        <v>283</v>
      </c>
      <c r="AO41" s="13" t="s">
        <v>283</v>
      </c>
      <c r="AP41" s="13" t="s">
        <v>283</v>
      </c>
      <c r="AQ41" s="13" t="s">
        <v>283</v>
      </c>
      <c r="AR41" s="13" t="s">
        <v>283</v>
      </c>
      <c r="AS41" s="13" t="s">
        <v>283</v>
      </c>
      <c r="AT41" s="13" t="s">
        <v>283</v>
      </c>
      <c r="AU41" s="80" t="s">
        <v>283</v>
      </c>
      <c r="AV41" s="80" t="s">
        <v>283</v>
      </c>
      <c r="AW41" s="80" t="s">
        <v>283</v>
      </c>
      <c r="AX41" s="80" t="s">
        <v>283</v>
      </c>
      <c r="AY41" s="80" t="s">
        <v>283</v>
      </c>
      <c r="AZ41" s="13">
        <v>35</v>
      </c>
      <c r="BA41" s="13">
        <v>36</v>
      </c>
      <c r="BB41" s="13">
        <v>30</v>
      </c>
      <c r="BC41" s="13">
        <v>29</v>
      </c>
      <c r="BD41" s="13">
        <v>48</v>
      </c>
      <c r="BE41" s="13">
        <v>63</v>
      </c>
      <c r="BF41" s="13">
        <v>36</v>
      </c>
      <c r="BG41" s="13">
        <v>34</v>
      </c>
      <c r="BH41" s="13">
        <v>45</v>
      </c>
      <c r="BI41" s="13">
        <v>54</v>
      </c>
      <c r="BJ41" s="13"/>
      <c r="BK41" s="3"/>
      <c r="BL41" s="3" t="s">
        <v>352</v>
      </c>
      <c r="BM41" s="3" t="s">
        <v>40</v>
      </c>
      <c r="BN41" s="3"/>
      <c r="BO41" s="3"/>
      <c r="BP41" s="13">
        <v>0</v>
      </c>
      <c r="BQ41" s="13" t="s">
        <v>282</v>
      </c>
      <c r="BR41" s="13" t="s">
        <v>282</v>
      </c>
      <c r="BS41" s="13" t="s">
        <v>282</v>
      </c>
      <c r="BT41" s="13" t="s">
        <v>282</v>
      </c>
      <c r="BU41" s="13" t="s">
        <v>282</v>
      </c>
      <c r="BV41" s="13" t="s">
        <v>282</v>
      </c>
      <c r="BW41" s="13" t="s">
        <v>282</v>
      </c>
      <c r="BX41" s="13" t="s">
        <v>282</v>
      </c>
      <c r="BY41" s="13" t="s">
        <v>282</v>
      </c>
      <c r="BZ41" s="13" t="s">
        <v>282</v>
      </c>
      <c r="CA41" s="13" t="s">
        <v>282</v>
      </c>
      <c r="CB41" s="13" t="s">
        <v>282</v>
      </c>
      <c r="CC41" s="13" t="s">
        <v>282</v>
      </c>
      <c r="CD41" s="13" t="s">
        <v>282</v>
      </c>
      <c r="CE41" s="13" t="s">
        <v>282</v>
      </c>
      <c r="CF41" s="13" t="s">
        <v>282</v>
      </c>
      <c r="CG41" s="13" t="s">
        <v>282</v>
      </c>
      <c r="CH41" s="13" t="s">
        <v>282</v>
      </c>
      <c r="CI41" s="13" t="s">
        <v>282</v>
      </c>
      <c r="CJ41" s="13" t="s">
        <v>282</v>
      </c>
      <c r="CK41" s="13" t="s">
        <v>282</v>
      </c>
      <c r="CL41" s="13" t="s">
        <v>282</v>
      </c>
      <c r="CM41" s="13" t="s">
        <v>282</v>
      </c>
      <c r="CN41" s="13" t="s">
        <v>281</v>
      </c>
      <c r="CO41" s="13" t="s">
        <v>281</v>
      </c>
      <c r="CP41" s="13" t="s">
        <v>283</v>
      </c>
      <c r="CQ41" s="13" t="s">
        <v>281</v>
      </c>
      <c r="CR41" s="13" t="s">
        <v>281</v>
      </c>
      <c r="CS41" s="13">
        <v>29</v>
      </c>
      <c r="CT41" s="13">
        <v>0</v>
      </c>
      <c r="CU41" s="13">
        <v>50</v>
      </c>
      <c r="CV41" s="13" t="s">
        <v>283</v>
      </c>
      <c r="CW41" s="13">
        <v>50</v>
      </c>
      <c r="CX41" s="13">
        <v>0</v>
      </c>
      <c r="CZ41" s="13" t="s">
        <v>283</v>
      </c>
      <c r="DA41" s="13" t="s">
        <v>283</v>
      </c>
      <c r="DB41" s="13" t="s">
        <v>283</v>
      </c>
      <c r="DC41" s="13" t="s">
        <v>283</v>
      </c>
      <c r="DD41" s="13" t="s">
        <v>283</v>
      </c>
      <c r="DE41" s="13">
        <v>41</v>
      </c>
      <c r="DF41" s="13" t="s">
        <v>283</v>
      </c>
      <c r="DG41" s="13" t="s">
        <v>283</v>
      </c>
      <c r="DH41" s="13" t="s">
        <v>283</v>
      </c>
      <c r="DI41" s="13" t="s">
        <v>283</v>
      </c>
      <c r="DJ41" s="13" t="s">
        <v>283</v>
      </c>
      <c r="DK41" s="13">
        <v>31</v>
      </c>
    </row>
    <row r="42" spans="1:115">
      <c r="A42" s="3" t="s">
        <v>176</v>
      </c>
      <c r="B42" s="13" t="s">
        <v>281</v>
      </c>
      <c r="C42" s="13" t="s">
        <v>281</v>
      </c>
      <c r="D42" s="13" t="s">
        <v>281</v>
      </c>
      <c r="E42" s="13" t="s">
        <v>283</v>
      </c>
      <c r="F42" s="13" t="s">
        <v>281</v>
      </c>
      <c r="G42" s="13" t="s">
        <v>281</v>
      </c>
      <c r="H42" s="13" t="s">
        <v>281</v>
      </c>
      <c r="I42" s="13" t="s">
        <v>281</v>
      </c>
      <c r="J42" s="13" t="s">
        <v>283</v>
      </c>
      <c r="K42" s="13" t="s">
        <v>281</v>
      </c>
      <c r="L42" s="13" t="s">
        <v>283</v>
      </c>
      <c r="M42" s="13" t="s">
        <v>283</v>
      </c>
      <c r="N42" s="13" t="s">
        <v>283</v>
      </c>
      <c r="O42" s="13" t="s">
        <v>283</v>
      </c>
      <c r="P42" s="13" t="s">
        <v>283</v>
      </c>
      <c r="Q42" s="13" t="s">
        <v>283</v>
      </c>
      <c r="R42" s="13" t="s">
        <v>283</v>
      </c>
      <c r="S42" s="13" t="s">
        <v>283</v>
      </c>
      <c r="T42" s="13" t="s">
        <v>283</v>
      </c>
      <c r="U42" s="13" t="s">
        <v>283</v>
      </c>
      <c r="V42" s="13" t="s">
        <v>283</v>
      </c>
      <c r="W42" s="13" t="s">
        <v>283</v>
      </c>
      <c r="X42" s="13" t="s">
        <v>283</v>
      </c>
      <c r="Y42" s="13" t="s">
        <v>283</v>
      </c>
      <c r="Z42" s="13" t="s">
        <v>283</v>
      </c>
      <c r="AA42" s="13" t="s">
        <v>283</v>
      </c>
      <c r="AB42" s="13" t="s">
        <v>283</v>
      </c>
      <c r="AC42" s="13" t="s">
        <v>283</v>
      </c>
      <c r="AD42" s="13" t="s">
        <v>283</v>
      </c>
      <c r="AE42" s="13" t="s">
        <v>283</v>
      </c>
      <c r="AF42" s="74" t="s">
        <v>283</v>
      </c>
      <c r="AG42" s="74" t="s">
        <v>283</v>
      </c>
      <c r="AH42" s="74" t="s">
        <v>283</v>
      </c>
      <c r="AI42" s="74" t="s">
        <v>283</v>
      </c>
      <c r="AJ42" s="74" t="s">
        <v>283</v>
      </c>
      <c r="AK42" s="13" t="s">
        <v>281</v>
      </c>
      <c r="AL42" s="13" t="s">
        <v>281</v>
      </c>
      <c r="AM42" s="13" t="s">
        <v>281</v>
      </c>
      <c r="AN42" s="13" t="s">
        <v>283</v>
      </c>
      <c r="AO42" s="13" t="s">
        <v>281</v>
      </c>
      <c r="AP42" s="13" t="s">
        <v>281</v>
      </c>
      <c r="AQ42" s="13" t="s">
        <v>281</v>
      </c>
      <c r="AR42" s="13" t="s">
        <v>281</v>
      </c>
      <c r="AS42" s="13" t="s">
        <v>283</v>
      </c>
      <c r="AT42" s="13" t="s">
        <v>281</v>
      </c>
      <c r="AU42" s="80" t="s">
        <v>283</v>
      </c>
      <c r="AV42" s="80" t="s">
        <v>283</v>
      </c>
      <c r="AW42" s="80" t="s">
        <v>283</v>
      </c>
      <c r="AX42" s="80" t="s">
        <v>283</v>
      </c>
      <c r="AY42" s="80" t="s">
        <v>283</v>
      </c>
      <c r="AZ42" s="13">
        <v>35</v>
      </c>
      <c r="BA42" s="13">
        <v>36</v>
      </c>
      <c r="BB42" s="13">
        <v>30</v>
      </c>
      <c r="BC42" s="13">
        <v>29</v>
      </c>
      <c r="BD42" s="13">
        <v>48</v>
      </c>
      <c r="BE42" s="13">
        <v>63</v>
      </c>
      <c r="BF42" s="13">
        <v>36</v>
      </c>
      <c r="BG42" s="13">
        <v>34</v>
      </c>
      <c r="BH42" s="13">
        <v>45</v>
      </c>
      <c r="BI42" s="13">
        <v>54</v>
      </c>
      <c r="BJ42" s="13"/>
      <c r="BK42" s="3"/>
      <c r="BL42" s="3" t="s">
        <v>353</v>
      </c>
      <c r="BM42" s="3" t="s">
        <v>38</v>
      </c>
      <c r="BN42" s="3"/>
      <c r="BO42" s="3"/>
      <c r="BP42" s="13" t="s">
        <v>283</v>
      </c>
      <c r="BQ42" s="13" t="s">
        <v>282</v>
      </c>
      <c r="BR42" s="13" t="s">
        <v>282</v>
      </c>
      <c r="BS42" s="13" t="s">
        <v>282</v>
      </c>
      <c r="BT42" s="13" t="s">
        <v>282</v>
      </c>
      <c r="BU42" s="13" t="s">
        <v>282</v>
      </c>
      <c r="BV42" s="13" t="s">
        <v>282</v>
      </c>
      <c r="BW42" s="13" t="s">
        <v>282</v>
      </c>
      <c r="BX42" s="13" t="s">
        <v>282</v>
      </c>
      <c r="BY42" s="13" t="s">
        <v>282</v>
      </c>
      <c r="BZ42" s="13" t="s">
        <v>282</v>
      </c>
      <c r="CA42" s="13" t="s">
        <v>282</v>
      </c>
      <c r="CB42" s="13" t="s">
        <v>282</v>
      </c>
      <c r="CC42" s="13" t="s">
        <v>282</v>
      </c>
      <c r="CD42" s="13" t="s">
        <v>282</v>
      </c>
      <c r="CE42" s="13" t="s">
        <v>282</v>
      </c>
      <c r="CF42" s="13" t="s">
        <v>282</v>
      </c>
      <c r="CG42" s="13" t="s">
        <v>282</v>
      </c>
      <c r="CH42" s="13" t="s">
        <v>282</v>
      </c>
      <c r="CI42" s="13" t="s">
        <v>282</v>
      </c>
      <c r="CJ42" s="13" t="s">
        <v>282</v>
      </c>
      <c r="CK42" s="13" t="s">
        <v>282</v>
      </c>
      <c r="CL42" s="13" t="s">
        <v>282</v>
      </c>
      <c r="CM42" s="13" t="s">
        <v>282</v>
      </c>
      <c r="CN42" s="13" t="s">
        <v>283</v>
      </c>
      <c r="CO42" s="13" t="s">
        <v>283</v>
      </c>
      <c r="CP42" s="13" t="s">
        <v>283</v>
      </c>
      <c r="CQ42" s="13" t="s">
        <v>283</v>
      </c>
      <c r="CR42" s="13" t="s">
        <v>283</v>
      </c>
      <c r="CS42" s="13">
        <v>29</v>
      </c>
      <c r="CT42" s="13">
        <v>0</v>
      </c>
      <c r="CU42" s="13">
        <v>40</v>
      </c>
      <c r="CV42" s="13">
        <v>40</v>
      </c>
      <c r="CW42" s="13" t="s">
        <v>283</v>
      </c>
      <c r="CX42" s="13">
        <v>0</v>
      </c>
      <c r="CZ42" s="13">
        <v>0</v>
      </c>
      <c r="DA42" s="13">
        <v>35</v>
      </c>
      <c r="DB42" s="13">
        <v>35</v>
      </c>
      <c r="DC42" s="13" t="s">
        <v>283</v>
      </c>
      <c r="DD42" s="13">
        <v>0</v>
      </c>
      <c r="DE42" s="13">
        <v>41</v>
      </c>
      <c r="DF42" s="13" t="s">
        <v>281</v>
      </c>
      <c r="DG42" s="13" t="s">
        <v>281</v>
      </c>
      <c r="DH42" s="13" t="s">
        <v>281</v>
      </c>
      <c r="DI42" s="13" t="s">
        <v>283</v>
      </c>
      <c r="DJ42" s="13" t="s">
        <v>281</v>
      </c>
      <c r="DK42" s="13">
        <v>31</v>
      </c>
    </row>
    <row r="43" spans="1:115">
      <c r="A43" s="3" t="s">
        <v>177</v>
      </c>
      <c r="B43" s="13" t="s">
        <v>281</v>
      </c>
      <c r="C43" s="13" t="s">
        <v>281</v>
      </c>
      <c r="D43" s="13" t="s">
        <v>281</v>
      </c>
      <c r="E43" s="13" t="s">
        <v>283</v>
      </c>
      <c r="F43" s="13" t="s">
        <v>281</v>
      </c>
      <c r="G43" s="13" t="s">
        <v>281</v>
      </c>
      <c r="H43" s="13" t="s">
        <v>281</v>
      </c>
      <c r="I43" s="13" t="s">
        <v>281</v>
      </c>
      <c r="J43" s="13" t="s">
        <v>283</v>
      </c>
      <c r="K43" s="13" t="s">
        <v>281</v>
      </c>
      <c r="L43" s="13" t="s">
        <v>281</v>
      </c>
      <c r="M43" s="13" t="s">
        <v>281</v>
      </c>
      <c r="N43" s="13" t="s">
        <v>281</v>
      </c>
      <c r="O43" s="13" t="s">
        <v>283</v>
      </c>
      <c r="P43" s="13" t="s">
        <v>281</v>
      </c>
      <c r="Q43" s="13" t="s">
        <v>281</v>
      </c>
      <c r="R43" s="13" t="s">
        <v>281</v>
      </c>
      <c r="S43" s="13" t="s">
        <v>281</v>
      </c>
      <c r="T43" s="13" t="s">
        <v>283</v>
      </c>
      <c r="U43" s="13" t="s">
        <v>281</v>
      </c>
      <c r="V43" s="13" t="s">
        <v>281</v>
      </c>
      <c r="W43" s="13" t="s">
        <v>281</v>
      </c>
      <c r="X43" s="13" t="s">
        <v>281</v>
      </c>
      <c r="Y43" s="13" t="s">
        <v>283</v>
      </c>
      <c r="Z43" s="13" t="s">
        <v>281</v>
      </c>
      <c r="AA43" s="13" t="s">
        <v>281</v>
      </c>
      <c r="AB43" s="13" t="s">
        <v>281</v>
      </c>
      <c r="AC43" s="13" t="s">
        <v>281</v>
      </c>
      <c r="AD43" s="13" t="s">
        <v>283</v>
      </c>
      <c r="AE43" s="13" t="s">
        <v>281</v>
      </c>
      <c r="AF43" s="74" t="s">
        <v>281</v>
      </c>
      <c r="AG43" s="74" t="s">
        <v>281</v>
      </c>
      <c r="AH43" s="74" t="s">
        <v>281</v>
      </c>
      <c r="AI43" s="74" t="s">
        <v>283</v>
      </c>
      <c r="AJ43" s="74" t="s">
        <v>281</v>
      </c>
      <c r="AK43" s="13" t="s">
        <v>281</v>
      </c>
      <c r="AL43" s="13" t="s">
        <v>281</v>
      </c>
      <c r="AM43" s="13" t="s">
        <v>281</v>
      </c>
      <c r="AN43" s="13" t="s">
        <v>283</v>
      </c>
      <c r="AO43" s="13" t="s">
        <v>281</v>
      </c>
      <c r="AP43" s="13" t="s">
        <v>281</v>
      </c>
      <c r="AQ43" s="13" t="s">
        <v>281</v>
      </c>
      <c r="AR43" s="13" t="s">
        <v>281</v>
      </c>
      <c r="AS43" s="13" t="s">
        <v>283</v>
      </c>
      <c r="AT43" s="13" t="s">
        <v>281</v>
      </c>
      <c r="AU43" s="80" t="s">
        <v>281</v>
      </c>
      <c r="AV43" s="80" t="s">
        <v>281</v>
      </c>
      <c r="AW43" s="80" t="s">
        <v>281</v>
      </c>
      <c r="AX43" s="80" t="s">
        <v>283</v>
      </c>
      <c r="AY43" s="80" t="s">
        <v>281</v>
      </c>
      <c r="AZ43" s="13">
        <v>35</v>
      </c>
      <c r="BA43" s="13">
        <v>36</v>
      </c>
      <c r="BB43" s="13">
        <v>30</v>
      </c>
      <c r="BC43" s="13">
        <v>29</v>
      </c>
      <c r="BD43" s="13">
        <v>48</v>
      </c>
      <c r="BE43" s="13">
        <v>63</v>
      </c>
      <c r="BF43" s="13">
        <v>36</v>
      </c>
      <c r="BG43" s="13">
        <v>34</v>
      </c>
      <c r="BH43" s="13">
        <v>45</v>
      </c>
      <c r="BI43" s="13">
        <v>54</v>
      </c>
      <c r="BJ43" s="13"/>
      <c r="BK43" s="3"/>
      <c r="BL43" s="3" t="s">
        <v>354</v>
      </c>
      <c r="BM43" s="3" t="s">
        <v>36</v>
      </c>
      <c r="BN43" s="3"/>
      <c r="BO43" s="3"/>
      <c r="BP43" s="13">
        <v>0</v>
      </c>
      <c r="BQ43" s="13" t="s">
        <v>282</v>
      </c>
      <c r="BR43" s="13" t="s">
        <v>282</v>
      </c>
      <c r="BS43" s="13" t="s">
        <v>282</v>
      </c>
      <c r="BT43" s="13" t="s">
        <v>282</v>
      </c>
      <c r="BU43" s="13" t="s">
        <v>282</v>
      </c>
      <c r="BV43" s="13" t="s">
        <v>282</v>
      </c>
      <c r="BW43" s="13" t="s">
        <v>282</v>
      </c>
      <c r="BX43" s="13" t="s">
        <v>282</v>
      </c>
      <c r="BY43" s="13" t="s">
        <v>282</v>
      </c>
      <c r="BZ43" s="13" t="s">
        <v>282</v>
      </c>
      <c r="CA43" s="13" t="s">
        <v>282</v>
      </c>
      <c r="CB43" s="13" t="s">
        <v>282</v>
      </c>
      <c r="CC43" s="13" t="s">
        <v>282</v>
      </c>
      <c r="CD43" s="13" t="s">
        <v>282</v>
      </c>
      <c r="CE43" s="13" t="s">
        <v>282</v>
      </c>
      <c r="CF43" s="13" t="s">
        <v>282</v>
      </c>
      <c r="CG43" s="13" t="s">
        <v>282</v>
      </c>
      <c r="CH43" s="13" t="s">
        <v>282</v>
      </c>
      <c r="CI43" s="13" t="s">
        <v>282</v>
      </c>
      <c r="CJ43" s="13" t="s">
        <v>282</v>
      </c>
      <c r="CK43" s="13" t="s">
        <v>282</v>
      </c>
      <c r="CL43" s="13" t="s">
        <v>282</v>
      </c>
      <c r="CM43" s="13" t="s">
        <v>282</v>
      </c>
      <c r="CN43" s="13" t="s">
        <v>281</v>
      </c>
      <c r="CO43" s="13" t="s">
        <v>281</v>
      </c>
      <c r="CP43" s="13" t="s">
        <v>281</v>
      </c>
      <c r="CQ43" s="13" t="s">
        <v>281</v>
      </c>
      <c r="CR43" s="13" t="s">
        <v>281</v>
      </c>
      <c r="CS43" s="13">
        <v>29</v>
      </c>
      <c r="CT43" s="13" t="s">
        <v>281</v>
      </c>
      <c r="CU43" s="13">
        <v>34</v>
      </c>
      <c r="CV43" s="13" t="s">
        <v>281</v>
      </c>
      <c r="CW43" s="13">
        <v>45</v>
      </c>
      <c r="CX43" s="13" t="s">
        <v>281</v>
      </c>
      <c r="CZ43" s="13" t="s">
        <v>281</v>
      </c>
      <c r="DA43" s="13">
        <v>25</v>
      </c>
      <c r="DB43" s="13" t="s">
        <v>281</v>
      </c>
      <c r="DC43" s="13">
        <v>40</v>
      </c>
      <c r="DD43" s="13" t="s">
        <v>281</v>
      </c>
      <c r="DE43" s="13">
        <v>41</v>
      </c>
      <c r="DF43" s="13" t="s">
        <v>281</v>
      </c>
      <c r="DG43" s="13" t="s">
        <v>281</v>
      </c>
      <c r="DH43" s="13" t="s">
        <v>281</v>
      </c>
      <c r="DI43" s="13" t="s">
        <v>283</v>
      </c>
      <c r="DJ43" s="13" t="s">
        <v>281</v>
      </c>
      <c r="DK43" s="13">
        <v>31</v>
      </c>
    </row>
    <row r="44" spans="1:115">
      <c r="A44" s="3" t="s">
        <v>178</v>
      </c>
      <c r="B44" s="13" t="s">
        <v>281</v>
      </c>
      <c r="C44" s="13" t="s">
        <v>281</v>
      </c>
      <c r="D44" s="13" t="s">
        <v>281</v>
      </c>
      <c r="E44" s="13" t="s">
        <v>283</v>
      </c>
      <c r="F44" s="13" t="s">
        <v>281</v>
      </c>
      <c r="G44" s="13" t="s">
        <v>281</v>
      </c>
      <c r="H44" s="13" t="s">
        <v>281</v>
      </c>
      <c r="I44" s="13" t="s">
        <v>281</v>
      </c>
      <c r="J44" s="13" t="s">
        <v>283</v>
      </c>
      <c r="K44" s="13" t="s">
        <v>281</v>
      </c>
      <c r="L44" s="13" t="s">
        <v>281</v>
      </c>
      <c r="M44" s="13" t="s">
        <v>281</v>
      </c>
      <c r="N44" s="13" t="s">
        <v>281</v>
      </c>
      <c r="O44" s="13" t="s">
        <v>283</v>
      </c>
      <c r="P44" s="13" t="s">
        <v>281</v>
      </c>
      <c r="Q44" s="13" t="s">
        <v>283</v>
      </c>
      <c r="R44" s="13" t="s">
        <v>283</v>
      </c>
      <c r="S44" s="13" t="s">
        <v>283</v>
      </c>
      <c r="T44" s="13" t="s">
        <v>283</v>
      </c>
      <c r="U44" s="13" t="s">
        <v>283</v>
      </c>
      <c r="V44" s="13" t="s">
        <v>283</v>
      </c>
      <c r="W44" s="13" t="s">
        <v>283</v>
      </c>
      <c r="X44" s="13" t="s">
        <v>283</v>
      </c>
      <c r="Y44" s="13" t="s">
        <v>283</v>
      </c>
      <c r="Z44" s="13" t="s">
        <v>283</v>
      </c>
      <c r="AA44" s="13" t="s">
        <v>283</v>
      </c>
      <c r="AB44" s="13" t="s">
        <v>283</v>
      </c>
      <c r="AC44" s="13" t="s">
        <v>283</v>
      </c>
      <c r="AD44" s="13" t="s">
        <v>283</v>
      </c>
      <c r="AE44" s="13" t="s">
        <v>283</v>
      </c>
      <c r="AF44" s="74" t="s">
        <v>283</v>
      </c>
      <c r="AG44" s="74" t="s">
        <v>283</v>
      </c>
      <c r="AH44" s="74" t="s">
        <v>283</v>
      </c>
      <c r="AI44" s="74" t="s">
        <v>283</v>
      </c>
      <c r="AJ44" s="74" t="s">
        <v>283</v>
      </c>
      <c r="AK44" s="13" t="s">
        <v>283</v>
      </c>
      <c r="AL44" s="13" t="s">
        <v>283</v>
      </c>
      <c r="AM44" s="13" t="s">
        <v>283</v>
      </c>
      <c r="AN44" s="13" t="s">
        <v>283</v>
      </c>
      <c r="AO44" s="13" t="s">
        <v>283</v>
      </c>
      <c r="AP44" s="13" t="s">
        <v>283</v>
      </c>
      <c r="AQ44" s="13" t="s">
        <v>283</v>
      </c>
      <c r="AR44" s="13" t="s">
        <v>283</v>
      </c>
      <c r="AS44" s="13" t="s">
        <v>283</v>
      </c>
      <c r="AT44" s="13" t="s">
        <v>283</v>
      </c>
      <c r="AU44" s="80" t="s">
        <v>283</v>
      </c>
      <c r="AV44" s="80" t="s">
        <v>283</v>
      </c>
      <c r="AW44" s="80" t="s">
        <v>283</v>
      </c>
      <c r="AX44" s="80" t="s">
        <v>283</v>
      </c>
      <c r="AY44" s="80" t="s">
        <v>283</v>
      </c>
      <c r="AZ44" s="13">
        <v>35</v>
      </c>
      <c r="BA44" s="13">
        <v>36</v>
      </c>
      <c r="BB44" s="13">
        <v>30</v>
      </c>
      <c r="BC44" s="13">
        <v>29</v>
      </c>
      <c r="BD44" s="13">
        <v>48</v>
      </c>
      <c r="BE44" s="13">
        <v>63</v>
      </c>
      <c r="BF44" s="13">
        <v>36</v>
      </c>
      <c r="BG44" s="13">
        <v>34</v>
      </c>
      <c r="BH44" s="13">
        <v>45</v>
      </c>
      <c r="BI44" s="13">
        <v>54</v>
      </c>
      <c r="BJ44" s="13"/>
      <c r="BK44" s="3"/>
      <c r="BL44" s="3" t="s">
        <v>355</v>
      </c>
      <c r="BM44" s="3" t="s">
        <v>34</v>
      </c>
      <c r="BN44" s="3"/>
      <c r="BO44" s="3"/>
      <c r="BP44" s="13">
        <v>0</v>
      </c>
      <c r="BQ44" s="13" t="s">
        <v>282</v>
      </c>
      <c r="BR44" s="13" t="s">
        <v>282</v>
      </c>
      <c r="BS44" s="13" t="s">
        <v>282</v>
      </c>
      <c r="BT44" s="13" t="s">
        <v>282</v>
      </c>
      <c r="BU44" s="13" t="s">
        <v>282</v>
      </c>
      <c r="BV44" s="13" t="s">
        <v>282</v>
      </c>
      <c r="BW44" s="13" t="s">
        <v>282</v>
      </c>
      <c r="BX44" s="13" t="s">
        <v>282</v>
      </c>
      <c r="BY44" s="13" t="s">
        <v>282</v>
      </c>
      <c r="BZ44" s="13" t="s">
        <v>282</v>
      </c>
      <c r="CA44" s="13" t="s">
        <v>282</v>
      </c>
      <c r="CB44" s="13" t="s">
        <v>282</v>
      </c>
      <c r="CC44" s="13" t="s">
        <v>282</v>
      </c>
      <c r="CD44" s="13" t="s">
        <v>282</v>
      </c>
      <c r="CE44" s="13" t="s">
        <v>282</v>
      </c>
      <c r="CF44" s="13" t="s">
        <v>282</v>
      </c>
      <c r="CG44" s="13" t="s">
        <v>282</v>
      </c>
      <c r="CH44" s="13" t="s">
        <v>282</v>
      </c>
      <c r="CI44" s="13" t="s">
        <v>282</v>
      </c>
      <c r="CJ44" s="13" t="s">
        <v>282</v>
      </c>
      <c r="CK44" s="13" t="s">
        <v>282</v>
      </c>
      <c r="CL44" s="13" t="s">
        <v>282</v>
      </c>
      <c r="CM44" s="13" t="s">
        <v>282</v>
      </c>
      <c r="CN44" s="13" t="s">
        <v>281</v>
      </c>
      <c r="CO44" s="13" t="s">
        <v>281</v>
      </c>
      <c r="CP44" s="13" t="s">
        <v>281</v>
      </c>
      <c r="CQ44" s="13" t="s">
        <v>281</v>
      </c>
      <c r="CR44" s="13" t="s">
        <v>281</v>
      </c>
      <c r="CS44" s="13">
        <v>29</v>
      </c>
      <c r="CT44" s="13">
        <v>0</v>
      </c>
      <c r="CU44" s="13">
        <v>43</v>
      </c>
      <c r="CV44" s="13">
        <v>40</v>
      </c>
      <c r="CW44" s="13">
        <v>45</v>
      </c>
      <c r="CX44" s="13">
        <v>0</v>
      </c>
      <c r="CZ44" s="13">
        <v>0</v>
      </c>
      <c r="DA44" s="13">
        <v>35</v>
      </c>
      <c r="DB44" s="13">
        <v>35</v>
      </c>
      <c r="DC44" s="13" t="s">
        <v>283</v>
      </c>
      <c r="DD44" s="13">
        <v>0</v>
      </c>
      <c r="DE44" s="13">
        <v>41</v>
      </c>
      <c r="DF44" s="13" t="s">
        <v>281</v>
      </c>
      <c r="DG44" s="13" t="s">
        <v>281</v>
      </c>
      <c r="DH44" s="13" t="s">
        <v>281</v>
      </c>
      <c r="DI44" s="13" t="s">
        <v>283</v>
      </c>
      <c r="DJ44" s="13" t="s">
        <v>281</v>
      </c>
      <c r="DK44" s="13">
        <v>31</v>
      </c>
    </row>
    <row r="45" spans="1:115">
      <c r="A45" s="3" t="s">
        <v>179</v>
      </c>
      <c r="B45" s="13" t="s">
        <v>281</v>
      </c>
      <c r="C45" s="13" t="s">
        <v>281</v>
      </c>
      <c r="D45" s="13" t="s">
        <v>281</v>
      </c>
      <c r="E45" s="13" t="s">
        <v>283</v>
      </c>
      <c r="F45" s="13" t="s">
        <v>281</v>
      </c>
      <c r="G45" s="13" t="s">
        <v>281</v>
      </c>
      <c r="H45" s="13" t="s">
        <v>281</v>
      </c>
      <c r="I45" s="13" t="s">
        <v>281</v>
      </c>
      <c r="J45" s="13" t="s">
        <v>283</v>
      </c>
      <c r="K45" s="13" t="s">
        <v>281</v>
      </c>
      <c r="L45" s="13" t="s">
        <v>283</v>
      </c>
      <c r="M45" s="13" t="s">
        <v>283</v>
      </c>
      <c r="N45" s="13" t="s">
        <v>283</v>
      </c>
      <c r="O45" s="13" t="s">
        <v>283</v>
      </c>
      <c r="P45" s="13" t="s">
        <v>283</v>
      </c>
      <c r="Q45" s="13" t="s">
        <v>283</v>
      </c>
      <c r="R45" s="13" t="s">
        <v>283</v>
      </c>
      <c r="S45" s="13" t="s">
        <v>283</v>
      </c>
      <c r="T45" s="13" t="s">
        <v>283</v>
      </c>
      <c r="U45" s="13" t="s">
        <v>283</v>
      </c>
      <c r="V45" s="13" t="s">
        <v>283</v>
      </c>
      <c r="W45" s="13" t="s">
        <v>283</v>
      </c>
      <c r="X45" s="13" t="s">
        <v>283</v>
      </c>
      <c r="Y45" s="13" t="s">
        <v>283</v>
      </c>
      <c r="Z45" s="13" t="s">
        <v>283</v>
      </c>
      <c r="AA45" s="13" t="s">
        <v>283</v>
      </c>
      <c r="AB45" s="13" t="s">
        <v>283</v>
      </c>
      <c r="AC45" s="13" t="s">
        <v>283</v>
      </c>
      <c r="AD45" s="13" t="s">
        <v>283</v>
      </c>
      <c r="AE45" s="13" t="s">
        <v>283</v>
      </c>
      <c r="AF45" s="74" t="s">
        <v>283</v>
      </c>
      <c r="AG45" s="74" t="s">
        <v>283</v>
      </c>
      <c r="AH45" s="74" t="s">
        <v>283</v>
      </c>
      <c r="AI45" s="74" t="s">
        <v>283</v>
      </c>
      <c r="AJ45" s="74" t="s">
        <v>283</v>
      </c>
      <c r="AK45" s="13" t="s">
        <v>283</v>
      </c>
      <c r="AL45" s="13" t="s">
        <v>283</v>
      </c>
      <c r="AM45" s="13" t="s">
        <v>283</v>
      </c>
      <c r="AN45" s="13" t="s">
        <v>283</v>
      </c>
      <c r="AO45" s="13" t="s">
        <v>283</v>
      </c>
      <c r="AP45" s="13" t="s">
        <v>283</v>
      </c>
      <c r="AQ45" s="13" t="s">
        <v>283</v>
      </c>
      <c r="AR45" s="13" t="s">
        <v>283</v>
      </c>
      <c r="AS45" s="13" t="s">
        <v>283</v>
      </c>
      <c r="AT45" s="13" t="s">
        <v>283</v>
      </c>
      <c r="AU45" s="80" t="s">
        <v>283</v>
      </c>
      <c r="AV45" s="80" t="s">
        <v>283</v>
      </c>
      <c r="AW45" s="80" t="s">
        <v>283</v>
      </c>
      <c r="AX45" s="80" t="s">
        <v>283</v>
      </c>
      <c r="AY45" s="80" t="s">
        <v>283</v>
      </c>
      <c r="AZ45" s="13">
        <v>35</v>
      </c>
      <c r="BA45" s="13">
        <v>36</v>
      </c>
      <c r="BB45" s="13">
        <v>30</v>
      </c>
      <c r="BC45" s="13">
        <v>29</v>
      </c>
      <c r="BD45" s="13">
        <v>48</v>
      </c>
      <c r="BE45" s="13">
        <v>63</v>
      </c>
      <c r="BF45" s="13">
        <v>36</v>
      </c>
      <c r="BG45" s="13">
        <v>34</v>
      </c>
      <c r="BH45" s="13">
        <v>45</v>
      </c>
      <c r="BI45" s="13">
        <v>54</v>
      </c>
      <c r="BJ45" s="13"/>
      <c r="BK45" s="3"/>
      <c r="BL45" s="3" t="s">
        <v>356</v>
      </c>
      <c r="BM45" s="3" t="s">
        <v>32</v>
      </c>
      <c r="BN45" s="3"/>
      <c r="BO45" s="3"/>
      <c r="BP45" s="13">
        <v>0</v>
      </c>
      <c r="BQ45" s="13" t="s">
        <v>282</v>
      </c>
      <c r="BR45" s="13" t="s">
        <v>282</v>
      </c>
      <c r="BS45" s="13" t="s">
        <v>282</v>
      </c>
      <c r="BT45" s="13" t="s">
        <v>282</v>
      </c>
      <c r="BU45" s="13" t="s">
        <v>282</v>
      </c>
      <c r="BV45" s="13" t="s">
        <v>282</v>
      </c>
      <c r="BW45" s="13" t="s">
        <v>282</v>
      </c>
      <c r="BX45" s="13" t="s">
        <v>282</v>
      </c>
      <c r="BY45" s="13" t="s">
        <v>282</v>
      </c>
      <c r="BZ45" s="13" t="s">
        <v>282</v>
      </c>
      <c r="CA45" s="13" t="s">
        <v>282</v>
      </c>
      <c r="CB45" s="13" t="s">
        <v>282</v>
      </c>
      <c r="CC45" s="13" t="s">
        <v>282</v>
      </c>
      <c r="CD45" s="13" t="s">
        <v>282</v>
      </c>
      <c r="CE45" s="13" t="s">
        <v>282</v>
      </c>
      <c r="CF45" s="13" t="s">
        <v>282</v>
      </c>
      <c r="CG45" s="13" t="s">
        <v>282</v>
      </c>
      <c r="CH45" s="13" t="s">
        <v>282</v>
      </c>
      <c r="CI45" s="13" t="s">
        <v>282</v>
      </c>
      <c r="CJ45" s="13" t="s">
        <v>282</v>
      </c>
      <c r="CK45" s="13" t="s">
        <v>282</v>
      </c>
      <c r="CL45" s="13" t="s">
        <v>282</v>
      </c>
      <c r="CM45" s="13" t="s">
        <v>282</v>
      </c>
      <c r="CN45" s="13" t="s">
        <v>281</v>
      </c>
      <c r="CO45" s="13" t="s">
        <v>281</v>
      </c>
      <c r="CP45" s="13" t="s">
        <v>283</v>
      </c>
      <c r="CQ45" s="13" t="s">
        <v>281</v>
      </c>
      <c r="CR45" s="13" t="s">
        <v>281</v>
      </c>
      <c r="CS45" s="13">
        <v>29</v>
      </c>
      <c r="CT45" s="13">
        <v>0</v>
      </c>
      <c r="CU45" s="13">
        <v>40</v>
      </c>
      <c r="CV45" s="13" t="s">
        <v>283</v>
      </c>
      <c r="CW45" s="13">
        <v>40</v>
      </c>
      <c r="CX45" s="13">
        <v>0</v>
      </c>
      <c r="CZ45" s="13" t="s">
        <v>283</v>
      </c>
      <c r="DA45" s="13" t="s">
        <v>283</v>
      </c>
      <c r="DB45" s="13" t="s">
        <v>283</v>
      </c>
      <c r="DC45" s="13" t="s">
        <v>283</v>
      </c>
      <c r="DD45" s="13" t="s">
        <v>283</v>
      </c>
      <c r="DE45" s="13">
        <v>41</v>
      </c>
      <c r="DF45" s="13" t="s">
        <v>281</v>
      </c>
      <c r="DG45" s="13" t="s">
        <v>281</v>
      </c>
      <c r="DH45" s="13" t="s">
        <v>281</v>
      </c>
      <c r="DI45" s="13" t="s">
        <v>283</v>
      </c>
      <c r="DJ45" s="13" t="s">
        <v>281</v>
      </c>
      <c r="DK45" s="13">
        <v>31</v>
      </c>
    </row>
    <row r="46" spans="1:115">
      <c r="A46" s="3" t="s">
        <v>180</v>
      </c>
      <c r="B46" s="13" t="s">
        <v>281</v>
      </c>
      <c r="C46" s="13" t="s">
        <v>281</v>
      </c>
      <c r="D46" s="13" t="s">
        <v>281</v>
      </c>
      <c r="E46" s="13" t="s">
        <v>283</v>
      </c>
      <c r="F46" s="13" t="s">
        <v>281</v>
      </c>
      <c r="G46" s="13" t="s">
        <v>281</v>
      </c>
      <c r="H46" s="13" t="s">
        <v>281</v>
      </c>
      <c r="I46" s="13" t="s">
        <v>281</v>
      </c>
      <c r="J46" s="13" t="s">
        <v>283</v>
      </c>
      <c r="K46" s="13" t="s">
        <v>281</v>
      </c>
      <c r="L46" s="13" t="s">
        <v>281</v>
      </c>
      <c r="M46" s="13" t="s">
        <v>281</v>
      </c>
      <c r="N46" s="13" t="s">
        <v>281</v>
      </c>
      <c r="O46" s="13" t="s">
        <v>283</v>
      </c>
      <c r="P46" s="13" t="s">
        <v>281</v>
      </c>
      <c r="Q46" s="13" t="s">
        <v>281</v>
      </c>
      <c r="R46" s="13" t="s">
        <v>281</v>
      </c>
      <c r="S46" s="13" t="s">
        <v>281</v>
      </c>
      <c r="T46" s="13" t="s">
        <v>283</v>
      </c>
      <c r="U46" s="13" t="s">
        <v>281</v>
      </c>
      <c r="V46" s="13" t="s">
        <v>283</v>
      </c>
      <c r="W46" s="13" t="s">
        <v>283</v>
      </c>
      <c r="X46" s="13" t="s">
        <v>283</v>
      </c>
      <c r="Y46" s="13" t="s">
        <v>283</v>
      </c>
      <c r="Z46" s="13" t="s">
        <v>283</v>
      </c>
      <c r="AA46" s="13" t="s">
        <v>283</v>
      </c>
      <c r="AB46" s="13" t="s">
        <v>283</v>
      </c>
      <c r="AC46" s="13" t="s">
        <v>283</v>
      </c>
      <c r="AD46" s="13" t="s">
        <v>283</v>
      </c>
      <c r="AE46" s="13" t="s">
        <v>283</v>
      </c>
      <c r="AF46" s="74" t="s">
        <v>283</v>
      </c>
      <c r="AG46" s="74" t="s">
        <v>283</v>
      </c>
      <c r="AH46" s="74" t="s">
        <v>283</v>
      </c>
      <c r="AI46" s="74" t="s">
        <v>283</v>
      </c>
      <c r="AJ46" s="74" t="s">
        <v>283</v>
      </c>
      <c r="AK46" s="13" t="s">
        <v>283</v>
      </c>
      <c r="AL46" s="13" t="s">
        <v>283</v>
      </c>
      <c r="AM46" s="13" t="s">
        <v>283</v>
      </c>
      <c r="AN46" s="13" t="s">
        <v>283</v>
      </c>
      <c r="AO46" s="13" t="s">
        <v>283</v>
      </c>
      <c r="AP46" s="13" t="s">
        <v>283</v>
      </c>
      <c r="AQ46" s="13" t="s">
        <v>283</v>
      </c>
      <c r="AR46" s="13" t="s">
        <v>283</v>
      </c>
      <c r="AS46" s="13" t="s">
        <v>283</v>
      </c>
      <c r="AT46" s="13" t="s">
        <v>283</v>
      </c>
      <c r="AU46" s="80" t="s">
        <v>283</v>
      </c>
      <c r="AV46" s="80" t="s">
        <v>283</v>
      </c>
      <c r="AW46" s="80" t="s">
        <v>283</v>
      </c>
      <c r="AX46" s="80" t="s">
        <v>283</v>
      </c>
      <c r="AY46" s="80" t="s">
        <v>283</v>
      </c>
      <c r="AZ46" s="13">
        <v>35</v>
      </c>
      <c r="BA46" s="13">
        <v>36</v>
      </c>
      <c r="BB46" s="13">
        <v>30</v>
      </c>
      <c r="BC46" s="13">
        <v>29</v>
      </c>
      <c r="BD46" s="13">
        <v>48</v>
      </c>
      <c r="BE46" s="13">
        <v>63</v>
      </c>
      <c r="BF46" s="13">
        <v>36</v>
      </c>
      <c r="BG46" s="13">
        <v>34</v>
      </c>
      <c r="BH46" s="13">
        <v>45</v>
      </c>
      <c r="BI46" s="13">
        <v>54</v>
      </c>
      <c r="BJ46" s="13"/>
      <c r="BK46" s="3"/>
      <c r="BL46" s="3" t="s">
        <v>357</v>
      </c>
      <c r="BM46" s="3" t="s">
        <v>30</v>
      </c>
      <c r="BN46" s="3"/>
      <c r="BO46" s="3"/>
      <c r="BP46" s="13">
        <v>0</v>
      </c>
      <c r="BQ46" s="13" t="s">
        <v>282</v>
      </c>
      <c r="BR46" s="13" t="s">
        <v>282</v>
      </c>
      <c r="BS46" s="13" t="s">
        <v>282</v>
      </c>
      <c r="BT46" s="13" t="s">
        <v>282</v>
      </c>
      <c r="BU46" s="13" t="s">
        <v>282</v>
      </c>
      <c r="BV46" s="13" t="s">
        <v>282</v>
      </c>
      <c r="BW46" s="13" t="s">
        <v>282</v>
      </c>
      <c r="BX46" s="13" t="s">
        <v>282</v>
      </c>
      <c r="BY46" s="13" t="s">
        <v>282</v>
      </c>
      <c r="BZ46" s="13" t="s">
        <v>282</v>
      </c>
      <c r="CA46" s="13" t="s">
        <v>282</v>
      </c>
      <c r="CB46" s="13" t="s">
        <v>282</v>
      </c>
      <c r="CC46" s="13" t="s">
        <v>282</v>
      </c>
      <c r="CD46" s="13" t="s">
        <v>282</v>
      </c>
      <c r="CE46" s="13" t="s">
        <v>282</v>
      </c>
      <c r="CF46" s="13" t="s">
        <v>282</v>
      </c>
      <c r="CG46" s="13" t="s">
        <v>282</v>
      </c>
      <c r="CH46" s="13" t="s">
        <v>282</v>
      </c>
      <c r="CI46" s="13" t="s">
        <v>282</v>
      </c>
      <c r="CJ46" s="13" t="s">
        <v>282</v>
      </c>
      <c r="CK46" s="13" t="s">
        <v>282</v>
      </c>
      <c r="CL46" s="13" t="s">
        <v>282</v>
      </c>
      <c r="CM46" s="13" t="s">
        <v>282</v>
      </c>
      <c r="CN46" s="13" t="s">
        <v>283</v>
      </c>
      <c r="CO46" s="13" t="s">
        <v>283</v>
      </c>
      <c r="CP46" s="13" t="s">
        <v>283</v>
      </c>
      <c r="CQ46" s="13" t="s">
        <v>283</v>
      </c>
      <c r="CR46" s="13" t="s">
        <v>283</v>
      </c>
      <c r="CS46" s="13">
        <v>29</v>
      </c>
      <c r="CT46" s="13">
        <v>0</v>
      </c>
      <c r="CU46" s="13">
        <v>40</v>
      </c>
      <c r="CV46" s="13">
        <v>40</v>
      </c>
      <c r="CW46" s="13" t="s">
        <v>283</v>
      </c>
      <c r="CX46" s="13">
        <v>0</v>
      </c>
      <c r="CZ46" s="13">
        <v>0</v>
      </c>
      <c r="DA46" s="13">
        <v>35</v>
      </c>
      <c r="DB46" s="13">
        <v>35</v>
      </c>
      <c r="DC46" s="13" t="s">
        <v>283</v>
      </c>
      <c r="DD46" s="13">
        <v>0</v>
      </c>
      <c r="DE46" s="13">
        <v>41</v>
      </c>
      <c r="DF46" s="13" t="s">
        <v>281</v>
      </c>
      <c r="DG46" s="13" t="s">
        <v>281</v>
      </c>
      <c r="DH46" s="13" t="s">
        <v>281</v>
      </c>
      <c r="DI46" s="13" t="s">
        <v>283</v>
      </c>
      <c r="DJ46" s="13" t="s">
        <v>281</v>
      </c>
      <c r="DK46" s="13">
        <v>31</v>
      </c>
    </row>
    <row r="47" spans="1:115">
      <c r="A47" s="3" t="s">
        <v>181</v>
      </c>
      <c r="B47" s="13">
        <v>12</v>
      </c>
      <c r="C47" s="13">
        <v>25</v>
      </c>
      <c r="D47" s="13">
        <v>25</v>
      </c>
      <c r="E47" s="13" t="s">
        <v>283</v>
      </c>
      <c r="F47" s="13">
        <v>3</v>
      </c>
      <c r="G47" s="13">
        <v>12</v>
      </c>
      <c r="H47" s="13">
        <v>55</v>
      </c>
      <c r="I47" s="13">
        <v>55</v>
      </c>
      <c r="J47" s="13" t="s">
        <v>283</v>
      </c>
      <c r="K47" s="13">
        <v>7</v>
      </c>
      <c r="L47" s="13">
        <v>13</v>
      </c>
      <c r="M47" s="13">
        <v>30</v>
      </c>
      <c r="N47" s="13">
        <v>30</v>
      </c>
      <c r="O47" s="13" t="s">
        <v>283</v>
      </c>
      <c r="P47" s="13">
        <v>4</v>
      </c>
      <c r="Q47" s="13">
        <v>15</v>
      </c>
      <c r="R47" s="13">
        <v>24</v>
      </c>
      <c r="S47" s="13">
        <v>24</v>
      </c>
      <c r="T47" s="13" t="s">
        <v>283</v>
      </c>
      <c r="U47" s="13">
        <v>4</v>
      </c>
      <c r="V47" s="13">
        <v>14</v>
      </c>
      <c r="W47" s="13">
        <v>30</v>
      </c>
      <c r="X47" s="13">
        <v>30</v>
      </c>
      <c r="Y47" s="13" t="s">
        <v>283</v>
      </c>
      <c r="Z47" s="13">
        <v>4</v>
      </c>
      <c r="AA47" s="13">
        <v>16</v>
      </c>
      <c r="AB47" s="13">
        <v>60</v>
      </c>
      <c r="AC47" s="13">
        <v>60</v>
      </c>
      <c r="AD47" s="13" t="s">
        <v>283</v>
      </c>
      <c r="AE47" s="13">
        <v>10</v>
      </c>
      <c r="AF47" s="74">
        <v>16</v>
      </c>
      <c r="AG47" s="74">
        <v>29</v>
      </c>
      <c r="AH47" s="74">
        <v>29</v>
      </c>
      <c r="AI47" s="74" t="s">
        <v>283</v>
      </c>
      <c r="AJ47" s="74">
        <v>5</v>
      </c>
      <c r="AK47" s="13">
        <v>18</v>
      </c>
      <c r="AL47" s="13">
        <v>42</v>
      </c>
      <c r="AM47" s="13">
        <v>42</v>
      </c>
      <c r="AN47" s="13" t="s">
        <v>283</v>
      </c>
      <c r="AO47" s="13">
        <v>7</v>
      </c>
      <c r="AP47" s="13">
        <v>18</v>
      </c>
      <c r="AQ47" s="13">
        <v>40</v>
      </c>
      <c r="AR47" s="13">
        <v>40</v>
      </c>
      <c r="AS47" s="13" t="s">
        <v>283</v>
      </c>
      <c r="AT47" s="13">
        <v>7</v>
      </c>
      <c r="AU47" s="80">
        <v>20</v>
      </c>
      <c r="AV47" s="80">
        <v>48</v>
      </c>
      <c r="AW47" s="80">
        <v>48</v>
      </c>
      <c r="AX47" s="80" t="s">
        <v>283</v>
      </c>
      <c r="AY47" s="80">
        <v>10</v>
      </c>
      <c r="AZ47" s="13">
        <v>35</v>
      </c>
      <c r="BA47" s="13">
        <v>36</v>
      </c>
      <c r="BB47" s="13">
        <v>30</v>
      </c>
      <c r="BC47" s="13">
        <v>29</v>
      </c>
      <c r="BD47" s="13">
        <v>48</v>
      </c>
      <c r="BE47" s="13">
        <v>63</v>
      </c>
      <c r="BF47" s="13">
        <v>36</v>
      </c>
      <c r="BG47" s="13">
        <v>34</v>
      </c>
      <c r="BH47" s="13">
        <v>45</v>
      </c>
      <c r="BI47" s="13">
        <v>54</v>
      </c>
      <c r="BJ47" s="13"/>
      <c r="BK47" s="3"/>
      <c r="BL47" s="3" t="s">
        <v>358</v>
      </c>
      <c r="BM47" s="3" t="s">
        <v>28</v>
      </c>
      <c r="BN47" s="3"/>
      <c r="BO47" s="3"/>
      <c r="BP47" s="13">
        <v>16</v>
      </c>
      <c r="BQ47" s="13" t="s">
        <v>282</v>
      </c>
      <c r="BR47" s="13" t="s">
        <v>282</v>
      </c>
      <c r="BS47" s="13" t="s">
        <v>282</v>
      </c>
      <c r="BT47" s="13" t="s">
        <v>282</v>
      </c>
      <c r="BU47" s="13" t="s">
        <v>282</v>
      </c>
      <c r="BV47" s="13" t="s">
        <v>282</v>
      </c>
      <c r="BW47" s="13" t="s">
        <v>282</v>
      </c>
      <c r="BX47" s="13" t="s">
        <v>282</v>
      </c>
      <c r="BY47" s="13" t="s">
        <v>282</v>
      </c>
      <c r="BZ47" s="13" t="s">
        <v>282</v>
      </c>
      <c r="CA47" s="13" t="s">
        <v>282</v>
      </c>
      <c r="CB47" s="13" t="s">
        <v>282</v>
      </c>
      <c r="CC47" s="13" t="s">
        <v>282</v>
      </c>
      <c r="CD47" s="13" t="s">
        <v>282</v>
      </c>
      <c r="CE47" s="13" t="s">
        <v>282</v>
      </c>
      <c r="CF47" s="13" t="s">
        <v>282</v>
      </c>
      <c r="CG47" s="13" t="s">
        <v>282</v>
      </c>
      <c r="CH47" s="13" t="s">
        <v>282</v>
      </c>
      <c r="CI47" s="13" t="s">
        <v>282</v>
      </c>
      <c r="CJ47" s="13" t="s">
        <v>282</v>
      </c>
      <c r="CK47" s="13" t="s">
        <v>282</v>
      </c>
      <c r="CL47" s="13" t="s">
        <v>282</v>
      </c>
      <c r="CM47" s="13" t="s">
        <v>282</v>
      </c>
      <c r="CN47" s="13">
        <v>13</v>
      </c>
      <c r="CO47" s="13">
        <v>31</v>
      </c>
      <c r="CP47" s="13">
        <v>31</v>
      </c>
      <c r="CQ47" s="13">
        <v>20</v>
      </c>
      <c r="CR47" s="13">
        <v>4</v>
      </c>
      <c r="CS47" s="13">
        <v>29</v>
      </c>
      <c r="CT47" s="13">
        <v>13</v>
      </c>
      <c r="CU47" s="13">
        <v>40</v>
      </c>
      <c r="CV47" s="13">
        <v>40</v>
      </c>
      <c r="CW47" s="13" t="s">
        <v>281</v>
      </c>
      <c r="CX47" s="13">
        <v>5</v>
      </c>
      <c r="CZ47" s="13">
        <v>11</v>
      </c>
      <c r="DA47" s="13">
        <v>33</v>
      </c>
      <c r="DB47" s="13">
        <v>33</v>
      </c>
      <c r="DC47" s="13" t="s">
        <v>283</v>
      </c>
      <c r="DD47" s="13">
        <v>4</v>
      </c>
      <c r="DE47" s="13">
        <v>41</v>
      </c>
      <c r="DF47" s="13">
        <v>12</v>
      </c>
      <c r="DG47" s="13">
        <v>23</v>
      </c>
      <c r="DH47" s="13">
        <v>23</v>
      </c>
      <c r="DI47" s="13" t="s">
        <v>283</v>
      </c>
      <c r="DJ47" s="13">
        <v>3</v>
      </c>
      <c r="DK47" s="13">
        <v>31</v>
      </c>
    </row>
    <row r="48" spans="1:115">
      <c r="A48" s="3" t="s">
        <v>182</v>
      </c>
      <c r="B48" s="13" t="s">
        <v>283</v>
      </c>
      <c r="C48" s="13" t="s">
        <v>283</v>
      </c>
      <c r="D48" s="13" t="s">
        <v>283</v>
      </c>
      <c r="E48" s="13" t="s">
        <v>283</v>
      </c>
      <c r="F48" s="13" t="s">
        <v>283</v>
      </c>
      <c r="G48" s="13" t="s">
        <v>283</v>
      </c>
      <c r="H48" s="13" t="s">
        <v>283</v>
      </c>
      <c r="I48" s="13" t="s">
        <v>283</v>
      </c>
      <c r="J48" s="13" t="s">
        <v>283</v>
      </c>
      <c r="K48" s="13" t="s">
        <v>283</v>
      </c>
      <c r="L48" s="13" t="s">
        <v>283</v>
      </c>
      <c r="M48" s="13" t="s">
        <v>283</v>
      </c>
      <c r="N48" s="13" t="s">
        <v>283</v>
      </c>
      <c r="O48" s="13" t="s">
        <v>283</v>
      </c>
      <c r="P48" s="13" t="s">
        <v>283</v>
      </c>
      <c r="Q48" s="13" t="s">
        <v>283</v>
      </c>
      <c r="R48" s="13" t="s">
        <v>283</v>
      </c>
      <c r="S48" s="13" t="s">
        <v>283</v>
      </c>
      <c r="T48" s="13" t="s">
        <v>283</v>
      </c>
      <c r="U48" s="13" t="s">
        <v>283</v>
      </c>
      <c r="V48" s="13" t="s">
        <v>283</v>
      </c>
      <c r="W48" s="13" t="s">
        <v>283</v>
      </c>
      <c r="X48" s="13" t="s">
        <v>283</v>
      </c>
      <c r="Y48" s="13" t="s">
        <v>283</v>
      </c>
      <c r="Z48" s="13" t="s">
        <v>283</v>
      </c>
      <c r="AA48" s="13" t="s">
        <v>283</v>
      </c>
      <c r="AB48" s="13" t="s">
        <v>283</v>
      </c>
      <c r="AC48" s="13" t="s">
        <v>283</v>
      </c>
      <c r="AD48" s="13" t="s">
        <v>283</v>
      </c>
      <c r="AE48" s="13" t="s">
        <v>283</v>
      </c>
      <c r="AF48" s="74" t="s">
        <v>283</v>
      </c>
      <c r="AG48" s="74" t="s">
        <v>283</v>
      </c>
      <c r="AH48" s="74" t="s">
        <v>283</v>
      </c>
      <c r="AI48" s="74" t="s">
        <v>283</v>
      </c>
      <c r="AJ48" s="74" t="s">
        <v>283</v>
      </c>
      <c r="AK48" s="13" t="s">
        <v>283</v>
      </c>
      <c r="AL48" s="13" t="s">
        <v>283</v>
      </c>
      <c r="AM48" s="13" t="s">
        <v>283</v>
      </c>
      <c r="AN48" s="13" t="s">
        <v>283</v>
      </c>
      <c r="AO48" s="13" t="s">
        <v>283</v>
      </c>
      <c r="AP48" s="13" t="s">
        <v>283</v>
      </c>
      <c r="AQ48" s="13" t="s">
        <v>283</v>
      </c>
      <c r="AR48" s="13" t="s">
        <v>283</v>
      </c>
      <c r="AS48" s="13" t="s">
        <v>283</v>
      </c>
      <c r="AT48" s="13" t="s">
        <v>283</v>
      </c>
      <c r="AU48" s="80" t="s">
        <v>283</v>
      </c>
      <c r="AV48" s="80" t="s">
        <v>283</v>
      </c>
      <c r="AW48" s="80" t="s">
        <v>283</v>
      </c>
      <c r="AX48" s="80" t="s">
        <v>283</v>
      </c>
      <c r="AY48" s="80" t="s">
        <v>283</v>
      </c>
      <c r="AZ48" s="13">
        <v>18</v>
      </c>
      <c r="BA48" s="13">
        <v>28</v>
      </c>
      <c r="BB48" s="13">
        <v>33</v>
      </c>
      <c r="BC48" s="13">
        <v>8</v>
      </c>
      <c r="BD48" s="13">
        <v>27</v>
      </c>
      <c r="BE48" s="13">
        <v>24</v>
      </c>
      <c r="BF48" s="13">
        <v>27</v>
      </c>
      <c r="BG48" s="13">
        <v>35</v>
      </c>
      <c r="BH48" s="13">
        <v>35</v>
      </c>
      <c r="BI48" s="94">
        <v>25</v>
      </c>
      <c r="BJ48" s="13"/>
      <c r="BK48" s="3"/>
      <c r="BL48" s="3" t="s">
        <v>359</v>
      </c>
      <c r="BM48" s="3" t="s">
        <v>294</v>
      </c>
      <c r="BN48" s="3"/>
      <c r="BO48" s="3"/>
      <c r="BP48" s="13" t="s">
        <v>283</v>
      </c>
      <c r="BQ48" s="13" t="s">
        <v>282</v>
      </c>
      <c r="BR48" s="13" t="s">
        <v>282</v>
      </c>
      <c r="BS48" s="13" t="s">
        <v>282</v>
      </c>
      <c r="BT48" s="13" t="s">
        <v>282</v>
      </c>
      <c r="BU48" s="13" t="s">
        <v>282</v>
      </c>
      <c r="BV48" s="13" t="s">
        <v>282</v>
      </c>
      <c r="BW48" s="13" t="s">
        <v>282</v>
      </c>
      <c r="BX48" s="13" t="s">
        <v>282</v>
      </c>
      <c r="BY48" s="13" t="s">
        <v>282</v>
      </c>
      <c r="BZ48" s="13" t="s">
        <v>282</v>
      </c>
      <c r="CA48" s="13" t="s">
        <v>282</v>
      </c>
      <c r="CB48" s="13" t="s">
        <v>282</v>
      </c>
      <c r="CC48" s="13" t="s">
        <v>282</v>
      </c>
      <c r="CD48" s="13" t="s">
        <v>282</v>
      </c>
      <c r="CE48" s="13" t="s">
        <v>282</v>
      </c>
      <c r="CF48" s="13" t="s">
        <v>282</v>
      </c>
      <c r="CG48" s="13" t="s">
        <v>282</v>
      </c>
      <c r="CH48" s="13" t="s">
        <v>282</v>
      </c>
      <c r="CI48" s="13" t="s">
        <v>282</v>
      </c>
      <c r="CJ48" s="13" t="s">
        <v>282</v>
      </c>
      <c r="CK48" s="13" t="s">
        <v>282</v>
      </c>
      <c r="CL48" s="13" t="s">
        <v>282</v>
      </c>
      <c r="CM48" s="13" t="s">
        <v>282</v>
      </c>
      <c r="CN48" s="13" t="s">
        <v>283</v>
      </c>
      <c r="CO48" s="13" t="s">
        <v>283</v>
      </c>
      <c r="CP48" s="13" t="s">
        <v>283</v>
      </c>
      <c r="CQ48" s="13" t="s">
        <v>283</v>
      </c>
      <c r="CR48" s="13" t="s">
        <v>283</v>
      </c>
      <c r="CS48" s="13">
        <v>22</v>
      </c>
      <c r="CT48" s="13" t="s">
        <v>283</v>
      </c>
      <c r="CU48" s="13" t="s">
        <v>283</v>
      </c>
      <c r="CV48" s="13" t="s">
        <v>283</v>
      </c>
      <c r="CW48" s="13" t="s">
        <v>283</v>
      </c>
      <c r="CX48" s="13" t="s">
        <v>283</v>
      </c>
      <c r="CZ48" s="13" t="s">
        <v>283</v>
      </c>
      <c r="DA48" s="13" t="s">
        <v>283</v>
      </c>
      <c r="DB48" s="13" t="s">
        <v>283</v>
      </c>
      <c r="DC48" s="13" t="s">
        <v>283</v>
      </c>
      <c r="DD48" s="13" t="s">
        <v>283</v>
      </c>
      <c r="DE48" s="13">
        <v>21</v>
      </c>
      <c r="DF48" s="13" t="s">
        <v>283</v>
      </c>
      <c r="DG48" s="13" t="s">
        <v>283</v>
      </c>
      <c r="DH48" s="13" t="s">
        <v>283</v>
      </c>
      <c r="DI48" s="13" t="s">
        <v>283</v>
      </c>
      <c r="DJ48" s="13" t="s">
        <v>283</v>
      </c>
      <c r="DK48" s="13">
        <v>26</v>
      </c>
    </row>
    <row r="49" spans="1:115">
      <c r="A49" s="3" t="s">
        <v>183</v>
      </c>
      <c r="B49" s="13" t="s">
        <v>281</v>
      </c>
      <c r="C49" s="13" t="s">
        <v>281</v>
      </c>
      <c r="D49" s="13" t="s">
        <v>283</v>
      </c>
      <c r="E49" s="13" t="s">
        <v>281</v>
      </c>
      <c r="F49" s="13" t="s">
        <v>281</v>
      </c>
      <c r="G49" s="13" t="s">
        <v>281</v>
      </c>
      <c r="H49" s="13" t="s">
        <v>281</v>
      </c>
      <c r="I49" s="13" t="s">
        <v>283</v>
      </c>
      <c r="J49" s="13" t="s">
        <v>281</v>
      </c>
      <c r="K49" s="13" t="s">
        <v>281</v>
      </c>
      <c r="L49" s="13" t="s">
        <v>281</v>
      </c>
      <c r="M49" s="13" t="s">
        <v>281</v>
      </c>
      <c r="N49" s="13" t="s">
        <v>283</v>
      </c>
      <c r="O49" s="13" t="s">
        <v>281</v>
      </c>
      <c r="P49" s="13" t="s">
        <v>281</v>
      </c>
      <c r="Q49" s="13" t="s">
        <v>281</v>
      </c>
      <c r="R49" s="13" t="s">
        <v>281</v>
      </c>
      <c r="S49" s="13" t="s">
        <v>283</v>
      </c>
      <c r="T49" s="13" t="s">
        <v>281</v>
      </c>
      <c r="U49" s="13" t="s">
        <v>281</v>
      </c>
      <c r="V49" s="13" t="s">
        <v>281</v>
      </c>
      <c r="W49" s="13" t="s">
        <v>281</v>
      </c>
      <c r="X49" s="13" t="s">
        <v>283</v>
      </c>
      <c r="Y49" s="13" t="s">
        <v>281</v>
      </c>
      <c r="Z49" s="13" t="s">
        <v>281</v>
      </c>
      <c r="AA49" s="13" t="s">
        <v>281</v>
      </c>
      <c r="AB49" s="13" t="s">
        <v>281</v>
      </c>
      <c r="AC49" s="13" t="s">
        <v>283</v>
      </c>
      <c r="AD49" s="13" t="s">
        <v>281</v>
      </c>
      <c r="AE49" s="13" t="s">
        <v>281</v>
      </c>
      <c r="AF49" s="74" t="s">
        <v>281</v>
      </c>
      <c r="AG49" s="74" t="s">
        <v>281</v>
      </c>
      <c r="AH49" s="74" t="s">
        <v>283</v>
      </c>
      <c r="AI49" s="74" t="s">
        <v>281</v>
      </c>
      <c r="AJ49" s="74" t="s">
        <v>281</v>
      </c>
      <c r="AK49" s="13" t="s">
        <v>281</v>
      </c>
      <c r="AL49" s="13" t="s">
        <v>281</v>
      </c>
      <c r="AM49" s="13" t="s">
        <v>283</v>
      </c>
      <c r="AN49" s="13" t="s">
        <v>281</v>
      </c>
      <c r="AO49" s="13" t="s">
        <v>281</v>
      </c>
      <c r="AP49" s="13" t="s">
        <v>283</v>
      </c>
      <c r="AQ49" s="13" t="s">
        <v>283</v>
      </c>
      <c r="AR49" s="13" t="s">
        <v>283</v>
      </c>
      <c r="AS49" s="13" t="s">
        <v>283</v>
      </c>
      <c r="AT49" s="13" t="s">
        <v>283</v>
      </c>
      <c r="AU49" s="80" t="s">
        <v>283</v>
      </c>
      <c r="AV49" s="80" t="s">
        <v>283</v>
      </c>
      <c r="AW49" s="80" t="s">
        <v>283</v>
      </c>
      <c r="AX49" s="80" t="s">
        <v>283</v>
      </c>
      <c r="AY49" s="80" t="s">
        <v>283</v>
      </c>
      <c r="AZ49" s="13">
        <v>18</v>
      </c>
      <c r="BA49" s="13">
        <v>28</v>
      </c>
      <c r="BB49" s="13">
        <v>33</v>
      </c>
      <c r="BC49" s="13">
        <v>8</v>
      </c>
      <c r="BD49" s="13">
        <v>27</v>
      </c>
      <c r="BE49" s="13">
        <v>24</v>
      </c>
      <c r="BF49" s="13">
        <v>27</v>
      </c>
      <c r="BG49" s="13">
        <v>35</v>
      </c>
      <c r="BH49" s="13">
        <v>35</v>
      </c>
      <c r="BI49" s="13">
        <v>25</v>
      </c>
      <c r="BJ49" s="13"/>
      <c r="BK49" s="3"/>
      <c r="BL49" s="3" t="s">
        <v>389</v>
      </c>
      <c r="BM49" s="3" t="s">
        <v>90</v>
      </c>
      <c r="BN49" s="3"/>
      <c r="BO49" s="3"/>
      <c r="BP49" s="13">
        <v>0</v>
      </c>
      <c r="BQ49" s="13" t="s">
        <v>282</v>
      </c>
      <c r="BR49" s="13" t="s">
        <v>282</v>
      </c>
      <c r="BS49" s="13" t="s">
        <v>282</v>
      </c>
      <c r="BT49" s="13" t="s">
        <v>282</v>
      </c>
      <c r="BU49" s="13" t="s">
        <v>282</v>
      </c>
      <c r="BV49" s="13" t="s">
        <v>282</v>
      </c>
      <c r="BW49" s="13" t="s">
        <v>282</v>
      </c>
      <c r="BX49" s="13" t="s">
        <v>282</v>
      </c>
      <c r="BY49" s="13" t="s">
        <v>282</v>
      </c>
      <c r="BZ49" s="13" t="s">
        <v>282</v>
      </c>
      <c r="CA49" s="13" t="s">
        <v>282</v>
      </c>
      <c r="CB49" s="13" t="s">
        <v>282</v>
      </c>
      <c r="CC49" s="13" t="s">
        <v>282</v>
      </c>
      <c r="CD49" s="13" t="s">
        <v>282</v>
      </c>
      <c r="CE49" s="13" t="s">
        <v>282</v>
      </c>
      <c r="CF49" s="13" t="s">
        <v>282</v>
      </c>
      <c r="CG49" s="13" t="s">
        <v>282</v>
      </c>
      <c r="CH49" s="13" t="s">
        <v>282</v>
      </c>
      <c r="CI49" s="13" t="s">
        <v>282</v>
      </c>
      <c r="CJ49" s="13" t="s">
        <v>282</v>
      </c>
      <c r="CK49" s="13" t="s">
        <v>282</v>
      </c>
      <c r="CL49" s="13" t="s">
        <v>282</v>
      </c>
      <c r="CM49" s="13" t="s">
        <v>282</v>
      </c>
      <c r="CN49" s="13" t="s">
        <v>281</v>
      </c>
      <c r="CO49" s="13" t="s">
        <v>281</v>
      </c>
      <c r="CP49" s="13" t="s">
        <v>283</v>
      </c>
      <c r="CQ49" s="13" t="s">
        <v>281</v>
      </c>
      <c r="CR49" s="13" t="s">
        <v>281</v>
      </c>
      <c r="CS49" s="13">
        <v>22</v>
      </c>
      <c r="CT49" s="13" t="s">
        <v>281</v>
      </c>
      <c r="CU49" s="13" t="s">
        <v>281</v>
      </c>
      <c r="CV49" s="13" t="s">
        <v>283</v>
      </c>
      <c r="CW49" s="13" t="s">
        <v>281</v>
      </c>
      <c r="CX49" s="13" t="s">
        <v>281</v>
      </c>
      <c r="CZ49" s="13" t="s">
        <v>281</v>
      </c>
      <c r="DA49" s="13" t="s">
        <v>281</v>
      </c>
      <c r="DB49" s="13" t="s">
        <v>283</v>
      </c>
      <c r="DC49" s="13" t="s">
        <v>281</v>
      </c>
      <c r="DD49" s="13" t="s">
        <v>281</v>
      </c>
      <c r="DE49" s="13">
        <v>21</v>
      </c>
      <c r="DF49" s="13" t="s">
        <v>281</v>
      </c>
      <c r="DG49" s="13" t="s">
        <v>281</v>
      </c>
      <c r="DH49" s="13" t="s">
        <v>283</v>
      </c>
      <c r="DI49" s="13" t="s">
        <v>281</v>
      </c>
      <c r="DJ49" s="13" t="s">
        <v>281</v>
      </c>
      <c r="DK49" s="13">
        <v>26</v>
      </c>
    </row>
    <row r="50" spans="1:115">
      <c r="A50" s="3" t="s">
        <v>184</v>
      </c>
      <c r="B50" s="13" t="s">
        <v>281</v>
      </c>
      <c r="C50" s="13" t="s">
        <v>281</v>
      </c>
      <c r="D50" s="13" t="s">
        <v>281</v>
      </c>
      <c r="E50" s="13" t="s">
        <v>283</v>
      </c>
      <c r="F50" s="13" t="s">
        <v>281</v>
      </c>
      <c r="G50" s="13" t="s">
        <v>281</v>
      </c>
      <c r="H50" s="13" t="s">
        <v>281</v>
      </c>
      <c r="I50" s="13" t="s">
        <v>281</v>
      </c>
      <c r="J50" s="13" t="s">
        <v>283</v>
      </c>
      <c r="K50" s="13" t="s">
        <v>281</v>
      </c>
      <c r="L50" s="13" t="s">
        <v>281</v>
      </c>
      <c r="M50" s="13" t="s">
        <v>281</v>
      </c>
      <c r="N50" s="13" t="s">
        <v>281</v>
      </c>
      <c r="O50" s="13" t="s">
        <v>283</v>
      </c>
      <c r="P50" s="13" t="s">
        <v>281</v>
      </c>
      <c r="Q50" s="13" t="s">
        <v>281</v>
      </c>
      <c r="R50" s="13" t="s">
        <v>281</v>
      </c>
      <c r="S50" s="13" t="s">
        <v>281</v>
      </c>
      <c r="T50" s="13" t="s">
        <v>283</v>
      </c>
      <c r="U50" s="13" t="s">
        <v>281</v>
      </c>
      <c r="V50" s="13" t="s">
        <v>281</v>
      </c>
      <c r="W50" s="13" t="s">
        <v>281</v>
      </c>
      <c r="X50" s="13" t="s">
        <v>281</v>
      </c>
      <c r="Y50" s="13" t="s">
        <v>283</v>
      </c>
      <c r="Z50" s="13" t="s">
        <v>281</v>
      </c>
      <c r="AA50" s="13" t="s">
        <v>281</v>
      </c>
      <c r="AB50" s="13" t="s">
        <v>281</v>
      </c>
      <c r="AC50" s="13" t="s">
        <v>281</v>
      </c>
      <c r="AD50" s="13" t="s">
        <v>283</v>
      </c>
      <c r="AE50" s="13" t="s">
        <v>281</v>
      </c>
      <c r="AF50" s="74" t="s">
        <v>281</v>
      </c>
      <c r="AG50" s="74" t="s">
        <v>281</v>
      </c>
      <c r="AH50" s="74" t="s">
        <v>281</v>
      </c>
      <c r="AI50" s="74" t="s">
        <v>283</v>
      </c>
      <c r="AJ50" s="74" t="s">
        <v>281</v>
      </c>
      <c r="AK50" s="13" t="s">
        <v>281</v>
      </c>
      <c r="AL50" s="13" t="s">
        <v>281</v>
      </c>
      <c r="AM50" s="13" t="s">
        <v>281</v>
      </c>
      <c r="AN50" s="13" t="s">
        <v>283</v>
      </c>
      <c r="AO50" s="13" t="s">
        <v>281</v>
      </c>
      <c r="AP50" s="13" t="s">
        <v>281</v>
      </c>
      <c r="AQ50" s="13" t="s">
        <v>281</v>
      </c>
      <c r="AR50" s="13" t="s">
        <v>281</v>
      </c>
      <c r="AS50" s="13" t="s">
        <v>283</v>
      </c>
      <c r="AT50" s="13" t="s">
        <v>281</v>
      </c>
      <c r="AU50" s="80" t="s">
        <v>281</v>
      </c>
      <c r="AV50" s="80" t="s">
        <v>281</v>
      </c>
      <c r="AW50" s="80" t="s">
        <v>281</v>
      </c>
      <c r="AX50" s="80" t="s">
        <v>283</v>
      </c>
      <c r="AY50" s="80" t="s">
        <v>281</v>
      </c>
      <c r="AZ50" s="13">
        <v>18</v>
      </c>
      <c r="BA50" s="13">
        <v>28</v>
      </c>
      <c r="BB50" s="13">
        <v>33</v>
      </c>
      <c r="BC50" s="13">
        <v>8</v>
      </c>
      <c r="BD50" s="13">
        <v>27</v>
      </c>
      <c r="BE50" s="13">
        <v>24</v>
      </c>
      <c r="BF50" s="13">
        <v>27</v>
      </c>
      <c r="BG50" s="13">
        <v>35</v>
      </c>
      <c r="BH50" s="13">
        <v>35</v>
      </c>
      <c r="BI50" s="13">
        <v>25</v>
      </c>
      <c r="BJ50" s="13"/>
      <c r="BK50" s="3"/>
      <c r="BL50" s="3" t="s">
        <v>390</v>
      </c>
      <c r="BM50" s="3" t="s">
        <v>87</v>
      </c>
      <c r="BN50" s="3"/>
      <c r="BO50" s="3"/>
      <c r="BP50" s="13">
        <v>23</v>
      </c>
      <c r="BQ50" s="13" t="s">
        <v>282</v>
      </c>
      <c r="BR50" s="13" t="s">
        <v>282</v>
      </c>
      <c r="BS50" s="13" t="s">
        <v>282</v>
      </c>
      <c r="BT50" s="13" t="s">
        <v>282</v>
      </c>
      <c r="BU50" s="13" t="s">
        <v>282</v>
      </c>
      <c r="BV50" s="13" t="s">
        <v>282</v>
      </c>
      <c r="BW50" s="13" t="s">
        <v>282</v>
      </c>
      <c r="BX50" s="13" t="s">
        <v>282</v>
      </c>
      <c r="BY50" s="13" t="s">
        <v>282</v>
      </c>
      <c r="BZ50" s="13" t="s">
        <v>282</v>
      </c>
      <c r="CA50" s="13" t="s">
        <v>282</v>
      </c>
      <c r="CB50" s="13" t="s">
        <v>282</v>
      </c>
      <c r="CC50" s="13" t="s">
        <v>282</v>
      </c>
      <c r="CD50" s="13" t="s">
        <v>282</v>
      </c>
      <c r="CE50" s="13" t="s">
        <v>282</v>
      </c>
      <c r="CF50" s="13" t="s">
        <v>282</v>
      </c>
      <c r="CG50" s="13" t="s">
        <v>282</v>
      </c>
      <c r="CH50" s="13" t="s">
        <v>282</v>
      </c>
      <c r="CI50" s="13" t="s">
        <v>282</v>
      </c>
      <c r="CJ50" s="13" t="s">
        <v>282</v>
      </c>
      <c r="CK50" s="13" t="s">
        <v>282</v>
      </c>
      <c r="CL50" s="13" t="s">
        <v>282</v>
      </c>
      <c r="CM50" s="13" t="s">
        <v>282</v>
      </c>
      <c r="CN50" s="13">
        <v>17</v>
      </c>
      <c r="CO50" s="13">
        <v>28</v>
      </c>
      <c r="CP50" s="13" t="s">
        <v>281</v>
      </c>
      <c r="CQ50" s="13">
        <v>20</v>
      </c>
      <c r="CR50" s="13">
        <v>5</v>
      </c>
      <c r="CS50" s="13">
        <v>22</v>
      </c>
      <c r="CT50" s="13" t="s">
        <v>281</v>
      </c>
      <c r="CU50" s="13" t="s">
        <v>281</v>
      </c>
      <c r="CV50" s="13" t="s">
        <v>281</v>
      </c>
      <c r="CW50" s="13" t="s">
        <v>283</v>
      </c>
      <c r="CX50" s="13" t="s">
        <v>281</v>
      </c>
      <c r="CZ50" s="13" t="s">
        <v>281</v>
      </c>
      <c r="DA50" s="13" t="s">
        <v>281</v>
      </c>
      <c r="DB50" s="13" t="s">
        <v>281</v>
      </c>
      <c r="DC50" s="13" t="s">
        <v>283</v>
      </c>
      <c r="DD50" s="13" t="s">
        <v>281</v>
      </c>
      <c r="DE50" s="13">
        <v>21</v>
      </c>
      <c r="DF50" s="13" t="s">
        <v>281</v>
      </c>
      <c r="DG50" s="13" t="s">
        <v>281</v>
      </c>
      <c r="DH50" s="13" t="s">
        <v>281</v>
      </c>
      <c r="DI50" s="13" t="s">
        <v>283</v>
      </c>
      <c r="DJ50" s="13" t="s">
        <v>281</v>
      </c>
      <c r="DK50" s="13">
        <v>26</v>
      </c>
    </row>
    <row r="51" spans="1:115">
      <c r="A51" s="3" t="s">
        <v>185</v>
      </c>
      <c r="B51" s="13" t="s">
        <v>283</v>
      </c>
      <c r="C51" s="13" t="s">
        <v>283</v>
      </c>
      <c r="D51" s="13" t="s">
        <v>283</v>
      </c>
      <c r="E51" s="13" t="s">
        <v>283</v>
      </c>
      <c r="F51" s="13" t="s">
        <v>283</v>
      </c>
      <c r="G51" s="13" t="s">
        <v>283</v>
      </c>
      <c r="H51" s="13" t="s">
        <v>283</v>
      </c>
      <c r="I51" s="13" t="s">
        <v>283</v>
      </c>
      <c r="J51" s="13" t="s">
        <v>283</v>
      </c>
      <c r="K51" s="13" t="s">
        <v>283</v>
      </c>
      <c r="L51" s="13" t="s">
        <v>283</v>
      </c>
      <c r="M51" s="13" t="s">
        <v>283</v>
      </c>
      <c r="N51" s="13" t="s">
        <v>283</v>
      </c>
      <c r="O51" s="13" t="s">
        <v>283</v>
      </c>
      <c r="P51" s="13" t="s">
        <v>283</v>
      </c>
      <c r="Q51" s="13" t="s">
        <v>283</v>
      </c>
      <c r="R51" s="13" t="s">
        <v>283</v>
      </c>
      <c r="S51" s="13" t="s">
        <v>283</v>
      </c>
      <c r="T51" s="13" t="s">
        <v>283</v>
      </c>
      <c r="U51" s="13" t="s">
        <v>283</v>
      </c>
      <c r="V51" s="13" t="s">
        <v>283</v>
      </c>
      <c r="W51" s="13" t="s">
        <v>283</v>
      </c>
      <c r="X51" s="13" t="s">
        <v>283</v>
      </c>
      <c r="Y51" s="13" t="s">
        <v>283</v>
      </c>
      <c r="Z51" s="13" t="s">
        <v>283</v>
      </c>
      <c r="AA51" s="13" t="s">
        <v>283</v>
      </c>
      <c r="AB51" s="13" t="s">
        <v>283</v>
      </c>
      <c r="AC51" s="13" t="s">
        <v>283</v>
      </c>
      <c r="AD51" s="13" t="s">
        <v>283</v>
      </c>
      <c r="AE51" s="13" t="s">
        <v>283</v>
      </c>
      <c r="AF51" s="74" t="s">
        <v>283</v>
      </c>
      <c r="AG51" s="74" t="s">
        <v>283</v>
      </c>
      <c r="AH51" s="74" t="s">
        <v>283</v>
      </c>
      <c r="AI51" s="74" t="s">
        <v>283</v>
      </c>
      <c r="AJ51" s="74" t="s">
        <v>283</v>
      </c>
      <c r="AK51" s="13" t="s">
        <v>283</v>
      </c>
      <c r="AL51" s="13" t="s">
        <v>283</v>
      </c>
      <c r="AM51" s="13" t="s">
        <v>283</v>
      </c>
      <c r="AN51" s="13" t="s">
        <v>283</v>
      </c>
      <c r="AO51" s="13" t="s">
        <v>283</v>
      </c>
      <c r="AP51" s="13" t="s">
        <v>283</v>
      </c>
      <c r="AQ51" s="13" t="s">
        <v>283</v>
      </c>
      <c r="AR51" s="13" t="s">
        <v>283</v>
      </c>
      <c r="AS51" s="13" t="s">
        <v>283</v>
      </c>
      <c r="AT51" s="13" t="s">
        <v>283</v>
      </c>
      <c r="AU51" s="80" t="s">
        <v>283</v>
      </c>
      <c r="AV51" s="80" t="s">
        <v>283</v>
      </c>
      <c r="AW51" s="80" t="s">
        <v>283</v>
      </c>
      <c r="AX51" s="80" t="s">
        <v>283</v>
      </c>
      <c r="AY51" s="80" t="s">
        <v>283</v>
      </c>
      <c r="AZ51" s="13">
        <v>18</v>
      </c>
      <c r="BA51" s="13">
        <v>28</v>
      </c>
      <c r="BB51" s="13">
        <v>33</v>
      </c>
      <c r="BC51" s="13">
        <v>8</v>
      </c>
      <c r="BD51" s="13">
        <v>27</v>
      </c>
      <c r="BE51" s="13">
        <v>24</v>
      </c>
      <c r="BF51" s="13">
        <v>27</v>
      </c>
      <c r="BG51" s="13">
        <v>35</v>
      </c>
      <c r="BH51" s="13">
        <v>35</v>
      </c>
      <c r="BI51" s="13">
        <v>25</v>
      </c>
      <c r="BJ51" s="13"/>
      <c r="BK51" s="3"/>
      <c r="BL51" s="3" t="s">
        <v>391</v>
      </c>
      <c r="BM51" s="3" t="s">
        <v>84</v>
      </c>
      <c r="BN51" s="3"/>
      <c r="BO51" s="3"/>
      <c r="BP51" s="13" t="s">
        <v>283</v>
      </c>
      <c r="BQ51" s="13" t="s">
        <v>282</v>
      </c>
      <c r="BR51" s="13" t="s">
        <v>282</v>
      </c>
      <c r="BS51" s="13" t="s">
        <v>282</v>
      </c>
      <c r="BT51" s="13" t="s">
        <v>282</v>
      </c>
      <c r="BU51" s="13" t="s">
        <v>282</v>
      </c>
      <c r="BV51" s="13" t="s">
        <v>282</v>
      </c>
      <c r="BW51" s="13" t="s">
        <v>282</v>
      </c>
      <c r="BX51" s="13" t="s">
        <v>282</v>
      </c>
      <c r="BY51" s="13" t="s">
        <v>282</v>
      </c>
      <c r="BZ51" s="13" t="s">
        <v>282</v>
      </c>
      <c r="CA51" s="13" t="s">
        <v>282</v>
      </c>
      <c r="CB51" s="13" t="s">
        <v>282</v>
      </c>
      <c r="CC51" s="13" t="s">
        <v>282</v>
      </c>
      <c r="CD51" s="13" t="s">
        <v>282</v>
      </c>
      <c r="CE51" s="13" t="s">
        <v>282</v>
      </c>
      <c r="CF51" s="13" t="s">
        <v>282</v>
      </c>
      <c r="CG51" s="13" t="s">
        <v>282</v>
      </c>
      <c r="CH51" s="13" t="s">
        <v>282</v>
      </c>
      <c r="CI51" s="13" t="s">
        <v>282</v>
      </c>
      <c r="CJ51" s="13" t="s">
        <v>282</v>
      </c>
      <c r="CK51" s="13" t="s">
        <v>282</v>
      </c>
      <c r="CL51" s="13" t="s">
        <v>282</v>
      </c>
      <c r="CM51" s="13" t="s">
        <v>282</v>
      </c>
      <c r="CN51" s="13" t="s">
        <v>283</v>
      </c>
      <c r="CO51" s="13" t="s">
        <v>283</v>
      </c>
      <c r="CP51" s="13" t="s">
        <v>283</v>
      </c>
      <c r="CQ51" s="13" t="s">
        <v>283</v>
      </c>
      <c r="CR51" s="13" t="s">
        <v>283</v>
      </c>
      <c r="CS51" s="13">
        <v>22</v>
      </c>
      <c r="CT51" s="13" t="s">
        <v>283</v>
      </c>
      <c r="CU51" s="13" t="s">
        <v>283</v>
      </c>
      <c r="CV51" s="13" t="s">
        <v>283</v>
      </c>
      <c r="CW51" s="13" t="s">
        <v>283</v>
      </c>
      <c r="CX51" s="13" t="s">
        <v>283</v>
      </c>
      <c r="CZ51" s="13" t="s">
        <v>283</v>
      </c>
      <c r="DA51" s="13" t="s">
        <v>283</v>
      </c>
      <c r="DB51" s="13" t="s">
        <v>283</v>
      </c>
      <c r="DC51" s="13" t="s">
        <v>283</v>
      </c>
      <c r="DD51" s="13" t="s">
        <v>283</v>
      </c>
      <c r="DE51" s="13">
        <v>21</v>
      </c>
      <c r="DF51" s="13" t="s">
        <v>283</v>
      </c>
      <c r="DG51" s="13" t="s">
        <v>283</v>
      </c>
      <c r="DH51" s="13" t="s">
        <v>283</v>
      </c>
      <c r="DI51" s="13" t="s">
        <v>283</v>
      </c>
      <c r="DJ51" s="13" t="s">
        <v>283</v>
      </c>
      <c r="DK51" s="13">
        <v>26</v>
      </c>
    </row>
    <row r="52" spans="1:115">
      <c r="A52" s="3" t="s">
        <v>186</v>
      </c>
      <c r="B52" s="13" t="s">
        <v>283</v>
      </c>
      <c r="C52" s="13" t="s">
        <v>283</v>
      </c>
      <c r="D52" s="13" t="s">
        <v>283</v>
      </c>
      <c r="E52" s="13" t="s">
        <v>283</v>
      </c>
      <c r="F52" s="13" t="s">
        <v>283</v>
      </c>
      <c r="G52" s="13" t="s">
        <v>283</v>
      </c>
      <c r="H52" s="13" t="s">
        <v>283</v>
      </c>
      <c r="I52" s="13" t="s">
        <v>283</v>
      </c>
      <c r="J52" s="13" t="s">
        <v>283</v>
      </c>
      <c r="K52" s="13" t="s">
        <v>283</v>
      </c>
      <c r="L52" s="13" t="s">
        <v>283</v>
      </c>
      <c r="M52" s="13" t="s">
        <v>283</v>
      </c>
      <c r="N52" s="13" t="s">
        <v>283</v>
      </c>
      <c r="O52" s="13" t="s">
        <v>283</v>
      </c>
      <c r="P52" s="13" t="s">
        <v>283</v>
      </c>
      <c r="Q52" s="13" t="s">
        <v>283</v>
      </c>
      <c r="R52" s="13" t="s">
        <v>283</v>
      </c>
      <c r="S52" s="13" t="s">
        <v>283</v>
      </c>
      <c r="T52" s="13" t="s">
        <v>283</v>
      </c>
      <c r="U52" s="13" t="s">
        <v>283</v>
      </c>
      <c r="V52" s="13" t="s">
        <v>283</v>
      </c>
      <c r="W52" s="13" t="s">
        <v>283</v>
      </c>
      <c r="X52" s="13" t="s">
        <v>283</v>
      </c>
      <c r="Y52" s="13" t="s">
        <v>283</v>
      </c>
      <c r="Z52" s="13" t="s">
        <v>283</v>
      </c>
      <c r="AA52" s="13" t="s">
        <v>283</v>
      </c>
      <c r="AB52" s="13" t="s">
        <v>283</v>
      </c>
      <c r="AC52" s="13" t="s">
        <v>283</v>
      </c>
      <c r="AD52" s="13" t="s">
        <v>283</v>
      </c>
      <c r="AE52" s="13" t="s">
        <v>283</v>
      </c>
      <c r="AF52" s="74" t="s">
        <v>283</v>
      </c>
      <c r="AG52" s="74" t="s">
        <v>283</v>
      </c>
      <c r="AH52" s="74" t="s">
        <v>283</v>
      </c>
      <c r="AI52" s="74" t="s">
        <v>283</v>
      </c>
      <c r="AJ52" s="74" t="s">
        <v>283</v>
      </c>
      <c r="AK52" s="13" t="s">
        <v>283</v>
      </c>
      <c r="AL52" s="13" t="s">
        <v>283</v>
      </c>
      <c r="AM52" s="13" t="s">
        <v>283</v>
      </c>
      <c r="AN52" s="13" t="s">
        <v>283</v>
      </c>
      <c r="AO52" s="13" t="s">
        <v>283</v>
      </c>
      <c r="AP52" s="13" t="s">
        <v>283</v>
      </c>
      <c r="AQ52" s="13" t="s">
        <v>283</v>
      </c>
      <c r="AR52" s="13" t="s">
        <v>283</v>
      </c>
      <c r="AS52" s="13" t="s">
        <v>283</v>
      </c>
      <c r="AT52" s="13" t="s">
        <v>283</v>
      </c>
      <c r="AU52" s="80" t="s">
        <v>283</v>
      </c>
      <c r="AV52" s="80" t="s">
        <v>283</v>
      </c>
      <c r="AW52" s="80" t="s">
        <v>283</v>
      </c>
      <c r="AX52" s="80" t="s">
        <v>283</v>
      </c>
      <c r="AY52" s="80" t="s">
        <v>283</v>
      </c>
      <c r="AZ52" s="13">
        <v>18</v>
      </c>
      <c r="BA52" s="13">
        <v>28</v>
      </c>
      <c r="BB52" s="13">
        <v>33</v>
      </c>
      <c r="BC52" s="13">
        <v>8</v>
      </c>
      <c r="BD52" s="13">
        <v>27</v>
      </c>
      <c r="BE52" s="13">
        <v>24</v>
      </c>
      <c r="BF52" s="13">
        <v>27</v>
      </c>
      <c r="BG52" s="13">
        <v>35</v>
      </c>
      <c r="BH52" s="13">
        <v>35</v>
      </c>
      <c r="BI52" s="13">
        <v>25</v>
      </c>
      <c r="BJ52" s="13"/>
      <c r="BK52" s="3"/>
      <c r="BL52" s="3" t="s">
        <v>392</v>
      </c>
      <c r="BM52" s="3" t="s">
        <v>81</v>
      </c>
      <c r="BN52" s="3"/>
      <c r="BO52" s="3"/>
      <c r="BP52" s="13">
        <v>0</v>
      </c>
      <c r="BQ52" s="13" t="s">
        <v>282</v>
      </c>
      <c r="BR52" s="13" t="s">
        <v>282</v>
      </c>
      <c r="BS52" s="13" t="s">
        <v>282</v>
      </c>
      <c r="BT52" s="13" t="s">
        <v>282</v>
      </c>
      <c r="BU52" s="13" t="s">
        <v>282</v>
      </c>
      <c r="BV52" s="13" t="s">
        <v>282</v>
      </c>
      <c r="BW52" s="13" t="s">
        <v>282</v>
      </c>
      <c r="BX52" s="13" t="s">
        <v>282</v>
      </c>
      <c r="BY52" s="13" t="s">
        <v>282</v>
      </c>
      <c r="BZ52" s="13" t="s">
        <v>282</v>
      </c>
      <c r="CA52" s="13" t="s">
        <v>282</v>
      </c>
      <c r="CB52" s="13" t="s">
        <v>282</v>
      </c>
      <c r="CC52" s="13" t="s">
        <v>282</v>
      </c>
      <c r="CD52" s="13" t="s">
        <v>282</v>
      </c>
      <c r="CE52" s="13" t="s">
        <v>282</v>
      </c>
      <c r="CF52" s="13" t="s">
        <v>282</v>
      </c>
      <c r="CG52" s="13" t="s">
        <v>282</v>
      </c>
      <c r="CH52" s="13" t="s">
        <v>282</v>
      </c>
      <c r="CI52" s="13" t="s">
        <v>282</v>
      </c>
      <c r="CJ52" s="13" t="s">
        <v>282</v>
      </c>
      <c r="CK52" s="13" t="s">
        <v>282</v>
      </c>
      <c r="CL52" s="13" t="s">
        <v>282</v>
      </c>
      <c r="CM52" s="13" t="s">
        <v>282</v>
      </c>
      <c r="CN52" s="13" t="s">
        <v>283</v>
      </c>
      <c r="CO52" s="13" t="s">
        <v>283</v>
      </c>
      <c r="CP52" s="13" t="s">
        <v>283</v>
      </c>
      <c r="CQ52" s="13" t="s">
        <v>283</v>
      </c>
      <c r="CR52" s="13" t="s">
        <v>283</v>
      </c>
      <c r="CS52" s="13">
        <v>22</v>
      </c>
      <c r="CT52" s="13" t="s">
        <v>283</v>
      </c>
      <c r="CU52" s="13" t="s">
        <v>283</v>
      </c>
      <c r="CV52" s="13" t="s">
        <v>283</v>
      </c>
      <c r="CW52" s="13" t="s">
        <v>283</v>
      </c>
      <c r="CX52" s="13" t="s">
        <v>283</v>
      </c>
      <c r="CZ52" s="13" t="s">
        <v>283</v>
      </c>
      <c r="DA52" s="13" t="s">
        <v>283</v>
      </c>
      <c r="DB52" s="13" t="s">
        <v>283</v>
      </c>
      <c r="DC52" s="13" t="s">
        <v>283</v>
      </c>
      <c r="DD52" s="13" t="s">
        <v>283</v>
      </c>
      <c r="DE52" s="13">
        <v>21</v>
      </c>
      <c r="DF52" s="13" t="s">
        <v>283</v>
      </c>
      <c r="DG52" s="13" t="s">
        <v>283</v>
      </c>
      <c r="DH52" s="13" t="s">
        <v>283</v>
      </c>
      <c r="DI52" s="13" t="s">
        <v>283</v>
      </c>
      <c r="DJ52" s="13" t="s">
        <v>283</v>
      </c>
      <c r="DK52" s="13">
        <v>26</v>
      </c>
    </row>
    <row r="53" spans="1:115">
      <c r="A53" s="3" t="s">
        <v>187</v>
      </c>
      <c r="B53" s="13" t="s">
        <v>281</v>
      </c>
      <c r="C53" s="13" t="s">
        <v>281</v>
      </c>
      <c r="D53" s="13" t="s">
        <v>281</v>
      </c>
      <c r="E53" s="13" t="s">
        <v>281</v>
      </c>
      <c r="F53" s="13" t="s">
        <v>281</v>
      </c>
      <c r="G53" s="13" t="s">
        <v>281</v>
      </c>
      <c r="H53" s="13" t="s">
        <v>281</v>
      </c>
      <c r="I53" s="13" t="s">
        <v>281</v>
      </c>
      <c r="J53" s="13" t="s">
        <v>281</v>
      </c>
      <c r="K53" s="13" t="s">
        <v>281</v>
      </c>
      <c r="L53" s="13" t="s">
        <v>281</v>
      </c>
      <c r="M53" s="13" t="s">
        <v>281</v>
      </c>
      <c r="N53" s="13" t="s">
        <v>281</v>
      </c>
      <c r="O53" s="13" t="s">
        <v>281</v>
      </c>
      <c r="P53" s="13" t="s">
        <v>281</v>
      </c>
      <c r="Q53" s="13" t="s">
        <v>281</v>
      </c>
      <c r="R53" s="13" t="s">
        <v>281</v>
      </c>
      <c r="S53" s="13" t="s">
        <v>281</v>
      </c>
      <c r="T53" s="13" t="s">
        <v>281</v>
      </c>
      <c r="U53" s="13" t="s">
        <v>281</v>
      </c>
      <c r="V53" s="13">
        <v>2</v>
      </c>
      <c r="W53" s="13">
        <v>3</v>
      </c>
      <c r="X53" s="13" t="s">
        <v>281</v>
      </c>
      <c r="Y53" s="13">
        <v>4</v>
      </c>
      <c r="Z53" s="13">
        <v>0</v>
      </c>
      <c r="AA53" s="13" t="s">
        <v>281</v>
      </c>
      <c r="AB53" s="13" t="s">
        <v>281</v>
      </c>
      <c r="AC53" s="13" t="s">
        <v>281</v>
      </c>
      <c r="AD53" s="13" t="s">
        <v>281</v>
      </c>
      <c r="AE53" s="13" t="s">
        <v>281</v>
      </c>
      <c r="AF53" s="74" t="s">
        <v>281</v>
      </c>
      <c r="AG53" s="74" t="s">
        <v>281</v>
      </c>
      <c r="AH53" s="74" t="s">
        <v>281</v>
      </c>
      <c r="AI53" s="74" t="s">
        <v>281</v>
      </c>
      <c r="AJ53" s="74" t="s">
        <v>281</v>
      </c>
      <c r="AK53" s="13" t="s">
        <v>281</v>
      </c>
      <c r="AL53" s="13" t="s">
        <v>281</v>
      </c>
      <c r="AM53" s="13" t="s">
        <v>281</v>
      </c>
      <c r="AN53" s="13" t="s">
        <v>281</v>
      </c>
      <c r="AO53" s="13" t="s">
        <v>281</v>
      </c>
      <c r="AP53" s="13" t="s">
        <v>281</v>
      </c>
      <c r="AQ53" s="13" t="s">
        <v>281</v>
      </c>
      <c r="AR53" s="13" t="s">
        <v>283</v>
      </c>
      <c r="AS53" s="13" t="s">
        <v>281</v>
      </c>
      <c r="AT53" s="13" t="s">
        <v>281</v>
      </c>
      <c r="AU53" s="80" t="s">
        <v>281</v>
      </c>
      <c r="AV53" s="80" t="s">
        <v>281</v>
      </c>
      <c r="AW53" s="80" t="s">
        <v>283</v>
      </c>
      <c r="AX53" s="80" t="s">
        <v>281</v>
      </c>
      <c r="AY53" s="80" t="s">
        <v>281</v>
      </c>
      <c r="AZ53" s="13">
        <v>18</v>
      </c>
      <c r="BA53" s="13">
        <v>28</v>
      </c>
      <c r="BB53" s="13">
        <v>33</v>
      </c>
      <c r="BC53" s="13">
        <v>8</v>
      </c>
      <c r="BD53" s="13">
        <v>27</v>
      </c>
      <c r="BE53" s="13">
        <v>24</v>
      </c>
      <c r="BF53" s="13">
        <v>27</v>
      </c>
      <c r="BG53" s="13">
        <v>35</v>
      </c>
      <c r="BH53" s="13">
        <v>35</v>
      </c>
      <c r="BI53" s="13">
        <v>25</v>
      </c>
      <c r="BJ53" s="13"/>
      <c r="BK53" s="3"/>
      <c r="BL53" s="3" t="s">
        <v>393</v>
      </c>
      <c r="BM53" s="3" t="s">
        <v>78</v>
      </c>
      <c r="BN53" s="3"/>
      <c r="BO53" s="3"/>
      <c r="BP53" s="13" t="s">
        <v>283</v>
      </c>
      <c r="BQ53" s="13" t="s">
        <v>282</v>
      </c>
      <c r="BR53" s="13" t="s">
        <v>282</v>
      </c>
      <c r="BS53" s="13" t="s">
        <v>282</v>
      </c>
      <c r="BT53" s="13" t="s">
        <v>282</v>
      </c>
      <c r="BU53" s="13" t="s">
        <v>282</v>
      </c>
      <c r="BV53" s="13" t="s">
        <v>282</v>
      </c>
      <c r="BW53" s="13" t="s">
        <v>282</v>
      </c>
      <c r="BX53" s="13" t="s">
        <v>282</v>
      </c>
      <c r="BY53" s="13" t="s">
        <v>282</v>
      </c>
      <c r="BZ53" s="13" t="s">
        <v>282</v>
      </c>
      <c r="CA53" s="13" t="s">
        <v>282</v>
      </c>
      <c r="CB53" s="13" t="s">
        <v>282</v>
      </c>
      <c r="CC53" s="13" t="s">
        <v>282</v>
      </c>
      <c r="CD53" s="13" t="s">
        <v>282</v>
      </c>
      <c r="CE53" s="13" t="s">
        <v>282</v>
      </c>
      <c r="CF53" s="13" t="s">
        <v>282</v>
      </c>
      <c r="CG53" s="13" t="s">
        <v>282</v>
      </c>
      <c r="CH53" s="13" t="s">
        <v>282</v>
      </c>
      <c r="CI53" s="13" t="s">
        <v>282</v>
      </c>
      <c r="CJ53" s="13" t="s">
        <v>282</v>
      </c>
      <c r="CK53" s="13" t="s">
        <v>282</v>
      </c>
      <c r="CL53" s="13" t="s">
        <v>282</v>
      </c>
      <c r="CM53" s="13" t="s">
        <v>282</v>
      </c>
      <c r="CN53" s="13" t="s">
        <v>281</v>
      </c>
      <c r="CO53" s="13" t="s">
        <v>281</v>
      </c>
      <c r="CP53" s="13" t="s">
        <v>281</v>
      </c>
      <c r="CQ53" s="13" t="s">
        <v>283</v>
      </c>
      <c r="CR53" s="13" t="s">
        <v>281</v>
      </c>
      <c r="CS53" s="13">
        <v>22</v>
      </c>
      <c r="CT53" s="13" t="s">
        <v>281</v>
      </c>
      <c r="CU53" s="13" t="s">
        <v>281</v>
      </c>
      <c r="CV53" s="13" t="s">
        <v>281</v>
      </c>
      <c r="CW53" s="13" t="s">
        <v>281</v>
      </c>
      <c r="CX53" s="13" t="s">
        <v>281</v>
      </c>
      <c r="CZ53" s="13" t="s">
        <v>283</v>
      </c>
      <c r="DA53" s="13" t="s">
        <v>283</v>
      </c>
      <c r="DB53" s="13" t="s">
        <v>283</v>
      </c>
      <c r="DC53" s="13" t="s">
        <v>283</v>
      </c>
      <c r="DD53" s="13" t="s">
        <v>283</v>
      </c>
      <c r="DE53" s="13">
        <v>21</v>
      </c>
      <c r="DF53" s="13" t="s">
        <v>281</v>
      </c>
      <c r="DG53" s="13" t="s">
        <v>281</v>
      </c>
      <c r="DH53" s="13" t="s">
        <v>281</v>
      </c>
      <c r="DI53" s="13" t="s">
        <v>281</v>
      </c>
      <c r="DJ53" s="13" t="s">
        <v>281</v>
      </c>
      <c r="DK53" s="13">
        <v>26</v>
      </c>
    </row>
    <row r="54" spans="1:115">
      <c r="A54" s="3" t="s">
        <v>188</v>
      </c>
      <c r="B54" s="13" t="s">
        <v>283</v>
      </c>
      <c r="C54" s="13" t="s">
        <v>283</v>
      </c>
      <c r="D54" s="13" t="s">
        <v>283</v>
      </c>
      <c r="E54" s="13" t="s">
        <v>283</v>
      </c>
      <c r="F54" s="13" t="s">
        <v>283</v>
      </c>
      <c r="G54" s="13" t="s">
        <v>283</v>
      </c>
      <c r="H54" s="13" t="s">
        <v>283</v>
      </c>
      <c r="I54" s="13" t="s">
        <v>283</v>
      </c>
      <c r="J54" s="13" t="s">
        <v>283</v>
      </c>
      <c r="K54" s="13" t="s">
        <v>283</v>
      </c>
      <c r="L54" s="13" t="s">
        <v>283</v>
      </c>
      <c r="M54" s="13" t="s">
        <v>283</v>
      </c>
      <c r="N54" s="13" t="s">
        <v>283</v>
      </c>
      <c r="O54" s="13" t="s">
        <v>283</v>
      </c>
      <c r="P54" s="13" t="s">
        <v>283</v>
      </c>
      <c r="Q54" s="13" t="s">
        <v>283</v>
      </c>
      <c r="R54" s="13" t="s">
        <v>283</v>
      </c>
      <c r="S54" s="13" t="s">
        <v>283</v>
      </c>
      <c r="T54" s="13" t="s">
        <v>283</v>
      </c>
      <c r="U54" s="13" t="s">
        <v>283</v>
      </c>
      <c r="V54" s="13" t="s">
        <v>283</v>
      </c>
      <c r="W54" s="13" t="s">
        <v>283</v>
      </c>
      <c r="X54" s="13" t="s">
        <v>283</v>
      </c>
      <c r="Y54" s="13" t="s">
        <v>283</v>
      </c>
      <c r="Z54" s="13" t="s">
        <v>283</v>
      </c>
      <c r="AA54" s="13" t="s">
        <v>283</v>
      </c>
      <c r="AB54" s="13" t="s">
        <v>283</v>
      </c>
      <c r="AC54" s="13" t="s">
        <v>283</v>
      </c>
      <c r="AD54" s="13" t="s">
        <v>283</v>
      </c>
      <c r="AE54" s="13" t="s">
        <v>283</v>
      </c>
      <c r="AF54" s="74" t="s">
        <v>283</v>
      </c>
      <c r="AG54" s="74" t="s">
        <v>283</v>
      </c>
      <c r="AH54" s="74" t="s">
        <v>283</v>
      </c>
      <c r="AI54" s="74" t="s">
        <v>283</v>
      </c>
      <c r="AJ54" s="74" t="s">
        <v>283</v>
      </c>
      <c r="AK54" s="13" t="s">
        <v>283</v>
      </c>
      <c r="AL54" s="13" t="s">
        <v>283</v>
      </c>
      <c r="AM54" s="13" t="s">
        <v>283</v>
      </c>
      <c r="AN54" s="13" t="s">
        <v>283</v>
      </c>
      <c r="AO54" s="13" t="s">
        <v>283</v>
      </c>
      <c r="AP54" s="13" t="s">
        <v>283</v>
      </c>
      <c r="AQ54" s="13" t="s">
        <v>283</v>
      </c>
      <c r="AR54" s="13" t="s">
        <v>283</v>
      </c>
      <c r="AS54" s="13" t="s">
        <v>283</v>
      </c>
      <c r="AT54" s="13" t="s">
        <v>283</v>
      </c>
      <c r="AU54" s="80" t="s">
        <v>283</v>
      </c>
      <c r="AV54" s="80" t="s">
        <v>283</v>
      </c>
      <c r="AW54" s="80" t="s">
        <v>283</v>
      </c>
      <c r="AX54" s="80" t="s">
        <v>283</v>
      </c>
      <c r="AY54" s="80" t="s">
        <v>283</v>
      </c>
      <c r="AZ54" s="13">
        <v>18</v>
      </c>
      <c r="BA54" s="13">
        <v>28</v>
      </c>
      <c r="BB54" s="13">
        <v>33</v>
      </c>
      <c r="BC54" s="13">
        <v>8</v>
      </c>
      <c r="BD54" s="13">
        <v>27</v>
      </c>
      <c r="BE54" s="13">
        <v>24</v>
      </c>
      <c r="BF54" s="13">
        <v>27</v>
      </c>
      <c r="BG54" s="13">
        <v>35</v>
      </c>
      <c r="BH54" s="13">
        <v>35</v>
      </c>
      <c r="BI54" s="13">
        <v>25</v>
      </c>
      <c r="BJ54" s="13"/>
      <c r="BK54" s="3"/>
      <c r="BL54" s="3" t="s">
        <v>394</v>
      </c>
      <c r="BM54" s="3" t="s">
        <v>75</v>
      </c>
      <c r="BN54" s="3"/>
      <c r="BO54" s="3"/>
      <c r="BP54" s="13">
        <v>0</v>
      </c>
      <c r="BQ54" s="13" t="s">
        <v>282</v>
      </c>
      <c r="BR54" s="13" t="s">
        <v>282</v>
      </c>
      <c r="BS54" s="13" t="s">
        <v>282</v>
      </c>
      <c r="BT54" s="13" t="s">
        <v>282</v>
      </c>
      <c r="BU54" s="13" t="s">
        <v>282</v>
      </c>
      <c r="BV54" s="13" t="s">
        <v>282</v>
      </c>
      <c r="BW54" s="13" t="s">
        <v>282</v>
      </c>
      <c r="BX54" s="13" t="s">
        <v>282</v>
      </c>
      <c r="BY54" s="13" t="s">
        <v>282</v>
      </c>
      <c r="BZ54" s="13" t="s">
        <v>282</v>
      </c>
      <c r="CA54" s="13" t="s">
        <v>282</v>
      </c>
      <c r="CB54" s="13" t="s">
        <v>282</v>
      </c>
      <c r="CC54" s="13" t="s">
        <v>282</v>
      </c>
      <c r="CD54" s="13" t="s">
        <v>282</v>
      </c>
      <c r="CE54" s="13" t="s">
        <v>282</v>
      </c>
      <c r="CF54" s="13" t="s">
        <v>282</v>
      </c>
      <c r="CG54" s="13" t="s">
        <v>282</v>
      </c>
      <c r="CH54" s="13" t="s">
        <v>282</v>
      </c>
      <c r="CI54" s="13" t="s">
        <v>282</v>
      </c>
      <c r="CJ54" s="13" t="s">
        <v>282</v>
      </c>
      <c r="CK54" s="13" t="s">
        <v>282</v>
      </c>
      <c r="CL54" s="13" t="s">
        <v>282</v>
      </c>
      <c r="CM54" s="13" t="s">
        <v>282</v>
      </c>
      <c r="CN54" s="13" t="s">
        <v>283</v>
      </c>
      <c r="CO54" s="13" t="s">
        <v>283</v>
      </c>
      <c r="CP54" s="13" t="s">
        <v>283</v>
      </c>
      <c r="CQ54" s="13" t="s">
        <v>283</v>
      </c>
      <c r="CR54" s="13" t="s">
        <v>283</v>
      </c>
      <c r="CS54" s="13">
        <v>22</v>
      </c>
      <c r="CT54" s="13" t="s">
        <v>283</v>
      </c>
      <c r="CU54" s="13" t="s">
        <v>283</v>
      </c>
      <c r="CV54" s="13" t="s">
        <v>283</v>
      </c>
      <c r="CW54" s="13" t="s">
        <v>283</v>
      </c>
      <c r="CX54" s="13" t="s">
        <v>283</v>
      </c>
      <c r="CZ54" s="13" t="s">
        <v>283</v>
      </c>
      <c r="DA54" s="13" t="s">
        <v>283</v>
      </c>
      <c r="DB54" s="13" t="s">
        <v>283</v>
      </c>
      <c r="DC54" s="13" t="s">
        <v>283</v>
      </c>
      <c r="DD54" s="13" t="s">
        <v>283</v>
      </c>
      <c r="DE54" s="13">
        <v>21</v>
      </c>
      <c r="DF54" s="13" t="s">
        <v>283</v>
      </c>
      <c r="DG54" s="13" t="s">
        <v>283</v>
      </c>
      <c r="DH54" s="13" t="s">
        <v>283</v>
      </c>
      <c r="DI54" s="13" t="s">
        <v>283</v>
      </c>
      <c r="DJ54" s="13" t="s">
        <v>283</v>
      </c>
      <c r="DK54" s="13">
        <v>26</v>
      </c>
    </row>
    <row r="55" spans="1:115">
      <c r="A55" s="3" t="s">
        <v>189</v>
      </c>
      <c r="B55" s="13">
        <v>1</v>
      </c>
      <c r="C55" s="13">
        <v>66</v>
      </c>
      <c r="D55" s="13" t="s">
        <v>283</v>
      </c>
      <c r="E55" s="13">
        <v>66</v>
      </c>
      <c r="F55" s="13">
        <v>1</v>
      </c>
      <c r="G55" s="13">
        <v>1</v>
      </c>
      <c r="H55" s="13">
        <v>89</v>
      </c>
      <c r="I55" s="13" t="s">
        <v>283</v>
      </c>
      <c r="J55" s="13">
        <v>89</v>
      </c>
      <c r="K55" s="13">
        <v>1</v>
      </c>
      <c r="L55" s="13">
        <v>1</v>
      </c>
      <c r="M55" s="13">
        <v>50</v>
      </c>
      <c r="N55" s="13" t="s">
        <v>283</v>
      </c>
      <c r="O55" s="13">
        <v>50</v>
      </c>
      <c r="P55" s="13">
        <v>1</v>
      </c>
      <c r="Q55" s="13">
        <v>1</v>
      </c>
      <c r="R55" s="13">
        <v>54</v>
      </c>
      <c r="S55" s="13" t="s">
        <v>283</v>
      </c>
      <c r="T55" s="13">
        <v>54</v>
      </c>
      <c r="U55" s="13">
        <v>1</v>
      </c>
      <c r="V55" s="13">
        <v>2</v>
      </c>
      <c r="W55" s="13">
        <v>41</v>
      </c>
      <c r="X55" s="13" t="s">
        <v>283</v>
      </c>
      <c r="Y55" s="13">
        <v>41</v>
      </c>
      <c r="Z55" s="13">
        <v>1</v>
      </c>
      <c r="AA55" s="13">
        <v>2</v>
      </c>
      <c r="AB55" s="13">
        <v>16</v>
      </c>
      <c r="AC55" s="13" t="s">
        <v>283</v>
      </c>
      <c r="AD55" s="13">
        <v>16</v>
      </c>
      <c r="AE55" s="13">
        <v>0</v>
      </c>
      <c r="AF55" s="74">
        <v>2</v>
      </c>
      <c r="AG55" s="74">
        <v>49</v>
      </c>
      <c r="AH55" s="74" t="s">
        <v>283</v>
      </c>
      <c r="AI55" s="74">
        <v>49</v>
      </c>
      <c r="AJ55" s="74">
        <v>1</v>
      </c>
      <c r="AK55" s="13">
        <v>1</v>
      </c>
      <c r="AL55" s="13">
        <v>61</v>
      </c>
      <c r="AM55" s="13" t="s">
        <v>283</v>
      </c>
      <c r="AN55" s="13">
        <v>61</v>
      </c>
      <c r="AO55" s="13">
        <v>1</v>
      </c>
      <c r="AP55" s="13" t="s">
        <v>281</v>
      </c>
      <c r="AQ55" s="13" t="s">
        <v>281</v>
      </c>
      <c r="AR55" s="13" t="s">
        <v>283</v>
      </c>
      <c r="AS55" s="13" t="s">
        <v>281</v>
      </c>
      <c r="AT55" s="13" t="s">
        <v>281</v>
      </c>
      <c r="AU55" s="80" t="s">
        <v>281</v>
      </c>
      <c r="AV55" s="80" t="s">
        <v>281</v>
      </c>
      <c r="AW55" s="80" t="s">
        <v>283</v>
      </c>
      <c r="AX55" s="80" t="s">
        <v>281</v>
      </c>
      <c r="AY55" s="80" t="s">
        <v>281</v>
      </c>
      <c r="AZ55" s="13">
        <v>18</v>
      </c>
      <c r="BA55" s="13">
        <v>28</v>
      </c>
      <c r="BB55" s="13">
        <v>33</v>
      </c>
      <c r="BC55" s="13">
        <v>8</v>
      </c>
      <c r="BD55" s="13">
        <v>27</v>
      </c>
      <c r="BE55" s="13">
        <v>24</v>
      </c>
      <c r="BF55" s="13">
        <v>27</v>
      </c>
      <c r="BG55" s="13">
        <v>35</v>
      </c>
      <c r="BH55" s="13">
        <v>35</v>
      </c>
      <c r="BI55" s="13">
        <v>25</v>
      </c>
      <c r="BJ55" s="13"/>
      <c r="BK55" s="3"/>
      <c r="BL55" s="3" t="s">
        <v>395</v>
      </c>
      <c r="BM55" s="3" t="s">
        <v>72</v>
      </c>
      <c r="BN55" s="3"/>
      <c r="BO55" s="3"/>
      <c r="BP55" s="21">
        <v>0</v>
      </c>
      <c r="BQ55" s="21" t="s">
        <v>282</v>
      </c>
      <c r="BR55" s="21" t="s">
        <v>282</v>
      </c>
      <c r="BS55" s="21" t="s">
        <v>282</v>
      </c>
      <c r="BT55" s="21" t="s">
        <v>282</v>
      </c>
      <c r="BU55" s="13" t="s">
        <v>282</v>
      </c>
      <c r="BV55" s="21" t="s">
        <v>282</v>
      </c>
      <c r="BW55" s="21" t="s">
        <v>282</v>
      </c>
      <c r="BX55" s="21" t="s">
        <v>282</v>
      </c>
      <c r="BY55" s="21" t="s">
        <v>282</v>
      </c>
      <c r="BZ55" s="21" t="s">
        <v>282</v>
      </c>
      <c r="CA55" s="13" t="s">
        <v>282</v>
      </c>
      <c r="CB55" s="21" t="s">
        <v>282</v>
      </c>
      <c r="CC55" s="21" t="s">
        <v>282</v>
      </c>
      <c r="CD55" s="21" t="s">
        <v>282</v>
      </c>
      <c r="CE55" s="21" t="s">
        <v>282</v>
      </c>
      <c r="CF55" s="21" t="s">
        <v>282</v>
      </c>
      <c r="CG55" s="13" t="s">
        <v>282</v>
      </c>
      <c r="CH55" s="21" t="s">
        <v>282</v>
      </c>
      <c r="CI55" s="21" t="s">
        <v>282</v>
      </c>
      <c r="CJ55" s="21" t="s">
        <v>282</v>
      </c>
      <c r="CK55" s="21" t="s">
        <v>282</v>
      </c>
      <c r="CL55" s="21" t="s">
        <v>282</v>
      </c>
      <c r="CM55" s="13" t="s">
        <v>282</v>
      </c>
      <c r="CN55" s="21" t="s">
        <v>281</v>
      </c>
      <c r="CO55" s="21" t="s">
        <v>281</v>
      </c>
      <c r="CP55" s="21" t="s">
        <v>283</v>
      </c>
      <c r="CQ55" s="21" t="s">
        <v>281</v>
      </c>
      <c r="CR55" s="21" t="s">
        <v>281</v>
      </c>
      <c r="CS55" s="13">
        <v>22</v>
      </c>
      <c r="CT55" s="13">
        <v>1</v>
      </c>
      <c r="CU55" s="13">
        <v>49</v>
      </c>
      <c r="CV55" s="13" t="s">
        <v>281</v>
      </c>
      <c r="CW55" s="13">
        <v>59</v>
      </c>
      <c r="CX55" s="13">
        <v>0</v>
      </c>
      <c r="CZ55" s="13">
        <v>1</v>
      </c>
      <c r="DA55" s="13">
        <v>12</v>
      </c>
      <c r="DB55" s="13" t="s">
        <v>283</v>
      </c>
      <c r="DC55" s="13">
        <v>12</v>
      </c>
      <c r="DD55" s="13">
        <v>0</v>
      </c>
      <c r="DE55" s="13">
        <v>21</v>
      </c>
      <c r="DF55" s="13">
        <v>1</v>
      </c>
      <c r="DG55" s="13">
        <v>35</v>
      </c>
      <c r="DH55" s="13" t="s">
        <v>283</v>
      </c>
      <c r="DI55" s="13">
        <v>35</v>
      </c>
      <c r="DJ55" s="13">
        <v>0</v>
      </c>
      <c r="DK55" s="13">
        <v>26</v>
      </c>
    </row>
    <row r="56" spans="1:115">
      <c r="A56" s="3" t="s">
        <v>190</v>
      </c>
      <c r="B56" s="13" t="s">
        <v>283</v>
      </c>
      <c r="C56" s="13" t="s">
        <v>283</v>
      </c>
      <c r="D56" s="13" t="s">
        <v>283</v>
      </c>
      <c r="E56" s="13" t="s">
        <v>283</v>
      </c>
      <c r="F56" s="13" t="s">
        <v>283</v>
      </c>
      <c r="G56" s="13" t="s">
        <v>283</v>
      </c>
      <c r="H56" s="13" t="s">
        <v>283</v>
      </c>
      <c r="I56" s="13" t="s">
        <v>283</v>
      </c>
      <c r="J56" s="13" t="s">
        <v>283</v>
      </c>
      <c r="K56" s="13" t="s">
        <v>283</v>
      </c>
      <c r="L56" s="13" t="s">
        <v>283</v>
      </c>
      <c r="M56" s="13" t="s">
        <v>283</v>
      </c>
      <c r="N56" s="13" t="s">
        <v>283</v>
      </c>
      <c r="O56" s="13" t="s">
        <v>283</v>
      </c>
      <c r="P56" s="13" t="s">
        <v>283</v>
      </c>
      <c r="Q56" s="13" t="s">
        <v>283</v>
      </c>
      <c r="R56" s="13" t="s">
        <v>283</v>
      </c>
      <c r="S56" s="13" t="s">
        <v>283</v>
      </c>
      <c r="T56" s="13" t="s">
        <v>283</v>
      </c>
      <c r="U56" s="13" t="s">
        <v>283</v>
      </c>
      <c r="V56" s="13" t="s">
        <v>283</v>
      </c>
      <c r="W56" s="13" t="s">
        <v>283</v>
      </c>
      <c r="X56" s="13" t="s">
        <v>283</v>
      </c>
      <c r="Y56" s="13" t="s">
        <v>283</v>
      </c>
      <c r="Z56" s="13" t="s">
        <v>283</v>
      </c>
      <c r="AA56" s="13" t="s">
        <v>283</v>
      </c>
      <c r="AB56" s="13" t="s">
        <v>283</v>
      </c>
      <c r="AC56" s="13" t="s">
        <v>283</v>
      </c>
      <c r="AD56" s="13" t="s">
        <v>283</v>
      </c>
      <c r="AE56" s="13" t="s">
        <v>283</v>
      </c>
      <c r="AF56" s="74" t="s">
        <v>283</v>
      </c>
      <c r="AG56" s="74" t="s">
        <v>283</v>
      </c>
      <c r="AH56" s="74" t="s">
        <v>283</v>
      </c>
      <c r="AI56" s="74" t="s">
        <v>283</v>
      </c>
      <c r="AJ56" s="74" t="s">
        <v>283</v>
      </c>
      <c r="AK56" s="13" t="s">
        <v>283</v>
      </c>
      <c r="AL56" s="13" t="s">
        <v>283</v>
      </c>
      <c r="AM56" s="13" t="s">
        <v>283</v>
      </c>
      <c r="AN56" s="13" t="s">
        <v>283</v>
      </c>
      <c r="AO56" s="13" t="s">
        <v>283</v>
      </c>
      <c r="AP56" s="13" t="s">
        <v>283</v>
      </c>
      <c r="AQ56" s="13" t="s">
        <v>283</v>
      </c>
      <c r="AR56" s="13" t="s">
        <v>283</v>
      </c>
      <c r="AS56" s="13" t="s">
        <v>283</v>
      </c>
      <c r="AT56" s="13" t="s">
        <v>283</v>
      </c>
      <c r="AU56" s="80" t="s">
        <v>283</v>
      </c>
      <c r="AV56" s="80" t="s">
        <v>283</v>
      </c>
      <c r="AW56" s="80" t="s">
        <v>283</v>
      </c>
      <c r="AX56" s="80" t="s">
        <v>283</v>
      </c>
      <c r="AY56" s="80" t="s">
        <v>283</v>
      </c>
      <c r="AZ56" s="13">
        <v>18</v>
      </c>
      <c r="BA56" s="13">
        <v>28</v>
      </c>
      <c r="BB56" s="13">
        <v>33</v>
      </c>
      <c r="BC56" s="13">
        <v>8</v>
      </c>
      <c r="BD56" s="13">
        <v>27</v>
      </c>
      <c r="BE56" s="13">
        <v>24</v>
      </c>
      <c r="BF56" s="13">
        <v>27</v>
      </c>
      <c r="BG56" s="13">
        <v>35</v>
      </c>
      <c r="BH56" s="13">
        <v>35</v>
      </c>
      <c r="BI56" s="13">
        <v>25</v>
      </c>
      <c r="BJ56" s="13"/>
      <c r="BK56" s="3"/>
      <c r="BL56" s="3" t="s">
        <v>396</v>
      </c>
      <c r="BM56" s="3" t="s">
        <v>69</v>
      </c>
      <c r="BN56" s="3"/>
      <c r="BO56" s="3"/>
      <c r="BP56" s="13" t="s">
        <v>283</v>
      </c>
      <c r="BQ56" s="13" t="s">
        <v>282</v>
      </c>
      <c r="BR56" s="13" t="s">
        <v>282</v>
      </c>
      <c r="BS56" s="13" t="s">
        <v>282</v>
      </c>
      <c r="BT56" s="13" t="s">
        <v>282</v>
      </c>
      <c r="BU56" s="13" t="s">
        <v>282</v>
      </c>
      <c r="BV56" s="13" t="s">
        <v>282</v>
      </c>
      <c r="BW56" s="13" t="s">
        <v>282</v>
      </c>
      <c r="BX56" s="13" t="s">
        <v>282</v>
      </c>
      <c r="BY56" s="13" t="s">
        <v>282</v>
      </c>
      <c r="BZ56" s="13" t="s">
        <v>282</v>
      </c>
      <c r="CA56" s="13" t="s">
        <v>282</v>
      </c>
      <c r="CB56" s="13" t="s">
        <v>282</v>
      </c>
      <c r="CC56" s="13" t="s">
        <v>282</v>
      </c>
      <c r="CD56" s="13" t="s">
        <v>282</v>
      </c>
      <c r="CE56" s="13" t="s">
        <v>282</v>
      </c>
      <c r="CF56" s="13" t="s">
        <v>282</v>
      </c>
      <c r="CG56" s="13" t="s">
        <v>282</v>
      </c>
      <c r="CH56" s="13" t="s">
        <v>282</v>
      </c>
      <c r="CI56" s="13" t="s">
        <v>282</v>
      </c>
      <c r="CJ56" s="13" t="s">
        <v>282</v>
      </c>
      <c r="CK56" s="13" t="s">
        <v>282</v>
      </c>
      <c r="CL56" s="13" t="s">
        <v>282</v>
      </c>
      <c r="CM56" s="13" t="s">
        <v>282</v>
      </c>
      <c r="CN56" s="13" t="s">
        <v>283</v>
      </c>
      <c r="CO56" s="13" t="s">
        <v>283</v>
      </c>
      <c r="CP56" s="13" t="s">
        <v>283</v>
      </c>
      <c r="CQ56" s="13" t="s">
        <v>283</v>
      </c>
      <c r="CR56" s="13" t="s">
        <v>283</v>
      </c>
      <c r="CS56" s="13">
        <v>22</v>
      </c>
      <c r="CT56" s="13" t="s">
        <v>283</v>
      </c>
      <c r="CU56" s="13" t="s">
        <v>283</v>
      </c>
      <c r="CV56" s="13" t="s">
        <v>283</v>
      </c>
      <c r="CW56" s="13" t="s">
        <v>283</v>
      </c>
      <c r="CX56" s="13" t="s">
        <v>283</v>
      </c>
      <c r="CZ56" s="13" t="s">
        <v>283</v>
      </c>
      <c r="DA56" s="13" t="s">
        <v>283</v>
      </c>
      <c r="DB56" s="13" t="s">
        <v>283</v>
      </c>
      <c r="DC56" s="13" t="s">
        <v>283</v>
      </c>
      <c r="DD56" s="13" t="s">
        <v>283</v>
      </c>
      <c r="DE56" s="13">
        <v>21</v>
      </c>
      <c r="DF56" s="13" t="s">
        <v>283</v>
      </c>
      <c r="DG56" s="13" t="s">
        <v>283</v>
      </c>
      <c r="DH56" s="13" t="s">
        <v>283</v>
      </c>
      <c r="DI56" s="13" t="s">
        <v>283</v>
      </c>
      <c r="DJ56" s="13" t="s">
        <v>283</v>
      </c>
      <c r="DK56" s="13">
        <v>26</v>
      </c>
    </row>
    <row r="57" spans="1:115">
      <c r="A57" s="3" t="s">
        <v>191</v>
      </c>
      <c r="B57" s="13" t="s">
        <v>283</v>
      </c>
      <c r="C57" s="13" t="s">
        <v>283</v>
      </c>
      <c r="D57" s="13" t="s">
        <v>283</v>
      </c>
      <c r="E57" s="13" t="s">
        <v>283</v>
      </c>
      <c r="F57" s="13" t="s">
        <v>283</v>
      </c>
      <c r="G57" s="13" t="s">
        <v>283</v>
      </c>
      <c r="H57" s="13" t="s">
        <v>283</v>
      </c>
      <c r="I57" s="13" t="s">
        <v>283</v>
      </c>
      <c r="J57" s="13" t="s">
        <v>283</v>
      </c>
      <c r="K57" s="13" t="s">
        <v>283</v>
      </c>
      <c r="L57" s="13" t="s">
        <v>283</v>
      </c>
      <c r="M57" s="13" t="s">
        <v>283</v>
      </c>
      <c r="N57" s="13" t="s">
        <v>283</v>
      </c>
      <c r="O57" s="13" t="s">
        <v>283</v>
      </c>
      <c r="P57" s="13" t="s">
        <v>283</v>
      </c>
      <c r="Q57" s="13" t="s">
        <v>283</v>
      </c>
      <c r="R57" s="13" t="s">
        <v>283</v>
      </c>
      <c r="S57" s="13" t="s">
        <v>283</v>
      </c>
      <c r="T57" s="13" t="s">
        <v>283</v>
      </c>
      <c r="U57" s="13" t="s">
        <v>283</v>
      </c>
      <c r="V57" s="13" t="s">
        <v>283</v>
      </c>
      <c r="W57" s="13" t="s">
        <v>283</v>
      </c>
      <c r="X57" s="13" t="s">
        <v>283</v>
      </c>
      <c r="Y57" s="13" t="s">
        <v>283</v>
      </c>
      <c r="Z57" s="13" t="s">
        <v>283</v>
      </c>
      <c r="AA57" s="13" t="s">
        <v>283</v>
      </c>
      <c r="AB57" s="13" t="s">
        <v>283</v>
      </c>
      <c r="AC57" s="13" t="s">
        <v>283</v>
      </c>
      <c r="AD57" s="13" t="s">
        <v>283</v>
      </c>
      <c r="AE57" s="13" t="s">
        <v>283</v>
      </c>
      <c r="AF57" s="74" t="s">
        <v>283</v>
      </c>
      <c r="AG57" s="74" t="s">
        <v>283</v>
      </c>
      <c r="AH57" s="74" t="s">
        <v>283</v>
      </c>
      <c r="AI57" s="74" t="s">
        <v>283</v>
      </c>
      <c r="AJ57" s="74" t="s">
        <v>283</v>
      </c>
      <c r="AK57" s="13" t="s">
        <v>283</v>
      </c>
      <c r="AL57" s="13" t="s">
        <v>283</v>
      </c>
      <c r="AM57" s="13" t="s">
        <v>283</v>
      </c>
      <c r="AN57" s="13" t="s">
        <v>283</v>
      </c>
      <c r="AO57" s="13" t="s">
        <v>283</v>
      </c>
      <c r="AP57" s="13" t="s">
        <v>283</v>
      </c>
      <c r="AQ57" s="13" t="s">
        <v>283</v>
      </c>
      <c r="AR57" s="13" t="s">
        <v>283</v>
      </c>
      <c r="AS57" s="13" t="s">
        <v>283</v>
      </c>
      <c r="AT57" s="13" t="s">
        <v>283</v>
      </c>
      <c r="AU57" s="80" t="s">
        <v>283</v>
      </c>
      <c r="AV57" s="80" t="s">
        <v>283</v>
      </c>
      <c r="AW57" s="80" t="s">
        <v>283</v>
      </c>
      <c r="AX57" s="80" t="s">
        <v>283</v>
      </c>
      <c r="AY57" s="80" t="s">
        <v>283</v>
      </c>
      <c r="AZ57" s="13">
        <v>18</v>
      </c>
      <c r="BA57" s="13">
        <v>28</v>
      </c>
      <c r="BB57" s="13">
        <v>33</v>
      </c>
      <c r="BC57" s="13">
        <v>8</v>
      </c>
      <c r="BD57" s="13">
        <v>27</v>
      </c>
      <c r="BE57" s="13">
        <v>24</v>
      </c>
      <c r="BF57" s="13">
        <v>27</v>
      </c>
      <c r="BG57" s="13">
        <v>35</v>
      </c>
      <c r="BH57" s="13">
        <v>35</v>
      </c>
      <c r="BI57" s="13">
        <v>25</v>
      </c>
      <c r="BJ57" s="13"/>
      <c r="BK57" s="3"/>
      <c r="BL57" s="3" t="s">
        <v>397</v>
      </c>
      <c r="BM57" s="3" t="s">
        <v>66</v>
      </c>
      <c r="BN57" s="3"/>
      <c r="BO57" s="3"/>
      <c r="BP57" s="13" t="s">
        <v>283</v>
      </c>
      <c r="BQ57" s="13" t="s">
        <v>282</v>
      </c>
      <c r="BR57" s="13" t="s">
        <v>282</v>
      </c>
      <c r="BS57" s="13" t="s">
        <v>282</v>
      </c>
      <c r="BT57" s="13" t="s">
        <v>282</v>
      </c>
      <c r="BU57" s="13" t="s">
        <v>282</v>
      </c>
      <c r="BV57" s="13" t="s">
        <v>282</v>
      </c>
      <c r="BW57" s="13" t="s">
        <v>282</v>
      </c>
      <c r="BX57" s="13" t="s">
        <v>282</v>
      </c>
      <c r="BY57" s="13" t="s">
        <v>282</v>
      </c>
      <c r="BZ57" s="13" t="s">
        <v>282</v>
      </c>
      <c r="CA57" s="13" t="s">
        <v>282</v>
      </c>
      <c r="CB57" s="13" t="s">
        <v>282</v>
      </c>
      <c r="CC57" s="13" t="s">
        <v>282</v>
      </c>
      <c r="CD57" s="13" t="s">
        <v>282</v>
      </c>
      <c r="CE57" s="13" t="s">
        <v>282</v>
      </c>
      <c r="CF57" s="13" t="s">
        <v>282</v>
      </c>
      <c r="CG57" s="13" t="s">
        <v>282</v>
      </c>
      <c r="CH57" s="13" t="s">
        <v>282</v>
      </c>
      <c r="CI57" s="13" t="s">
        <v>282</v>
      </c>
      <c r="CJ57" s="13" t="s">
        <v>282</v>
      </c>
      <c r="CK57" s="13" t="s">
        <v>282</v>
      </c>
      <c r="CL57" s="13" t="s">
        <v>282</v>
      </c>
      <c r="CM57" s="13" t="s">
        <v>282</v>
      </c>
      <c r="CN57" s="13" t="s">
        <v>283</v>
      </c>
      <c r="CO57" s="13" t="s">
        <v>283</v>
      </c>
      <c r="CP57" s="13" t="s">
        <v>283</v>
      </c>
      <c r="CQ57" s="13" t="s">
        <v>283</v>
      </c>
      <c r="CR57" s="13" t="s">
        <v>283</v>
      </c>
      <c r="CS57" s="13">
        <v>22</v>
      </c>
      <c r="CT57" s="13" t="s">
        <v>283</v>
      </c>
      <c r="CU57" s="13" t="s">
        <v>283</v>
      </c>
      <c r="CV57" s="13" t="s">
        <v>283</v>
      </c>
      <c r="CW57" s="13" t="s">
        <v>283</v>
      </c>
      <c r="CX57" s="13" t="s">
        <v>283</v>
      </c>
      <c r="CZ57" s="13" t="s">
        <v>283</v>
      </c>
      <c r="DA57" s="13" t="s">
        <v>283</v>
      </c>
      <c r="DB57" s="13" t="s">
        <v>283</v>
      </c>
      <c r="DC57" s="13" t="s">
        <v>283</v>
      </c>
      <c r="DD57" s="13" t="s">
        <v>283</v>
      </c>
      <c r="DE57" s="13">
        <v>21</v>
      </c>
      <c r="DF57" s="13" t="s">
        <v>283</v>
      </c>
      <c r="DG57" s="13" t="s">
        <v>283</v>
      </c>
      <c r="DH57" s="13" t="s">
        <v>283</v>
      </c>
      <c r="DI57" s="13" t="s">
        <v>283</v>
      </c>
      <c r="DJ57" s="13" t="s">
        <v>283</v>
      </c>
      <c r="DK57" s="13">
        <v>26</v>
      </c>
    </row>
    <row r="58" spans="1:115">
      <c r="A58" s="3" t="s">
        <v>192</v>
      </c>
      <c r="B58" s="13" t="s">
        <v>281</v>
      </c>
      <c r="C58" s="13" t="s">
        <v>281</v>
      </c>
      <c r="D58" s="13" t="s">
        <v>283</v>
      </c>
      <c r="E58" s="13" t="s">
        <v>281</v>
      </c>
      <c r="F58" s="13" t="s">
        <v>281</v>
      </c>
      <c r="G58" s="13" t="s">
        <v>281</v>
      </c>
      <c r="H58" s="13" t="s">
        <v>281</v>
      </c>
      <c r="I58" s="13" t="s">
        <v>283</v>
      </c>
      <c r="J58" s="13" t="s">
        <v>281</v>
      </c>
      <c r="K58" s="13" t="s">
        <v>281</v>
      </c>
      <c r="L58" s="13" t="s">
        <v>283</v>
      </c>
      <c r="M58" s="13" t="s">
        <v>283</v>
      </c>
      <c r="N58" s="13" t="s">
        <v>283</v>
      </c>
      <c r="O58" s="13" t="s">
        <v>283</v>
      </c>
      <c r="P58" s="13" t="s">
        <v>283</v>
      </c>
      <c r="Q58" s="13" t="s">
        <v>281</v>
      </c>
      <c r="R58" s="13" t="s">
        <v>281</v>
      </c>
      <c r="S58" s="13" t="s">
        <v>283</v>
      </c>
      <c r="T58" s="13" t="s">
        <v>281</v>
      </c>
      <c r="U58" s="13" t="s">
        <v>281</v>
      </c>
      <c r="V58" s="13" t="s">
        <v>281</v>
      </c>
      <c r="W58" s="13" t="s">
        <v>281</v>
      </c>
      <c r="X58" s="13" t="s">
        <v>283</v>
      </c>
      <c r="Y58" s="13" t="s">
        <v>281</v>
      </c>
      <c r="Z58" s="13" t="s">
        <v>281</v>
      </c>
      <c r="AA58" s="13" t="s">
        <v>281</v>
      </c>
      <c r="AB58" s="13" t="s">
        <v>281</v>
      </c>
      <c r="AC58" s="13" t="s">
        <v>283</v>
      </c>
      <c r="AD58" s="13" t="s">
        <v>281</v>
      </c>
      <c r="AE58" s="13" t="s">
        <v>281</v>
      </c>
      <c r="AF58" s="74" t="s">
        <v>281</v>
      </c>
      <c r="AG58" s="74" t="s">
        <v>281</v>
      </c>
      <c r="AH58" s="74" t="s">
        <v>283</v>
      </c>
      <c r="AI58" s="74" t="s">
        <v>281</v>
      </c>
      <c r="AJ58" s="74" t="s">
        <v>281</v>
      </c>
      <c r="AK58" s="13" t="s">
        <v>281</v>
      </c>
      <c r="AL58" s="13" t="s">
        <v>281</v>
      </c>
      <c r="AM58" s="13" t="s">
        <v>283</v>
      </c>
      <c r="AN58" s="13" t="s">
        <v>281</v>
      </c>
      <c r="AO58" s="13" t="s">
        <v>281</v>
      </c>
      <c r="AP58" s="13" t="s">
        <v>283</v>
      </c>
      <c r="AQ58" s="13" t="s">
        <v>283</v>
      </c>
      <c r="AR58" s="13" t="s">
        <v>283</v>
      </c>
      <c r="AS58" s="13" t="s">
        <v>283</v>
      </c>
      <c r="AT58" s="13" t="s">
        <v>283</v>
      </c>
      <c r="AU58" s="80" t="s">
        <v>283</v>
      </c>
      <c r="AV58" s="80" t="s">
        <v>283</v>
      </c>
      <c r="AW58" s="80" t="s">
        <v>283</v>
      </c>
      <c r="AX58" s="80" t="s">
        <v>283</v>
      </c>
      <c r="AY58" s="80" t="s">
        <v>283</v>
      </c>
      <c r="AZ58" s="13">
        <v>18</v>
      </c>
      <c r="BA58" s="13">
        <v>28</v>
      </c>
      <c r="BB58" s="13">
        <v>33</v>
      </c>
      <c r="BC58" s="13">
        <v>8</v>
      </c>
      <c r="BD58" s="13">
        <v>27</v>
      </c>
      <c r="BE58" s="13">
        <v>24</v>
      </c>
      <c r="BF58" s="13">
        <v>27</v>
      </c>
      <c r="BG58" s="13">
        <v>35</v>
      </c>
      <c r="BH58" s="13">
        <v>35</v>
      </c>
      <c r="BI58" s="13">
        <v>25</v>
      </c>
      <c r="BJ58" s="13"/>
      <c r="BK58" s="3"/>
      <c r="BL58" s="3" t="s">
        <v>398</v>
      </c>
      <c r="BM58" s="3" t="s">
        <v>63</v>
      </c>
      <c r="BN58" s="3"/>
      <c r="BO58" s="3"/>
      <c r="BP58" s="13">
        <v>0</v>
      </c>
      <c r="BQ58" s="13" t="s">
        <v>282</v>
      </c>
      <c r="BR58" s="13" t="s">
        <v>282</v>
      </c>
      <c r="BS58" s="13" t="s">
        <v>282</v>
      </c>
      <c r="BT58" s="13" t="s">
        <v>282</v>
      </c>
      <c r="BU58" s="13" t="s">
        <v>282</v>
      </c>
      <c r="BV58" s="13" t="s">
        <v>282</v>
      </c>
      <c r="BW58" s="13" t="s">
        <v>282</v>
      </c>
      <c r="BX58" s="13" t="s">
        <v>282</v>
      </c>
      <c r="BY58" s="13" t="s">
        <v>282</v>
      </c>
      <c r="BZ58" s="13" t="s">
        <v>282</v>
      </c>
      <c r="CA58" s="13" t="s">
        <v>282</v>
      </c>
      <c r="CB58" s="13" t="s">
        <v>282</v>
      </c>
      <c r="CC58" s="13" t="s">
        <v>282</v>
      </c>
      <c r="CD58" s="13" t="s">
        <v>282</v>
      </c>
      <c r="CE58" s="13" t="s">
        <v>282</v>
      </c>
      <c r="CF58" s="13" t="s">
        <v>282</v>
      </c>
      <c r="CG58" s="13" t="s">
        <v>282</v>
      </c>
      <c r="CH58" s="13" t="s">
        <v>282</v>
      </c>
      <c r="CI58" s="13" t="s">
        <v>282</v>
      </c>
      <c r="CJ58" s="13" t="s">
        <v>282</v>
      </c>
      <c r="CK58" s="13" t="s">
        <v>282</v>
      </c>
      <c r="CL58" s="13" t="s">
        <v>282</v>
      </c>
      <c r="CM58" s="13" t="s">
        <v>282</v>
      </c>
      <c r="CN58" s="13" t="s">
        <v>283</v>
      </c>
      <c r="CO58" s="13" t="s">
        <v>283</v>
      </c>
      <c r="CP58" s="13" t="s">
        <v>283</v>
      </c>
      <c r="CQ58" s="13" t="s">
        <v>283</v>
      </c>
      <c r="CR58" s="13" t="s">
        <v>283</v>
      </c>
      <c r="CS58" s="13">
        <v>22</v>
      </c>
      <c r="CT58" s="13" t="s">
        <v>281</v>
      </c>
      <c r="CU58" s="13" t="s">
        <v>281</v>
      </c>
      <c r="CV58" s="13" t="s">
        <v>283</v>
      </c>
      <c r="CW58" s="13" t="s">
        <v>281</v>
      </c>
      <c r="CX58" s="13" t="s">
        <v>281</v>
      </c>
      <c r="CZ58" s="13" t="s">
        <v>281</v>
      </c>
      <c r="DA58" s="13" t="s">
        <v>281</v>
      </c>
      <c r="DB58" s="13" t="s">
        <v>283</v>
      </c>
      <c r="DC58" s="13" t="s">
        <v>281</v>
      </c>
      <c r="DD58" s="13" t="s">
        <v>281</v>
      </c>
      <c r="DE58" s="13">
        <v>21</v>
      </c>
      <c r="DF58" s="13" t="s">
        <v>281</v>
      </c>
      <c r="DG58" s="13" t="s">
        <v>281</v>
      </c>
      <c r="DH58" s="13" t="s">
        <v>283</v>
      </c>
      <c r="DI58" s="13" t="s">
        <v>281</v>
      </c>
      <c r="DJ58" s="13" t="s">
        <v>281</v>
      </c>
      <c r="DK58" s="13">
        <v>26</v>
      </c>
    </row>
    <row r="59" spans="1:115">
      <c r="A59" s="3" t="s">
        <v>193</v>
      </c>
      <c r="B59" s="13">
        <v>7</v>
      </c>
      <c r="C59" s="13">
        <v>17</v>
      </c>
      <c r="D59" s="13">
        <v>16</v>
      </c>
      <c r="E59" s="13" t="s">
        <v>281</v>
      </c>
      <c r="F59" s="13">
        <v>1</v>
      </c>
      <c r="G59" s="13">
        <v>7</v>
      </c>
      <c r="H59" s="13">
        <v>28</v>
      </c>
      <c r="I59" s="13">
        <v>28</v>
      </c>
      <c r="J59" s="13" t="s">
        <v>283</v>
      </c>
      <c r="K59" s="13">
        <v>2</v>
      </c>
      <c r="L59" s="13">
        <v>9</v>
      </c>
      <c r="M59" s="13">
        <v>27</v>
      </c>
      <c r="N59" s="13">
        <v>23</v>
      </c>
      <c r="O59" s="13" t="s">
        <v>281</v>
      </c>
      <c r="P59" s="13">
        <v>2</v>
      </c>
      <c r="Q59" s="13">
        <v>7</v>
      </c>
      <c r="R59" s="13">
        <v>11</v>
      </c>
      <c r="S59" s="13">
        <v>12</v>
      </c>
      <c r="T59" s="13" t="s">
        <v>281</v>
      </c>
      <c r="U59" s="13">
        <v>1</v>
      </c>
      <c r="V59" s="13">
        <v>9</v>
      </c>
      <c r="W59" s="13">
        <v>30</v>
      </c>
      <c r="X59" s="13">
        <v>36</v>
      </c>
      <c r="Y59" s="13">
        <v>17</v>
      </c>
      <c r="Z59" s="13">
        <v>3</v>
      </c>
      <c r="AA59" s="13">
        <v>9</v>
      </c>
      <c r="AB59" s="13">
        <v>35</v>
      </c>
      <c r="AC59" s="13">
        <v>36</v>
      </c>
      <c r="AD59" s="13">
        <v>31</v>
      </c>
      <c r="AE59" s="13">
        <v>3</v>
      </c>
      <c r="AF59" s="74">
        <v>5</v>
      </c>
      <c r="AG59" s="74">
        <v>25</v>
      </c>
      <c r="AH59" s="74">
        <v>24</v>
      </c>
      <c r="AI59" s="74" t="s">
        <v>281</v>
      </c>
      <c r="AJ59" s="74">
        <v>1</v>
      </c>
      <c r="AK59" s="13">
        <v>5</v>
      </c>
      <c r="AL59" s="13">
        <v>23</v>
      </c>
      <c r="AM59" s="13">
        <v>22</v>
      </c>
      <c r="AN59" s="13">
        <v>28</v>
      </c>
      <c r="AO59" s="13">
        <v>1</v>
      </c>
      <c r="AP59" s="13" t="s">
        <v>281</v>
      </c>
      <c r="AQ59" s="13">
        <v>10</v>
      </c>
      <c r="AR59" s="13">
        <v>11</v>
      </c>
      <c r="AS59" s="13" t="s">
        <v>281</v>
      </c>
      <c r="AT59" s="13" t="s">
        <v>281</v>
      </c>
      <c r="AU59" s="80">
        <v>6</v>
      </c>
      <c r="AV59" s="80">
        <v>19</v>
      </c>
      <c r="AW59" s="80">
        <v>18</v>
      </c>
      <c r="AX59" s="80" t="s">
        <v>281</v>
      </c>
      <c r="AY59" s="80">
        <v>1</v>
      </c>
      <c r="AZ59" s="13">
        <v>18</v>
      </c>
      <c r="BA59" s="13">
        <v>28</v>
      </c>
      <c r="BB59" s="13">
        <v>33</v>
      </c>
      <c r="BC59" s="13">
        <v>8</v>
      </c>
      <c r="BD59" s="13">
        <v>27</v>
      </c>
      <c r="BE59" s="13">
        <v>24</v>
      </c>
      <c r="BF59" s="13">
        <v>27</v>
      </c>
      <c r="BG59" s="13">
        <v>35</v>
      </c>
      <c r="BH59" s="13">
        <v>35</v>
      </c>
      <c r="BI59" s="13">
        <v>25</v>
      </c>
      <c r="BJ59" s="13"/>
      <c r="BK59" s="3"/>
      <c r="BL59" s="3" t="s">
        <v>399</v>
      </c>
      <c r="BM59" s="3" t="s">
        <v>60</v>
      </c>
      <c r="BN59" s="3"/>
      <c r="BO59" s="3"/>
      <c r="BP59" s="13">
        <v>6</v>
      </c>
      <c r="BQ59" s="13" t="s">
        <v>282</v>
      </c>
      <c r="BR59" s="13" t="s">
        <v>282</v>
      </c>
      <c r="BS59" s="13" t="s">
        <v>282</v>
      </c>
      <c r="BT59" s="13" t="s">
        <v>282</v>
      </c>
      <c r="BU59" s="13" t="s">
        <v>282</v>
      </c>
      <c r="BV59" s="13" t="s">
        <v>282</v>
      </c>
      <c r="BW59" s="13" t="s">
        <v>282</v>
      </c>
      <c r="BX59" s="13" t="s">
        <v>282</v>
      </c>
      <c r="BY59" s="13" t="s">
        <v>282</v>
      </c>
      <c r="BZ59" s="13" t="s">
        <v>282</v>
      </c>
      <c r="CA59" s="13" t="s">
        <v>282</v>
      </c>
      <c r="CB59" s="13" t="s">
        <v>282</v>
      </c>
      <c r="CC59" s="13" t="s">
        <v>282</v>
      </c>
      <c r="CD59" s="13" t="s">
        <v>282</v>
      </c>
      <c r="CE59" s="13" t="s">
        <v>282</v>
      </c>
      <c r="CF59" s="13" t="s">
        <v>282</v>
      </c>
      <c r="CG59" s="13" t="s">
        <v>282</v>
      </c>
      <c r="CH59" s="13" t="s">
        <v>282</v>
      </c>
      <c r="CI59" s="13" t="s">
        <v>282</v>
      </c>
      <c r="CJ59" s="13" t="s">
        <v>282</v>
      </c>
      <c r="CK59" s="13" t="s">
        <v>282</v>
      </c>
      <c r="CL59" s="13" t="s">
        <v>282</v>
      </c>
      <c r="CM59" s="13" t="s">
        <v>282</v>
      </c>
      <c r="CN59" s="13">
        <v>4</v>
      </c>
      <c r="CO59" s="13">
        <v>12</v>
      </c>
      <c r="CP59" s="13">
        <v>12</v>
      </c>
      <c r="CQ59" s="13">
        <v>9</v>
      </c>
      <c r="CR59" s="13">
        <v>0</v>
      </c>
      <c r="CS59" s="13">
        <v>22</v>
      </c>
      <c r="CT59" s="13">
        <v>4</v>
      </c>
      <c r="CU59" s="13">
        <v>68</v>
      </c>
      <c r="CV59" s="13">
        <v>68</v>
      </c>
      <c r="CW59" s="13" t="s">
        <v>283</v>
      </c>
      <c r="CX59" s="13">
        <v>3</v>
      </c>
      <c r="CZ59" s="13">
        <v>8</v>
      </c>
      <c r="DA59" s="13">
        <v>22</v>
      </c>
      <c r="DB59" s="13">
        <v>22</v>
      </c>
      <c r="DC59" s="13" t="s">
        <v>281</v>
      </c>
      <c r="DD59" s="13">
        <v>2</v>
      </c>
      <c r="DE59" s="13">
        <v>21</v>
      </c>
      <c r="DF59" s="13">
        <v>7</v>
      </c>
      <c r="DG59" s="13">
        <v>37</v>
      </c>
      <c r="DH59" s="13">
        <v>37</v>
      </c>
      <c r="DI59" s="13" t="s">
        <v>283</v>
      </c>
      <c r="DJ59" s="13">
        <v>3</v>
      </c>
      <c r="DK59" s="13">
        <v>26</v>
      </c>
    </row>
    <row r="60" spans="1:115">
      <c r="A60" s="3" t="s">
        <v>194</v>
      </c>
      <c r="B60" s="13" t="s">
        <v>281</v>
      </c>
      <c r="C60" s="13" t="s">
        <v>281</v>
      </c>
      <c r="D60" s="13" t="s">
        <v>281</v>
      </c>
      <c r="E60" s="13" t="s">
        <v>283</v>
      </c>
      <c r="F60" s="13" t="s">
        <v>281</v>
      </c>
      <c r="G60" s="13" t="s">
        <v>281</v>
      </c>
      <c r="H60" s="13" t="s">
        <v>281</v>
      </c>
      <c r="I60" s="13" t="s">
        <v>281</v>
      </c>
      <c r="J60" s="13" t="s">
        <v>283</v>
      </c>
      <c r="K60" s="13" t="s">
        <v>281</v>
      </c>
      <c r="L60" s="13" t="s">
        <v>281</v>
      </c>
      <c r="M60" s="13" t="s">
        <v>281</v>
      </c>
      <c r="N60" s="13" t="s">
        <v>281</v>
      </c>
      <c r="O60" s="13" t="s">
        <v>283</v>
      </c>
      <c r="P60" s="13" t="s">
        <v>281</v>
      </c>
      <c r="Q60" s="13" t="s">
        <v>283</v>
      </c>
      <c r="R60" s="13" t="s">
        <v>283</v>
      </c>
      <c r="S60" s="13" t="s">
        <v>283</v>
      </c>
      <c r="T60" s="13" t="s">
        <v>283</v>
      </c>
      <c r="U60" s="13" t="s">
        <v>283</v>
      </c>
      <c r="V60" s="13" t="s">
        <v>283</v>
      </c>
      <c r="W60" s="13" t="s">
        <v>283</v>
      </c>
      <c r="X60" s="13" t="s">
        <v>283</v>
      </c>
      <c r="Y60" s="13" t="s">
        <v>283</v>
      </c>
      <c r="Z60" s="13" t="s">
        <v>283</v>
      </c>
      <c r="AA60" s="13" t="s">
        <v>283</v>
      </c>
      <c r="AB60" s="13" t="s">
        <v>283</v>
      </c>
      <c r="AC60" s="13" t="s">
        <v>283</v>
      </c>
      <c r="AD60" s="13" t="s">
        <v>283</v>
      </c>
      <c r="AE60" s="13" t="s">
        <v>283</v>
      </c>
      <c r="AF60" s="74" t="s">
        <v>283</v>
      </c>
      <c r="AG60" s="74" t="s">
        <v>283</v>
      </c>
      <c r="AH60" s="74" t="s">
        <v>283</v>
      </c>
      <c r="AI60" s="74" t="s">
        <v>283</v>
      </c>
      <c r="AJ60" s="74" t="s">
        <v>283</v>
      </c>
      <c r="AK60" s="13" t="s">
        <v>283</v>
      </c>
      <c r="AL60" s="13" t="s">
        <v>283</v>
      </c>
      <c r="AM60" s="13" t="s">
        <v>283</v>
      </c>
      <c r="AN60" s="13" t="s">
        <v>283</v>
      </c>
      <c r="AO60" s="13" t="s">
        <v>283</v>
      </c>
      <c r="AP60" s="13" t="s">
        <v>283</v>
      </c>
      <c r="AQ60" s="13" t="s">
        <v>283</v>
      </c>
      <c r="AR60" s="13" t="s">
        <v>283</v>
      </c>
      <c r="AS60" s="13" t="s">
        <v>283</v>
      </c>
      <c r="AT60" s="13" t="s">
        <v>283</v>
      </c>
      <c r="AU60" s="80" t="s">
        <v>283</v>
      </c>
      <c r="AV60" s="80" t="s">
        <v>283</v>
      </c>
      <c r="AW60" s="80" t="s">
        <v>283</v>
      </c>
      <c r="AX60" s="80" t="s">
        <v>283</v>
      </c>
      <c r="AY60" s="80" t="s">
        <v>283</v>
      </c>
      <c r="AZ60" s="13">
        <v>18</v>
      </c>
      <c r="BA60" s="13">
        <v>28</v>
      </c>
      <c r="BB60" s="13">
        <v>33</v>
      </c>
      <c r="BC60" s="13">
        <v>8</v>
      </c>
      <c r="BD60" s="13">
        <v>27</v>
      </c>
      <c r="BE60" s="13">
        <v>24</v>
      </c>
      <c r="BF60" s="13">
        <v>27</v>
      </c>
      <c r="BG60" s="13">
        <v>35</v>
      </c>
      <c r="BH60" s="13">
        <v>35</v>
      </c>
      <c r="BI60" s="13">
        <v>25</v>
      </c>
      <c r="BJ60" s="13"/>
      <c r="BK60" s="3"/>
      <c r="BL60" s="3" t="s">
        <v>400</v>
      </c>
      <c r="BM60" s="3" t="s">
        <v>57</v>
      </c>
      <c r="BN60" s="3"/>
      <c r="BO60" s="3"/>
      <c r="BP60" s="13" t="s">
        <v>283</v>
      </c>
      <c r="BQ60" s="13" t="s">
        <v>282</v>
      </c>
      <c r="BR60" s="13" t="s">
        <v>282</v>
      </c>
      <c r="BS60" s="13" t="s">
        <v>282</v>
      </c>
      <c r="BT60" s="13" t="s">
        <v>282</v>
      </c>
      <c r="BU60" s="13" t="s">
        <v>282</v>
      </c>
      <c r="BV60" s="13" t="s">
        <v>282</v>
      </c>
      <c r="BW60" s="13" t="s">
        <v>282</v>
      </c>
      <c r="BX60" s="13" t="s">
        <v>282</v>
      </c>
      <c r="BY60" s="13" t="s">
        <v>282</v>
      </c>
      <c r="BZ60" s="13" t="s">
        <v>282</v>
      </c>
      <c r="CA60" s="13" t="s">
        <v>282</v>
      </c>
      <c r="CB60" s="13" t="s">
        <v>282</v>
      </c>
      <c r="CC60" s="13" t="s">
        <v>282</v>
      </c>
      <c r="CD60" s="13" t="s">
        <v>282</v>
      </c>
      <c r="CE60" s="13" t="s">
        <v>282</v>
      </c>
      <c r="CF60" s="13" t="s">
        <v>282</v>
      </c>
      <c r="CG60" s="13" t="s">
        <v>282</v>
      </c>
      <c r="CH60" s="13" t="s">
        <v>282</v>
      </c>
      <c r="CI60" s="13" t="s">
        <v>282</v>
      </c>
      <c r="CJ60" s="13" t="s">
        <v>282</v>
      </c>
      <c r="CK60" s="13" t="s">
        <v>282</v>
      </c>
      <c r="CL60" s="13" t="s">
        <v>282</v>
      </c>
      <c r="CM60" s="13" t="s">
        <v>282</v>
      </c>
      <c r="CN60" s="13" t="s">
        <v>281</v>
      </c>
      <c r="CO60" s="13" t="s">
        <v>281</v>
      </c>
      <c r="CP60" s="13" t="s">
        <v>281</v>
      </c>
      <c r="CQ60" s="13" t="s">
        <v>283</v>
      </c>
      <c r="CR60" s="13" t="s">
        <v>281</v>
      </c>
      <c r="CS60" s="13">
        <v>22</v>
      </c>
      <c r="CT60" s="13" t="s">
        <v>281</v>
      </c>
      <c r="CU60" s="13" t="s">
        <v>281</v>
      </c>
      <c r="CV60" s="13" t="s">
        <v>281</v>
      </c>
      <c r="CW60" s="13" t="s">
        <v>283</v>
      </c>
      <c r="CX60" s="13" t="s">
        <v>281</v>
      </c>
      <c r="CZ60" s="13" t="s">
        <v>281</v>
      </c>
      <c r="DA60" s="13" t="s">
        <v>281</v>
      </c>
      <c r="DB60" s="13" t="s">
        <v>281</v>
      </c>
      <c r="DC60" s="13" t="s">
        <v>281</v>
      </c>
      <c r="DD60" s="13" t="s">
        <v>281</v>
      </c>
      <c r="DE60" s="13">
        <v>21</v>
      </c>
      <c r="DF60" s="13" t="s">
        <v>281</v>
      </c>
      <c r="DG60" s="13" t="s">
        <v>281</v>
      </c>
      <c r="DH60" s="13" t="s">
        <v>281</v>
      </c>
      <c r="DI60" s="13" t="s">
        <v>283</v>
      </c>
      <c r="DJ60" s="13" t="s">
        <v>281</v>
      </c>
      <c r="DK60" s="13">
        <v>26</v>
      </c>
    </row>
    <row r="61" spans="1:115">
      <c r="A61" s="3" t="s">
        <v>195</v>
      </c>
      <c r="B61" s="13" t="s">
        <v>281</v>
      </c>
      <c r="C61" s="13" t="s">
        <v>281</v>
      </c>
      <c r="D61" s="13" t="s">
        <v>283</v>
      </c>
      <c r="E61" s="13" t="s">
        <v>281</v>
      </c>
      <c r="F61" s="13" t="s">
        <v>281</v>
      </c>
      <c r="G61" s="13" t="s">
        <v>281</v>
      </c>
      <c r="H61" s="13" t="s">
        <v>281</v>
      </c>
      <c r="I61" s="13" t="s">
        <v>283</v>
      </c>
      <c r="J61" s="13" t="s">
        <v>281</v>
      </c>
      <c r="K61" s="13" t="s">
        <v>281</v>
      </c>
      <c r="L61" s="13" t="s">
        <v>281</v>
      </c>
      <c r="M61" s="13" t="s">
        <v>281</v>
      </c>
      <c r="N61" s="13" t="s">
        <v>283</v>
      </c>
      <c r="O61" s="13" t="s">
        <v>281</v>
      </c>
      <c r="P61" s="13" t="s">
        <v>281</v>
      </c>
      <c r="Q61" s="13" t="s">
        <v>281</v>
      </c>
      <c r="R61" s="13" t="s">
        <v>281</v>
      </c>
      <c r="S61" s="13" t="s">
        <v>281</v>
      </c>
      <c r="T61" s="13" t="s">
        <v>281</v>
      </c>
      <c r="U61" s="13" t="s">
        <v>281</v>
      </c>
      <c r="V61" s="13" t="s">
        <v>281</v>
      </c>
      <c r="W61" s="13" t="s">
        <v>281</v>
      </c>
      <c r="X61" s="13" t="s">
        <v>281</v>
      </c>
      <c r="Y61" s="13" t="s">
        <v>281</v>
      </c>
      <c r="Z61" s="13" t="s">
        <v>281</v>
      </c>
      <c r="AA61" s="13" t="s">
        <v>281</v>
      </c>
      <c r="AB61" s="13" t="s">
        <v>281</v>
      </c>
      <c r="AC61" s="13" t="s">
        <v>281</v>
      </c>
      <c r="AD61" s="13" t="s">
        <v>281</v>
      </c>
      <c r="AE61" s="13" t="s">
        <v>281</v>
      </c>
      <c r="AF61" s="74" t="s">
        <v>281</v>
      </c>
      <c r="AG61" s="74" t="s">
        <v>281</v>
      </c>
      <c r="AH61" s="74" t="s">
        <v>281</v>
      </c>
      <c r="AI61" s="74" t="s">
        <v>281</v>
      </c>
      <c r="AJ61" s="74" t="s">
        <v>281</v>
      </c>
      <c r="AK61" s="13" t="s">
        <v>281</v>
      </c>
      <c r="AL61" s="13" t="s">
        <v>281</v>
      </c>
      <c r="AM61" s="13" t="s">
        <v>281</v>
      </c>
      <c r="AN61" s="13" t="s">
        <v>281</v>
      </c>
      <c r="AO61" s="13" t="s">
        <v>281</v>
      </c>
      <c r="AP61" s="13" t="s">
        <v>281</v>
      </c>
      <c r="AQ61" s="13" t="s">
        <v>281</v>
      </c>
      <c r="AR61" s="13" t="s">
        <v>281</v>
      </c>
      <c r="AS61" s="13" t="s">
        <v>281</v>
      </c>
      <c r="AT61" s="13" t="s">
        <v>281</v>
      </c>
      <c r="AU61" s="80" t="s">
        <v>281</v>
      </c>
      <c r="AV61" s="80" t="s">
        <v>281</v>
      </c>
      <c r="AW61" s="80" t="s">
        <v>281</v>
      </c>
      <c r="AX61" s="80" t="s">
        <v>281</v>
      </c>
      <c r="AY61" s="80" t="s">
        <v>281</v>
      </c>
      <c r="AZ61" s="13">
        <v>18</v>
      </c>
      <c r="BA61" s="13">
        <v>28</v>
      </c>
      <c r="BB61" s="13">
        <v>33</v>
      </c>
      <c r="BC61" s="13">
        <v>8</v>
      </c>
      <c r="BD61" s="13">
        <v>27</v>
      </c>
      <c r="BE61" s="13">
        <v>24</v>
      </c>
      <c r="BF61" s="13">
        <v>27</v>
      </c>
      <c r="BG61" s="13">
        <v>35</v>
      </c>
      <c r="BH61" s="13">
        <v>35</v>
      </c>
      <c r="BI61" s="13">
        <v>25</v>
      </c>
      <c r="BJ61" s="13"/>
      <c r="BK61" s="3"/>
      <c r="BL61" s="3" t="s">
        <v>401</v>
      </c>
      <c r="BM61" s="3" t="s">
        <v>54</v>
      </c>
      <c r="BN61" s="3"/>
      <c r="BO61" s="3"/>
      <c r="BP61" s="21">
        <v>0</v>
      </c>
      <c r="BQ61" s="21" t="s">
        <v>282</v>
      </c>
      <c r="BR61" s="21" t="s">
        <v>282</v>
      </c>
      <c r="BS61" s="21" t="s">
        <v>282</v>
      </c>
      <c r="BT61" s="21" t="s">
        <v>282</v>
      </c>
      <c r="BU61" s="13" t="s">
        <v>282</v>
      </c>
      <c r="BV61" s="21" t="s">
        <v>282</v>
      </c>
      <c r="BW61" s="21" t="s">
        <v>282</v>
      </c>
      <c r="BX61" s="21" t="s">
        <v>282</v>
      </c>
      <c r="BY61" s="21" t="s">
        <v>282</v>
      </c>
      <c r="BZ61" s="21" t="s">
        <v>282</v>
      </c>
      <c r="CA61" s="13" t="s">
        <v>282</v>
      </c>
      <c r="CB61" s="21" t="s">
        <v>282</v>
      </c>
      <c r="CC61" s="21" t="s">
        <v>282</v>
      </c>
      <c r="CD61" s="21" t="s">
        <v>282</v>
      </c>
      <c r="CE61" s="21" t="s">
        <v>282</v>
      </c>
      <c r="CF61" s="21" t="s">
        <v>282</v>
      </c>
      <c r="CG61" s="13" t="s">
        <v>282</v>
      </c>
      <c r="CH61" s="21" t="s">
        <v>282</v>
      </c>
      <c r="CI61" s="21" t="s">
        <v>282</v>
      </c>
      <c r="CJ61" s="21" t="s">
        <v>282</v>
      </c>
      <c r="CK61" s="21" t="s">
        <v>282</v>
      </c>
      <c r="CL61" s="21" t="s">
        <v>282</v>
      </c>
      <c r="CM61" s="13" t="s">
        <v>282</v>
      </c>
      <c r="CN61" s="21" t="s">
        <v>283</v>
      </c>
      <c r="CO61" s="21" t="s">
        <v>283</v>
      </c>
      <c r="CP61" s="21" t="s">
        <v>283</v>
      </c>
      <c r="CQ61" s="21" t="s">
        <v>283</v>
      </c>
      <c r="CR61" s="21" t="s">
        <v>283</v>
      </c>
      <c r="CS61" s="13">
        <v>22</v>
      </c>
      <c r="CT61" s="21" t="s">
        <v>283</v>
      </c>
      <c r="CU61" s="21" t="s">
        <v>283</v>
      </c>
      <c r="CV61" s="21" t="s">
        <v>283</v>
      </c>
      <c r="CW61" s="21" t="s">
        <v>283</v>
      </c>
      <c r="CX61" s="21" t="s">
        <v>283</v>
      </c>
      <c r="CZ61" s="13" t="s">
        <v>283</v>
      </c>
      <c r="DA61" s="13" t="s">
        <v>283</v>
      </c>
      <c r="DB61" s="13" t="s">
        <v>283</v>
      </c>
      <c r="DC61" s="13" t="s">
        <v>283</v>
      </c>
      <c r="DD61" s="13" t="s">
        <v>283</v>
      </c>
      <c r="DE61" s="13">
        <v>21</v>
      </c>
      <c r="DF61" s="13" t="s">
        <v>283</v>
      </c>
      <c r="DG61" s="13" t="s">
        <v>283</v>
      </c>
      <c r="DH61" s="13" t="s">
        <v>283</v>
      </c>
      <c r="DI61" s="13" t="s">
        <v>283</v>
      </c>
      <c r="DJ61" s="13" t="s">
        <v>283</v>
      </c>
      <c r="DK61" s="13">
        <v>26</v>
      </c>
    </row>
    <row r="62" spans="1:115">
      <c r="A62" s="3" t="s">
        <v>196</v>
      </c>
      <c r="B62" s="13" t="s">
        <v>283</v>
      </c>
      <c r="C62" s="13" t="s">
        <v>283</v>
      </c>
      <c r="D62" s="13" t="s">
        <v>283</v>
      </c>
      <c r="E62" s="13" t="s">
        <v>283</v>
      </c>
      <c r="F62" s="13" t="s">
        <v>283</v>
      </c>
      <c r="G62" s="13" t="s">
        <v>283</v>
      </c>
      <c r="H62" s="13" t="s">
        <v>283</v>
      </c>
      <c r="I62" s="13" t="s">
        <v>283</v>
      </c>
      <c r="J62" s="13" t="s">
        <v>283</v>
      </c>
      <c r="K62" s="13" t="s">
        <v>283</v>
      </c>
      <c r="L62" s="13" t="s">
        <v>283</v>
      </c>
      <c r="M62" s="13" t="s">
        <v>283</v>
      </c>
      <c r="N62" s="13" t="s">
        <v>283</v>
      </c>
      <c r="O62" s="13" t="s">
        <v>283</v>
      </c>
      <c r="P62" s="13" t="s">
        <v>283</v>
      </c>
      <c r="Q62" s="13" t="s">
        <v>283</v>
      </c>
      <c r="R62" s="13" t="s">
        <v>283</v>
      </c>
      <c r="S62" s="13" t="s">
        <v>283</v>
      </c>
      <c r="T62" s="13" t="s">
        <v>283</v>
      </c>
      <c r="U62" s="13" t="s">
        <v>283</v>
      </c>
      <c r="V62" s="13" t="s">
        <v>283</v>
      </c>
      <c r="W62" s="13" t="s">
        <v>283</v>
      </c>
      <c r="X62" s="13" t="s">
        <v>283</v>
      </c>
      <c r="Y62" s="13" t="s">
        <v>283</v>
      </c>
      <c r="Z62" s="13" t="s">
        <v>283</v>
      </c>
      <c r="AA62" s="13" t="s">
        <v>283</v>
      </c>
      <c r="AB62" s="13" t="s">
        <v>283</v>
      </c>
      <c r="AC62" s="13" t="s">
        <v>283</v>
      </c>
      <c r="AD62" s="13" t="s">
        <v>283</v>
      </c>
      <c r="AE62" s="13" t="s">
        <v>283</v>
      </c>
      <c r="AF62" s="74" t="s">
        <v>283</v>
      </c>
      <c r="AG62" s="74" t="s">
        <v>283</v>
      </c>
      <c r="AH62" s="74" t="s">
        <v>283</v>
      </c>
      <c r="AI62" s="74" t="s">
        <v>283</v>
      </c>
      <c r="AJ62" s="74" t="s">
        <v>283</v>
      </c>
      <c r="AK62" s="13" t="s">
        <v>283</v>
      </c>
      <c r="AL62" s="13" t="s">
        <v>283</v>
      </c>
      <c r="AM62" s="13" t="s">
        <v>283</v>
      </c>
      <c r="AN62" s="13" t="s">
        <v>283</v>
      </c>
      <c r="AO62" s="13" t="s">
        <v>283</v>
      </c>
      <c r="AP62" s="13" t="s">
        <v>283</v>
      </c>
      <c r="AQ62" s="13" t="s">
        <v>283</v>
      </c>
      <c r="AR62" s="13" t="s">
        <v>283</v>
      </c>
      <c r="AS62" s="13" t="s">
        <v>283</v>
      </c>
      <c r="AT62" s="13" t="s">
        <v>283</v>
      </c>
      <c r="AU62" s="80" t="s">
        <v>283</v>
      </c>
      <c r="AV62" s="80" t="s">
        <v>283</v>
      </c>
      <c r="AW62" s="80" t="s">
        <v>283</v>
      </c>
      <c r="AX62" s="80" t="s">
        <v>283</v>
      </c>
      <c r="AY62" s="80" t="s">
        <v>283</v>
      </c>
      <c r="AZ62" s="13">
        <v>18</v>
      </c>
      <c r="BA62" s="13">
        <v>28</v>
      </c>
      <c r="BB62" s="13">
        <v>33</v>
      </c>
      <c r="BC62" s="13">
        <v>8</v>
      </c>
      <c r="BD62" s="13">
        <v>27</v>
      </c>
      <c r="BE62" s="13">
        <v>24</v>
      </c>
      <c r="BF62" s="13">
        <v>27</v>
      </c>
      <c r="BG62" s="13">
        <v>35</v>
      </c>
      <c r="BH62" s="13">
        <v>35</v>
      </c>
      <c r="BI62" s="13">
        <v>25</v>
      </c>
      <c r="BJ62" s="13"/>
      <c r="BK62" s="3"/>
      <c r="BL62" s="3" t="s">
        <v>402</v>
      </c>
      <c r="BM62" s="3" t="s">
        <v>51</v>
      </c>
      <c r="BN62" s="3"/>
      <c r="BO62" s="3"/>
      <c r="BP62" s="13" t="s">
        <v>283</v>
      </c>
      <c r="BQ62" s="13" t="s">
        <v>282</v>
      </c>
      <c r="BR62" s="13" t="s">
        <v>282</v>
      </c>
      <c r="BS62" s="13" t="s">
        <v>282</v>
      </c>
      <c r="BT62" s="13" t="s">
        <v>282</v>
      </c>
      <c r="BU62" s="13" t="s">
        <v>282</v>
      </c>
      <c r="BV62" s="13" t="s">
        <v>282</v>
      </c>
      <c r="BW62" s="13" t="s">
        <v>282</v>
      </c>
      <c r="BX62" s="13" t="s">
        <v>282</v>
      </c>
      <c r="BY62" s="13" t="s">
        <v>282</v>
      </c>
      <c r="BZ62" s="13" t="s">
        <v>282</v>
      </c>
      <c r="CA62" s="13" t="s">
        <v>282</v>
      </c>
      <c r="CB62" s="13" t="s">
        <v>282</v>
      </c>
      <c r="CC62" s="13" t="s">
        <v>282</v>
      </c>
      <c r="CD62" s="13" t="s">
        <v>282</v>
      </c>
      <c r="CE62" s="13" t="s">
        <v>282</v>
      </c>
      <c r="CF62" s="13" t="s">
        <v>282</v>
      </c>
      <c r="CG62" s="13" t="s">
        <v>282</v>
      </c>
      <c r="CH62" s="13" t="s">
        <v>282</v>
      </c>
      <c r="CI62" s="13" t="s">
        <v>282</v>
      </c>
      <c r="CJ62" s="13" t="s">
        <v>282</v>
      </c>
      <c r="CK62" s="13" t="s">
        <v>282</v>
      </c>
      <c r="CL62" s="13" t="s">
        <v>282</v>
      </c>
      <c r="CM62" s="13" t="s">
        <v>282</v>
      </c>
      <c r="CN62" s="13" t="s">
        <v>283</v>
      </c>
      <c r="CO62" s="13" t="s">
        <v>283</v>
      </c>
      <c r="CP62" s="13" t="s">
        <v>283</v>
      </c>
      <c r="CQ62" s="13" t="s">
        <v>283</v>
      </c>
      <c r="CR62" s="13" t="s">
        <v>283</v>
      </c>
      <c r="CS62" s="13">
        <v>22</v>
      </c>
      <c r="CT62" s="13" t="s">
        <v>283</v>
      </c>
      <c r="CU62" s="13" t="s">
        <v>283</v>
      </c>
      <c r="CV62" s="13" t="s">
        <v>283</v>
      </c>
      <c r="CW62" s="13" t="s">
        <v>283</v>
      </c>
      <c r="CX62" s="13" t="s">
        <v>283</v>
      </c>
      <c r="CZ62" s="13" t="s">
        <v>283</v>
      </c>
      <c r="DA62" s="13" t="s">
        <v>283</v>
      </c>
      <c r="DB62" s="13" t="s">
        <v>283</v>
      </c>
      <c r="DC62" s="13" t="s">
        <v>283</v>
      </c>
      <c r="DD62" s="13" t="s">
        <v>283</v>
      </c>
      <c r="DE62" s="13">
        <v>21</v>
      </c>
      <c r="DF62" s="13" t="s">
        <v>283</v>
      </c>
      <c r="DG62" s="13" t="s">
        <v>283</v>
      </c>
      <c r="DH62" s="13" t="s">
        <v>283</v>
      </c>
      <c r="DI62" s="13" t="s">
        <v>283</v>
      </c>
      <c r="DJ62" s="13" t="s">
        <v>283</v>
      </c>
      <c r="DK62" s="13">
        <v>26</v>
      </c>
    </row>
    <row r="63" spans="1:115">
      <c r="A63" s="3" t="s">
        <v>197</v>
      </c>
      <c r="B63" s="13" t="s">
        <v>283</v>
      </c>
      <c r="C63" s="13" t="s">
        <v>283</v>
      </c>
      <c r="D63" s="13" t="s">
        <v>283</v>
      </c>
      <c r="E63" s="13" t="s">
        <v>283</v>
      </c>
      <c r="F63" s="13" t="s">
        <v>283</v>
      </c>
      <c r="G63" s="13" t="s">
        <v>283</v>
      </c>
      <c r="H63" s="13" t="s">
        <v>283</v>
      </c>
      <c r="I63" s="13" t="s">
        <v>283</v>
      </c>
      <c r="J63" s="13" t="s">
        <v>283</v>
      </c>
      <c r="K63" s="13" t="s">
        <v>283</v>
      </c>
      <c r="L63" s="13" t="s">
        <v>283</v>
      </c>
      <c r="M63" s="13" t="s">
        <v>283</v>
      </c>
      <c r="N63" s="13" t="s">
        <v>283</v>
      </c>
      <c r="O63" s="13" t="s">
        <v>283</v>
      </c>
      <c r="P63" s="13" t="s">
        <v>283</v>
      </c>
      <c r="Q63" s="13" t="s">
        <v>283</v>
      </c>
      <c r="R63" s="13" t="s">
        <v>283</v>
      </c>
      <c r="S63" s="13" t="s">
        <v>283</v>
      </c>
      <c r="T63" s="13" t="s">
        <v>283</v>
      </c>
      <c r="U63" s="13" t="s">
        <v>283</v>
      </c>
      <c r="V63" s="13" t="s">
        <v>283</v>
      </c>
      <c r="W63" s="13" t="s">
        <v>283</v>
      </c>
      <c r="X63" s="13" t="s">
        <v>283</v>
      </c>
      <c r="Y63" s="13" t="s">
        <v>283</v>
      </c>
      <c r="Z63" s="13" t="s">
        <v>283</v>
      </c>
      <c r="AA63" s="13" t="s">
        <v>283</v>
      </c>
      <c r="AB63" s="13" t="s">
        <v>283</v>
      </c>
      <c r="AC63" s="13" t="s">
        <v>283</v>
      </c>
      <c r="AD63" s="13" t="s">
        <v>283</v>
      </c>
      <c r="AE63" s="13" t="s">
        <v>283</v>
      </c>
      <c r="AF63" s="74" t="s">
        <v>283</v>
      </c>
      <c r="AG63" s="74" t="s">
        <v>283</v>
      </c>
      <c r="AH63" s="74" t="s">
        <v>283</v>
      </c>
      <c r="AI63" s="74" t="s">
        <v>283</v>
      </c>
      <c r="AJ63" s="74" t="s">
        <v>283</v>
      </c>
      <c r="AK63" s="13" t="s">
        <v>283</v>
      </c>
      <c r="AL63" s="13" t="s">
        <v>283</v>
      </c>
      <c r="AM63" s="13" t="s">
        <v>283</v>
      </c>
      <c r="AN63" s="13" t="s">
        <v>283</v>
      </c>
      <c r="AO63" s="13" t="s">
        <v>283</v>
      </c>
      <c r="AP63" s="13" t="s">
        <v>283</v>
      </c>
      <c r="AQ63" s="13" t="s">
        <v>283</v>
      </c>
      <c r="AR63" s="13" t="s">
        <v>283</v>
      </c>
      <c r="AS63" s="13" t="s">
        <v>283</v>
      </c>
      <c r="AT63" s="13" t="s">
        <v>283</v>
      </c>
      <c r="AU63" s="80" t="s">
        <v>283</v>
      </c>
      <c r="AV63" s="80" t="s">
        <v>283</v>
      </c>
      <c r="AW63" s="80" t="s">
        <v>283</v>
      </c>
      <c r="AX63" s="80" t="s">
        <v>283</v>
      </c>
      <c r="AY63" s="80" t="s">
        <v>283</v>
      </c>
      <c r="AZ63" s="13">
        <v>18</v>
      </c>
      <c r="BA63" s="13">
        <v>28</v>
      </c>
      <c r="BB63" s="13">
        <v>33</v>
      </c>
      <c r="BC63" s="13">
        <v>8</v>
      </c>
      <c r="BD63" s="13">
        <v>27</v>
      </c>
      <c r="BE63" s="13">
        <v>24</v>
      </c>
      <c r="BF63" s="13">
        <v>27</v>
      </c>
      <c r="BG63" s="13">
        <v>35</v>
      </c>
      <c r="BH63" s="13">
        <v>35</v>
      </c>
      <c r="BI63" s="13">
        <v>25</v>
      </c>
      <c r="BJ63" s="13"/>
      <c r="BK63" s="3"/>
      <c r="BL63" s="3" t="s">
        <v>403</v>
      </c>
      <c r="BM63" s="3" t="s">
        <v>49</v>
      </c>
      <c r="BN63" s="3"/>
      <c r="BO63" s="3"/>
      <c r="BP63" s="13" t="s">
        <v>283</v>
      </c>
      <c r="BQ63" s="13" t="s">
        <v>282</v>
      </c>
      <c r="BR63" s="13" t="s">
        <v>282</v>
      </c>
      <c r="BS63" s="13" t="s">
        <v>282</v>
      </c>
      <c r="BT63" s="13" t="s">
        <v>282</v>
      </c>
      <c r="BU63" s="13" t="s">
        <v>282</v>
      </c>
      <c r="BV63" s="13" t="s">
        <v>282</v>
      </c>
      <c r="BW63" s="13" t="s">
        <v>282</v>
      </c>
      <c r="BX63" s="13" t="s">
        <v>282</v>
      </c>
      <c r="BY63" s="13" t="s">
        <v>282</v>
      </c>
      <c r="BZ63" s="13" t="s">
        <v>282</v>
      </c>
      <c r="CA63" s="13" t="s">
        <v>282</v>
      </c>
      <c r="CB63" s="13" t="s">
        <v>282</v>
      </c>
      <c r="CC63" s="13" t="s">
        <v>282</v>
      </c>
      <c r="CD63" s="13" t="s">
        <v>282</v>
      </c>
      <c r="CE63" s="13" t="s">
        <v>282</v>
      </c>
      <c r="CF63" s="13" t="s">
        <v>282</v>
      </c>
      <c r="CG63" s="13" t="s">
        <v>282</v>
      </c>
      <c r="CH63" s="13" t="s">
        <v>282</v>
      </c>
      <c r="CI63" s="13" t="s">
        <v>282</v>
      </c>
      <c r="CJ63" s="13" t="s">
        <v>282</v>
      </c>
      <c r="CK63" s="13" t="s">
        <v>282</v>
      </c>
      <c r="CL63" s="13" t="s">
        <v>282</v>
      </c>
      <c r="CM63" s="13" t="s">
        <v>282</v>
      </c>
      <c r="CN63" s="13" t="s">
        <v>283</v>
      </c>
      <c r="CO63" s="13" t="s">
        <v>283</v>
      </c>
      <c r="CP63" s="13" t="s">
        <v>283</v>
      </c>
      <c r="CQ63" s="13" t="s">
        <v>283</v>
      </c>
      <c r="CR63" s="13" t="s">
        <v>283</v>
      </c>
      <c r="CS63" s="13">
        <v>22</v>
      </c>
      <c r="CT63" s="13" t="s">
        <v>283</v>
      </c>
      <c r="CU63" s="13" t="s">
        <v>283</v>
      </c>
      <c r="CV63" s="13" t="s">
        <v>283</v>
      </c>
      <c r="CW63" s="13" t="s">
        <v>283</v>
      </c>
      <c r="CX63" s="13" t="s">
        <v>283</v>
      </c>
      <c r="CZ63" s="13" t="s">
        <v>283</v>
      </c>
      <c r="DA63" s="13" t="s">
        <v>283</v>
      </c>
      <c r="DB63" s="13" t="s">
        <v>283</v>
      </c>
      <c r="DC63" s="13" t="s">
        <v>283</v>
      </c>
      <c r="DD63" s="13" t="s">
        <v>283</v>
      </c>
      <c r="DE63" s="13">
        <v>21</v>
      </c>
      <c r="DF63" s="13" t="s">
        <v>283</v>
      </c>
      <c r="DG63" s="13" t="s">
        <v>283</v>
      </c>
      <c r="DH63" s="13" t="s">
        <v>283</v>
      </c>
      <c r="DI63" s="13" t="s">
        <v>283</v>
      </c>
      <c r="DJ63" s="13" t="s">
        <v>283</v>
      </c>
      <c r="DK63" s="13">
        <v>26</v>
      </c>
    </row>
    <row r="64" spans="1:115">
      <c r="A64" s="3" t="s">
        <v>198</v>
      </c>
      <c r="B64" s="13" t="s">
        <v>283</v>
      </c>
      <c r="C64" s="13" t="s">
        <v>283</v>
      </c>
      <c r="D64" s="13" t="s">
        <v>283</v>
      </c>
      <c r="E64" s="13" t="s">
        <v>283</v>
      </c>
      <c r="F64" s="13" t="s">
        <v>283</v>
      </c>
      <c r="G64" s="13" t="s">
        <v>283</v>
      </c>
      <c r="H64" s="13" t="s">
        <v>283</v>
      </c>
      <c r="I64" s="13" t="s">
        <v>283</v>
      </c>
      <c r="J64" s="13" t="s">
        <v>283</v>
      </c>
      <c r="K64" s="13" t="s">
        <v>283</v>
      </c>
      <c r="L64" s="13" t="s">
        <v>283</v>
      </c>
      <c r="M64" s="13" t="s">
        <v>283</v>
      </c>
      <c r="N64" s="13" t="s">
        <v>283</v>
      </c>
      <c r="O64" s="13" t="s">
        <v>283</v>
      </c>
      <c r="P64" s="13" t="s">
        <v>283</v>
      </c>
      <c r="Q64" s="13" t="s">
        <v>283</v>
      </c>
      <c r="R64" s="13" t="s">
        <v>283</v>
      </c>
      <c r="S64" s="13" t="s">
        <v>283</v>
      </c>
      <c r="T64" s="13" t="s">
        <v>283</v>
      </c>
      <c r="U64" s="13" t="s">
        <v>283</v>
      </c>
      <c r="V64" s="13" t="s">
        <v>283</v>
      </c>
      <c r="W64" s="13" t="s">
        <v>283</v>
      </c>
      <c r="X64" s="13" t="s">
        <v>283</v>
      </c>
      <c r="Y64" s="13" t="s">
        <v>283</v>
      </c>
      <c r="Z64" s="13" t="s">
        <v>283</v>
      </c>
      <c r="AA64" s="13" t="s">
        <v>283</v>
      </c>
      <c r="AB64" s="13" t="s">
        <v>283</v>
      </c>
      <c r="AC64" s="13" t="s">
        <v>283</v>
      </c>
      <c r="AD64" s="13" t="s">
        <v>283</v>
      </c>
      <c r="AE64" s="13" t="s">
        <v>283</v>
      </c>
      <c r="AF64" s="74" t="s">
        <v>283</v>
      </c>
      <c r="AG64" s="74" t="s">
        <v>283</v>
      </c>
      <c r="AH64" s="74" t="s">
        <v>283</v>
      </c>
      <c r="AI64" s="74" t="s">
        <v>283</v>
      </c>
      <c r="AJ64" s="74" t="s">
        <v>283</v>
      </c>
      <c r="AK64" s="13" t="s">
        <v>283</v>
      </c>
      <c r="AL64" s="13" t="s">
        <v>283</v>
      </c>
      <c r="AM64" s="13" t="s">
        <v>283</v>
      </c>
      <c r="AN64" s="13" t="s">
        <v>283</v>
      </c>
      <c r="AO64" s="13" t="s">
        <v>283</v>
      </c>
      <c r="AP64" s="13" t="s">
        <v>283</v>
      </c>
      <c r="AQ64" s="13" t="s">
        <v>283</v>
      </c>
      <c r="AR64" s="13" t="s">
        <v>283</v>
      </c>
      <c r="AS64" s="13" t="s">
        <v>283</v>
      </c>
      <c r="AT64" s="13" t="s">
        <v>283</v>
      </c>
      <c r="AU64" s="80" t="s">
        <v>283</v>
      </c>
      <c r="AV64" s="80" t="s">
        <v>283</v>
      </c>
      <c r="AW64" s="80" t="s">
        <v>283</v>
      </c>
      <c r="AX64" s="80" t="s">
        <v>283</v>
      </c>
      <c r="AY64" s="80" t="s">
        <v>283</v>
      </c>
      <c r="AZ64" s="13">
        <v>18</v>
      </c>
      <c r="BA64" s="13">
        <v>28</v>
      </c>
      <c r="BB64" s="13">
        <v>33</v>
      </c>
      <c r="BC64" s="13">
        <v>8</v>
      </c>
      <c r="BD64" s="13">
        <v>27</v>
      </c>
      <c r="BE64" s="13">
        <v>24</v>
      </c>
      <c r="BF64" s="13">
        <v>27</v>
      </c>
      <c r="BG64" s="13">
        <v>35</v>
      </c>
      <c r="BH64" s="13">
        <v>35</v>
      </c>
      <c r="BI64" s="13">
        <v>25</v>
      </c>
      <c r="BJ64" s="13"/>
      <c r="BK64" s="3"/>
      <c r="BL64" s="3" t="s">
        <v>404</v>
      </c>
      <c r="BM64" s="3" t="s">
        <v>47</v>
      </c>
      <c r="BN64" s="3"/>
      <c r="BO64" s="3"/>
      <c r="BP64" s="13" t="s">
        <v>283</v>
      </c>
      <c r="BQ64" s="13" t="s">
        <v>282</v>
      </c>
      <c r="BR64" s="13" t="s">
        <v>282</v>
      </c>
      <c r="BS64" s="13" t="s">
        <v>282</v>
      </c>
      <c r="BT64" s="13" t="s">
        <v>282</v>
      </c>
      <c r="BU64" s="13" t="s">
        <v>282</v>
      </c>
      <c r="BV64" s="13" t="s">
        <v>282</v>
      </c>
      <c r="BW64" s="13" t="s">
        <v>282</v>
      </c>
      <c r="BX64" s="13" t="s">
        <v>282</v>
      </c>
      <c r="BY64" s="13" t="s">
        <v>282</v>
      </c>
      <c r="BZ64" s="13" t="s">
        <v>282</v>
      </c>
      <c r="CA64" s="13" t="s">
        <v>282</v>
      </c>
      <c r="CB64" s="13" t="s">
        <v>282</v>
      </c>
      <c r="CC64" s="13" t="s">
        <v>282</v>
      </c>
      <c r="CD64" s="13" t="s">
        <v>282</v>
      </c>
      <c r="CE64" s="13" t="s">
        <v>282</v>
      </c>
      <c r="CF64" s="13" t="s">
        <v>282</v>
      </c>
      <c r="CG64" s="13" t="s">
        <v>282</v>
      </c>
      <c r="CH64" s="13" t="s">
        <v>282</v>
      </c>
      <c r="CI64" s="13" t="s">
        <v>282</v>
      </c>
      <c r="CJ64" s="13" t="s">
        <v>282</v>
      </c>
      <c r="CK64" s="13" t="s">
        <v>282</v>
      </c>
      <c r="CL64" s="13" t="s">
        <v>282</v>
      </c>
      <c r="CM64" s="13" t="s">
        <v>282</v>
      </c>
      <c r="CN64" s="13" t="s">
        <v>283</v>
      </c>
      <c r="CO64" s="13" t="s">
        <v>283</v>
      </c>
      <c r="CP64" s="13" t="s">
        <v>283</v>
      </c>
      <c r="CQ64" s="13" t="s">
        <v>283</v>
      </c>
      <c r="CR64" s="13" t="s">
        <v>283</v>
      </c>
      <c r="CS64" s="13">
        <v>22</v>
      </c>
      <c r="CT64" s="13" t="s">
        <v>283</v>
      </c>
      <c r="CU64" s="13" t="s">
        <v>283</v>
      </c>
      <c r="CV64" s="13" t="s">
        <v>283</v>
      </c>
      <c r="CW64" s="13" t="s">
        <v>283</v>
      </c>
      <c r="CX64" s="13" t="s">
        <v>283</v>
      </c>
      <c r="CZ64" s="13" t="s">
        <v>283</v>
      </c>
      <c r="DA64" s="13" t="s">
        <v>283</v>
      </c>
      <c r="DB64" s="13" t="s">
        <v>283</v>
      </c>
      <c r="DC64" s="13" t="s">
        <v>283</v>
      </c>
      <c r="DD64" s="13" t="s">
        <v>283</v>
      </c>
      <c r="DE64" s="13">
        <v>21</v>
      </c>
      <c r="DF64" s="13" t="s">
        <v>283</v>
      </c>
      <c r="DG64" s="13" t="s">
        <v>283</v>
      </c>
      <c r="DH64" s="13" t="s">
        <v>283</v>
      </c>
      <c r="DI64" s="13" t="s">
        <v>283</v>
      </c>
      <c r="DJ64" s="13" t="s">
        <v>283</v>
      </c>
      <c r="DK64" s="13">
        <v>26</v>
      </c>
    </row>
    <row r="65" spans="1:115">
      <c r="A65" s="3" t="s">
        <v>199</v>
      </c>
      <c r="B65" s="13" t="s">
        <v>283</v>
      </c>
      <c r="C65" s="13" t="s">
        <v>283</v>
      </c>
      <c r="D65" s="13" t="s">
        <v>283</v>
      </c>
      <c r="E65" s="13" t="s">
        <v>283</v>
      </c>
      <c r="F65" s="13" t="s">
        <v>283</v>
      </c>
      <c r="G65" s="13" t="s">
        <v>283</v>
      </c>
      <c r="H65" s="13" t="s">
        <v>283</v>
      </c>
      <c r="I65" s="13" t="s">
        <v>283</v>
      </c>
      <c r="J65" s="13" t="s">
        <v>283</v>
      </c>
      <c r="K65" s="13" t="s">
        <v>283</v>
      </c>
      <c r="L65" s="13" t="s">
        <v>283</v>
      </c>
      <c r="M65" s="13" t="s">
        <v>283</v>
      </c>
      <c r="N65" s="13" t="s">
        <v>283</v>
      </c>
      <c r="O65" s="13" t="s">
        <v>283</v>
      </c>
      <c r="P65" s="13" t="s">
        <v>283</v>
      </c>
      <c r="Q65" s="13" t="s">
        <v>283</v>
      </c>
      <c r="R65" s="13" t="s">
        <v>283</v>
      </c>
      <c r="S65" s="13" t="s">
        <v>283</v>
      </c>
      <c r="T65" s="13" t="s">
        <v>283</v>
      </c>
      <c r="U65" s="13" t="s">
        <v>283</v>
      </c>
      <c r="V65" s="13" t="s">
        <v>283</v>
      </c>
      <c r="W65" s="13" t="s">
        <v>283</v>
      </c>
      <c r="X65" s="13" t="s">
        <v>283</v>
      </c>
      <c r="Y65" s="13" t="s">
        <v>283</v>
      </c>
      <c r="Z65" s="13" t="s">
        <v>283</v>
      </c>
      <c r="AA65" s="13" t="s">
        <v>283</v>
      </c>
      <c r="AB65" s="13" t="s">
        <v>283</v>
      </c>
      <c r="AC65" s="13" t="s">
        <v>283</v>
      </c>
      <c r="AD65" s="13" t="s">
        <v>283</v>
      </c>
      <c r="AE65" s="13" t="s">
        <v>283</v>
      </c>
      <c r="AF65" s="74" t="s">
        <v>283</v>
      </c>
      <c r="AG65" s="74" t="s">
        <v>283</v>
      </c>
      <c r="AH65" s="74" t="s">
        <v>283</v>
      </c>
      <c r="AI65" s="74" t="s">
        <v>283</v>
      </c>
      <c r="AJ65" s="74" t="s">
        <v>283</v>
      </c>
      <c r="AK65" s="13" t="s">
        <v>283</v>
      </c>
      <c r="AL65" s="13" t="s">
        <v>283</v>
      </c>
      <c r="AM65" s="13" t="s">
        <v>283</v>
      </c>
      <c r="AN65" s="13" t="s">
        <v>283</v>
      </c>
      <c r="AO65" s="13" t="s">
        <v>283</v>
      </c>
      <c r="AP65" s="13" t="s">
        <v>283</v>
      </c>
      <c r="AQ65" s="13" t="s">
        <v>283</v>
      </c>
      <c r="AR65" s="13" t="s">
        <v>283</v>
      </c>
      <c r="AS65" s="13" t="s">
        <v>283</v>
      </c>
      <c r="AT65" s="13" t="s">
        <v>283</v>
      </c>
      <c r="AU65" s="80" t="s">
        <v>283</v>
      </c>
      <c r="AV65" s="80" t="s">
        <v>283</v>
      </c>
      <c r="AW65" s="80" t="s">
        <v>283</v>
      </c>
      <c r="AX65" s="80" t="s">
        <v>283</v>
      </c>
      <c r="AY65" s="80" t="s">
        <v>283</v>
      </c>
      <c r="AZ65" s="13">
        <v>18</v>
      </c>
      <c r="BA65" s="13">
        <v>28</v>
      </c>
      <c r="BB65" s="13">
        <v>33</v>
      </c>
      <c r="BC65" s="13">
        <v>8</v>
      </c>
      <c r="BD65" s="13">
        <v>27</v>
      </c>
      <c r="BE65" s="13">
        <v>24</v>
      </c>
      <c r="BF65" s="13">
        <v>27</v>
      </c>
      <c r="BG65" s="13">
        <v>35</v>
      </c>
      <c r="BH65" s="13">
        <v>35</v>
      </c>
      <c r="BI65" s="13">
        <v>25</v>
      </c>
      <c r="BJ65" s="13"/>
      <c r="BK65" s="3"/>
      <c r="BL65" s="3" t="s">
        <v>405</v>
      </c>
      <c r="BM65" s="3" t="s">
        <v>45</v>
      </c>
      <c r="BN65" s="3"/>
      <c r="BO65" s="3"/>
      <c r="BP65" s="13" t="s">
        <v>283</v>
      </c>
      <c r="BQ65" s="13" t="s">
        <v>282</v>
      </c>
      <c r="BR65" s="13" t="s">
        <v>282</v>
      </c>
      <c r="BS65" s="13" t="s">
        <v>282</v>
      </c>
      <c r="BT65" s="13" t="s">
        <v>282</v>
      </c>
      <c r="BU65" s="13" t="s">
        <v>282</v>
      </c>
      <c r="BV65" s="13" t="s">
        <v>282</v>
      </c>
      <c r="BW65" s="13" t="s">
        <v>282</v>
      </c>
      <c r="BX65" s="13" t="s">
        <v>282</v>
      </c>
      <c r="BY65" s="13" t="s">
        <v>282</v>
      </c>
      <c r="BZ65" s="13" t="s">
        <v>282</v>
      </c>
      <c r="CA65" s="13" t="s">
        <v>282</v>
      </c>
      <c r="CB65" s="13" t="s">
        <v>282</v>
      </c>
      <c r="CC65" s="13" t="s">
        <v>282</v>
      </c>
      <c r="CD65" s="13" t="s">
        <v>282</v>
      </c>
      <c r="CE65" s="13" t="s">
        <v>282</v>
      </c>
      <c r="CF65" s="13" t="s">
        <v>282</v>
      </c>
      <c r="CG65" s="13" t="s">
        <v>282</v>
      </c>
      <c r="CH65" s="13" t="s">
        <v>282</v>
      </c>
      <c r="CI65" s="13" t="s">
        <v>282</v>
      </c>
      <c r="CJ65" s="13" t="s">
        <v>282</v>
      </c>
      <c r="CK65" s="13" t="s">
        <v>282</v>
      </c>
      <c r="CL65" s="13" t="s">
        <v>282</v>
      </c>
      <c r="CM65" s="13" t="s">
        <v>282</v>
      </c>
      <c r="CN65" s="13" t="s">
        <v>283</v>
      </c>
      <c r="CO65" s="13" t="s">
        <v>283</v>
      </c>
      <c r="CP65" s="13" t="s">
        <v>283</v>
      </c>
      <c r="CQ65" s="13" t="s">
        <v>283</v>
      </c>
      <c r="CR65" s="13" t="s">
        <v>283</v>
      </c>
      <c r="CS65" s="13">
        <v>22</v>
      </c>
      <c r="CT65" s="13" t="s">
        <v>283</v>
      </c>
      <c r="CU65" s="13" t="s">
        <v>283</v>
      </c>
      <c r="CV65" s="13" t="s">
        <v>283</v>
      </c>
      <c r="CW65" s="13" t="s">
        <v>283</v>
      </c>
      <c r="CX65" s="13" t="s">
        <v>283</v>
      </c>
      <c r="CZ65" s="13" t="s">
        <v>283</v>
      </c>
      <c r="DA65" s="13" t="s">
        <v>283</v>
      </c>
      <c r="DB65" s="13" t="s">
        <v>283</v>
      </c>
      <c r="DC65" s="13" t="s">
        <v>283</v>
      </c>
      <c r="DD65" s="13" t="s">
        <v>283</v>
      </c>
      <c r="DE65" s="13">
        <v>21</v>
      </c>
      <c r="DF65" s="13" t="s">
        <v>283</v>
      </c>
      <c r="DG65" s="13" t="s">
        <v>283</v>
      </c>
      <c r="DH65" s="13" t="s">
        <v>283</v>
      </c>
      <c r="DI65" s="13" t="s">
        <v>283</v>
      </c>
      <c r="DJ65" s="13" t="s">
        <v>283</v>
      </c>
      <c r="DK65" s="13">
        <v>26</v>
      </c>
    </row>
    <row r="66" spans="1:115">
      <c r="A66" s="3" t="s">
        <v>200</v>
      </c>
      <c r="B66" s="13" t="s">
        <v>283</v>
      </c>
      <c r="C66" s="13" t="s">
        <v>283</v>
      </c>
      <c r="D66" s="13" t="s">
        <v>283</v>
      </c>
      <c r="E66" s="13" t="s">
        <v>283</v>
      </c>
      <c r="F66" s="13" t="s">
        <v>283</v>
      </c>
      <c r="G66" s="13" t="s">
        <v>283</v>
      </c>
      <c r="H66" s="13" t="s">
        <v>283</v>
      </c>
      <c r="I66" s="13" t="s">
        <v>283</v>
      </c>
      <c r="J66" s="13" t="s">
        <v>283</v>
      </c>
      <c r="K66" s="13" t="s">
        <v>283</v>
      </c>
      <c r="L66" s="13" t="s">
        <v>283</v>
      </c>
      <c r="M66" s="13" t="s">
        <v>283</v>
      </c>
      <c r="N66" s="13" t="s">
        <v>283</v>
      </c>
      <c r="O66" s="13" t="s">
        <v>283</v>
      </c>
      <c r="P66" s="13" t="s">
        <v>283</v>
      </c>
      <c r="Q66" s="13" t="s">
        <v>283</v>
      </c>
      <c r="R66" s="13" t="s">
        <v>283</v>
      </c>
      <c r="S66" s="13" t="s">
        <v>283</v>
      </c>
      <c r="T66" s="13" t="s">
        <v>283</v>
      </c>
      <c r="U66" s="13" t="s">
        <v>283</v>
      </c>
      <c r="V66" s="13" t="s">
        <v>283</v>
      </c>
      <c r="W66" s="13" t="s">
        <v>283</v>
      </c>
      <c r="X66" s="13" t="s">
        <v>283</v>
      </c>
      <c r="Y66" s="13" t="s">
        <v>283</v>
      </c>
      <c r="Z66" s="13" t="s">
        <v>283</v>
      </c>
      <c r="AA66" s="13" t="s">
        <v>283</v>
      </c>
      <c r="AB66" s="13" t="s">
        <v>283</v>
      </c>
      <c r="AC66" s="13" t="s">
        <v>283</v>
      </c>
      <c r="AD66" s="13" t="s">
        <v>283</v>
      </c>
      <c r="AE66" s="13" t="s">
        <v>283</v>
      </c>
      <c r="AF66" s="74" t="s">
        <v>283</v>
      </c>
      <c r="AG66" s="74" t="s">
        <v>283</v>
      </c>
      <c r="AH66" s="74" t="s">
        <v>283</v>
      </c>
      <c r="AI66" s="74" t="s">
        <v>283</v>
      </c>
      <c r="AJ66" s="74" t="s">
        <v>283</v>
      </c>
      <c r="AK66" s="13" t="s">
        <v>283</v>
      </c>
      <c r="AL66" s="13" t="s">
        <v>283</v>
      </c>
      <c r="AM66" s="13" t="s">
        <v>283</v>
      </c>
      <c r="AN66" s="13" t="s">
        <v>283</v>
      </c>
      <c r="AO66" s="13" t="s">
        <v>283</v>
      </c>
      <c r="AP66" s="13" t="s">
        <v>283</v>
      </c>
      <c r="AQ66" s="13" t="s">
        <v>283</v>
      </c>
      <c r="AR66" s="13" t="s">
        <v>283</v>
      </c>
      <c r="AS66" s="13" t="s">
        <v>283</v>
      </c>
      <c r="AT66" s="13" t="s">
        <v>283</v>
      </c>
      <c r="AU66" s="80" t="s">
        <v>283</v>
      </c>
      <c r="AV66" s="80" t="s">
        <v>283</v>
      </c>
      <c r="AW66" s="80" t="s">
        <v>283</v>
      </c>
      <c r="AX66" s="80" t="s">
        <v>283</v>
      </c>
      <c r="AY66" s="80" t="s">
        <v>283</v>
      </c>
      <c r="AZ66" s="13">
        <v>18</v>
      </c>
      <c r="BA66" s="13">
        <v>28</v>
      </c>
      <c r="BB66" s="13">
        <v>33</v>
      </c>
      <c r="BC66" s="13">
        <v>8</v>
      </c>
      <c r="BD66" s="13">
        <v>27</v>
      </c>
      <c r="BE66" s="13">
        <v>24</v>
      </c>
      <c r="BF66" s="13">
        <v>27</v>
      </c>
      <c r="BG66" s="13">
        <v>35</v>
      </c>
      <c r="BH66" s="13">
        <v>35</v>
      </c>
      <c r="BI66" s="13">
        <v>25</v>
      </c>
      <c r="BJ66" s="13"/>
      <c r="BK66" s="3"/>
      <c r="BL66" s="3" t="s">
        <v>406</v>
      </c>
      <c r="BM66" s="3" t="s">
        <v>43</v>
      </c>
      <c r="BN66" s="3"/>
      <c r="BO66" s="3"/>
      <c r="BP66" s="13" t="s">
        <v>283</v>
      </c>
      <c r="BQ66" s="13" t="s">
        <v>282</v>
      </c>
      <c r="BR66" s="13" t="s">
        <v>282</v>
      </c>
      <c r="BS66" s="13" t="s">
        <v>282</v>
      </c>
      <c r="BT66" s="13" t="s">
        <v>282</v>
      </c>
      <c r="BU66" s="13" t="s">
        <v>282</v>
      </c>
      <c r="BV66" s="13" t="s">
        <v>282</v>
      </c>
      <c r="BW66" s="13" t="s">
        <v>282</v>
      </c>
      <c r="BX66" s="13" t="s">
        <v>282</v>
      </c>
      <c r="BY66" s="13" t="s">
        <v>282</v>
      </c>
      <c r="BZ66" s="13" t="s">
        <v>282</v>
      </c>
      <c r="CA66" s="13" t="s">
        <v>282</v>
      </c>
      <c r="CB66" s="13" t="s">
        <v>282</v>
      </c>
      <c r="CC66" s="13" t="s">
        <v>282</v>
      </c>
      <c r="CD66" s="13" t="s">
        <v>282</v>
      </c>
      <c r="CE66" s="13" t="s">
        <v>282</v>
      </c>
      <c r="CF66" s="13" t="s">
        <v>282</v>
      </c>
      <c r="CG66" s="13" t="s">
        <v>282</v>
      </c>
      <c r="CH66" s="13" t="s">
        <v>282</v>
      </c>
      <c r="CI66" s="13" t="s">
        <v>282</v>
      </c>
      <c r="CJ66" s="13" t="s">
        <v>282</v>
      </c>
      <c r="CK66" s="13" t="s">
        <v>282</v>
      </c>
      <c r="CL66" s="13" t="s">
        <v>282</v>
      </c>
      <c r="CM66" s="13" t="s">
        <v>282</v>
      </c>
      <c r="CN66" s="13" t="s">
        <v>283</v>
      </c>
      <c r="CO66" s="13" t="s">
        <v>283</v>
      </c>
      <c r="CP66" s="13" t="s">
        <v>283</v>
      </c>
      <c r="CQ66" s="13" t="s">
        <v>283</v>
      </c>
      <c r="CR66" s="13" t="s">
        <v>283</v>
      </c>
      <c r="CS66" s="13">
        <v>22</v>
      </c>
      <c r="CT66" s="13" t="s">
        <v>283</v>
      </c>
      <c r="CU66" s="13" t="s">
        <v>283</v>
      </c>
      <c r="CV66" s="13" t="s">
        <v>283</v>
      </c>
      <c r="CW66" s="13" t="s">
        <v>283</v>
      </c>
      <c r="CX66" s="13" t="s">
        <v>283</v>
      </c>
      <c r="CZ66" s="13" t="s">
        <v>283</v>
      </c>
      <c r="DA66" s="13" t="s">
        <v>283</v>
      </c>
      <c r="DB66" s="13" t="s">
        <v>283</v>
      </c>
      <c r="DC66" s="13" t="s">
        <v>283</v>
      </c>
      <c r="DD66" s="13" t="s">
        <v>283</v>
      </c>
      <c r="DE66" s="13">
        <v>21</v>
      </c>
      <c r="DF66" s="13" t="s">
        <v>283</v>
      </c>
      <c r="DG66" s="13" t="s">
        <v>283</v>
      </c>
      <c r="DH66" s="13" t="s">
        <v>283</v>
      </c>
      <c r="DI66" s="13" t="s">
        <v>283</v>
      </c>
      <c r="DJ66" s="13" t="s">
        <v>283</v>
      </c>
      <c r="DK66" s="13">
        <v>26</v>
      </c>
    </row>
    <row r="67" spans="1:115">
      <c r="A67" s="3" t="s">
        <v>201</v>
      </c>
      <c r="B67" s="13" t="s">
        <v>283</v>
      </c>
      <c r="C67" s="13" t="s">
        <v>283</v>
      </c>
      <c r="D67" s="13" t="s">
        <v>283</v>
      </c>
      <c r="E67" s="13" t="s">
        <v>283</v>
      </c>
      <c r="F67" s="13" t="s">
        <v>283</v>
      </c>
      <c r="G67" s="13" t="s">
        <v>283</v>
      </c>
      <c r="H67" s="13" t="s">
        <v>283</v>
      </c>
      <c r="I67" s="13" t="s">
        <v>283</v>
      </c>
      <c r="J67" s="13" t="s">
        <v>283</v>
      </c>
      <c r="K67" s="13" t="s">
        <v>283</v>
      </c>
      <c r="L67" s="13" t="s">
        <v>283</v>
      </c>
      <c r="M67" s="13" t="s">
        <v>283</v>
      </c>
      <c r="N67" s="13" t="s">
        <v>283</v>
      </c>
      <c r="O67" s="13" t="s">
        <v>283</v>
      </c>
      <c r="P67" s="13" t="s">
        <v>283</v>
      </c>
      <c r="Q67" s="13" t="s">
        <v>283</v>
      </c>
      <c r="R67" s="13" t="s">
        <v>283</v>
      </c>
      <c r="S67" s="13" t="s">
        <v>283</v>
      </c>
      <c r="T67" s="13" t="s">
        <v>283</v>
      </c>
      <c r="U67" s="13" t="s">
        <v>283</v>
      </c>
      <c r="V67" s="13" t="s">
        <v>283</v>
      </c>
      <c r="W67" s="13" t="s">
        <v>283</v>
      </c>
      <c r="X67" s="13" t="s">
        <v>283</v>
      </c>
      <c r="Y67" s="13" t="s">
        <v>283</v>
      </c>
      <c r="Z67" s="13" t="s">
        <v>283</v>
      </c>
      <c r="AA67" s="13" t="s">
        <v>283</v>
      </c>
      <c r="AB67" s="13" t="s">
        <v>283</v>
      </c>
      <c r="AC67" s="13" t="s">
        <v>283</v>
      </c>
      <c r="AD67" s="13" t="s">
        <v>283</v>
      </c>
      <c r="AE67" s="13" t="s">
        <v>283</v>
      </c>
      <c r="AF67" s="74" t="s">
        <v>283</v>
      </c>
      <c r="AG67" s="74" t="s">
        <v>283</v>
      </c>
      <c r="AH67" s="74" t="s">
        <v>283</v>
      </c>
      <c r="AI67" s="74" t="s">
        <v>283</v>
      </c>
      <c r="AJ67" s="74" t="s">
        <v>283</v>
      </c>
      <c r="AK67" s="13" t="s">
        <v>283</v>
      </c>
      <c r="AL67" s="13" t="s">
        <v>283</v>
      </c>
      <c r="AM67" s="13" t="s">
        <v>283</v>
      </c>
      <c r="AN67" s="13" t="s">
        <v>283</v>
      </c>
      <c r="AO67" s="13" t="s">
        <v>283</v>
      </c>
      <c r="AP67" s="13" t="s">
        <v>283</v>
      </c>
      <c r="AQ67" s="13" t="s">
        <v>283</v>
      </c>
      <c r="AR67" s="13" t="s">
        <v>283</v>
      </c>
      <c r="AS67" s="13" t="s">
        <v>283</v>
      </c>
      <c r="AT67" s="13" t="s">
        <v>283</v>
      </c>
      <c r="AU67" s="80" t="s">
        <v>283</v>
      </c>
      <c r="AV67" s="80" t="s">
        <v>283</v>
      </c>
      <c r="AW67" s="80" t="s">
        <v>283</v>
      </c>
      <c r="AX67" s="80" t="s">
        <v>283</v>
      </c>
      <c r="AY67" s="80" t="s">
        <v>283</v>
      </c>
      <c r="AZ67" s="13">
        <v>18</v>
      </c>
      <c r="BA67" s="13">
        <v>28</v>
      </c>
      <c r="BB67" s="13">
        <v>33</v>
      </c>
      <c r="BC67" s="13">
        <v>8</v>
      </c>
      <c r="BD67" s="13">
        <v>27</v>
      </c>
      <c r="BE67" s="13">
        <v>24</v>
      </c>
      <c r="BF67" s="13">
        <v>27</v>
      </c>
      <c r="BG67" s="13">
        <v>35</v>
      </c>
      <c r="BH67" s="13">
        <v>35</v>
      </c>
      <c r="BI67" s="13">
        <v>25</v>
      </c>
      <c r="BJ67" s="13"/>
      <c r="BK67" s="3"/>
      <c r="BL67" s="3" t="s">
        <v>407</v>
      </c>
      <c r="BM67" s="3" t="s">
        <v>41</v>
      </c>
      <c r="BN67" s="3"/>
      <c r="BO67" s="3"/>
      <c r="BP67" s="13" t="s">
        <v>283</v>
      </c>
      <c r="BQ67" s="13" t="s">
        <v>282</v>
      </c>
      <c r="BR67" s="13" t="s">
        <v>282</v>
      </c>
      <c r="BS67" s="13" t="s">
        <v>282</v>
      </c>
      <c r="BT67" s="13" t="s">
        <v>282</v>
      </c>
      <c r="BU67" s="13" t="s">
        <v>282</v>
      </c>
      <c r="BV67" s="13" t="s">
        <v>282</v>
      </c>
      <c r="BW67" s="13" t="s">
        <v>282</v>
      </c>
      <c r="BX67" s="13" t="s">
        <v>282</v>
      </c>
      <c r="BY67" s="13" t="s">
        <v>282</v>
      </c>
      <c r="BZ67" s="13" t="s">
        <v>282</v>
      </c>
      <c r="CA67" s="13" t="s">
        <v>282</v>
      </c>
      <c r="CB67" s="13" t="s">
        <v>282</v>
      </c>
      <c r="CC67" s="13" t="s">
        <v>282</v>
      </c>
      <c r="CD67" s="13" t="s">
        <v>282</v>
      </c>
      <c r="CE67" s="13" t="s">
        <v>282</v>
      </c>
      <c r="CF67" s="13" t="s">
        <v>282</v>
      </c>
      <c r="CG67" s="13" t="s">
        <v>282</v>
      </c>
      <c r="CH67" s="13" t="s">
        <v>282</v>
      </c>
      <c r="CI67" s="13" t="s">
        <v>282</v>
      </c>
      <c r="CJ67" s="13" t="s">
        <v>282</v>
      </c>
      <c r="CK67" s="13" t="s">
        <v>282</v>
      </c>
      <c r="CL67" s="13" t="s">
        <v>282</v>
      </c>
      <c r="CM67" s="13" t="s">
        <v>282</v>
      </c>
      <c r="CN67" s="13" t="s">
        <v>283</v>
      </c>
      <c r="CO67" s="13" t="s">
        <v>283</v>
      </c>
      <c r="CP67" s="13" t="s">
        <v>283</v>
      </c>
      <c r="CQ67" s="13" t="s">
        <v>283</v>
      </c>
      <c r="CR67" s="13" t="s">
        <v>283</v>
      </c>
      <c r="CS67" s="13">
        <v>22</v>
      </c>
      <c r="CT67" s="13" t="s">
        <v>283</v>
      </c>
      <c r="CU67" s="13" t="s">
        <v>283</v>
      </c>
      <c r="CV67" s="13" t="s">
        <v>283</v>
      </c>
      <c r="CW67" s="13" t="s">
        <v>283</v>
      </c>
      <c r="CX67" s="13" t="s">
        <v>283</v>
      </c>
      <c r="CZ67" s="13" t="s">
        <v>283</v>
      </c>
      <c r="DA67" s="13" t="s">
        <v>283</v>
      </c>
      <c r="DB67" s="13" t="s">
        <v>283</v>
      </c>
      <c r="DC67" s="13" t="s">
        <v>283</v>
      </c>
      <c r="DD67" s="13" t="s">
        <v>283</v>
      </c>
      <c r="DE67" s="13">
        <v>21</v>
      </c>
      <c r="DF67" s="13" t="s">
        <v>283</v>
      </c>
      <c r="DG67" s="13" t="s">
        <v>283</v>
      </c>
      <c r="DH67" s="13" t="s">
        <v>283</v>
      </c>
      <c r="DI67" s="13" t="s">
        <v>283</v>
      </c>
      <c r="DJ67" s="13" t="s">
        <v>283</v>
      </c>
      <c r="DK67" s="13">
        <v>26</v>
      </c>
    </row>
    <row r="68" spans="1:115">
      <c r="A68" s="3" t="s">
        <v>202</v>
      </c>
      <c r="B68" s="13" t="s">
        <v>281</v>
      </c>
      <c r="C68" s="13" t="s">
        <v>281</v>
      </c>
      <c r="D68" s="13" t="s">
        <v>281</v>
      </c>
      <c r="E68" s="13">
        <v>41</v>
      </c>
      <c r="F68" s="13" t="s">
        <v>281</v>
      </c>
      <c r="G68" s="13">
        <v>1</v>
      </c>
      <c r="H68" s="13">
        <v>11</v>
      </c>
      <c r="I68" s="13" t="s">
        <v>281</v>
      </c>
      <c r="J68" s="13">
        <v>11</v>
      </c>
      <c r="K68" s="13">
        <v>0</v>
      </c>
      <c r="L68" s="13">
        <v>1</v>
      </c>
      <c r="M68" s="13">
        <v>49</v>
      </c>
      <c r="N68" s="13" t="s">
        <v>283</v>
      </c>
      <c r="O68" s="13">
        <v>49</v>
      </c>
      <c r="P68" s="13">
        <v>0</v>
      </c>
      <c r="Q68" s="13">
        <v>1</v>
      </c>
      <c r="R68" s="13">
        <v>20</v>
      </c>
      <c r="S68" s="13" t="s">
        <v>283</v>
      </c>
      <c r="T68" s="13">
        <v>20</v>
      </c>
      <c r="U68" s="13">
        <v>0</v>
      </c>
      <c r="V68" s="13">
        <v>1</v>
      </c>
      <c r="W68" s="13">
        <v>49</v>
      </c>
      <c r="X68" s="13" t="s">
        <v>281</v>
      </c>
      <c r="Y68" s="13">
        <v>49</v>
      </c>
      <c r="Z68" s="13">
        <v>0</v>
      </c>
      <c r="AA68" s="13">
        <v>1</v>
      </c>
      <c r="AB68" s="13">
        <v>52</v>
      </c>
      <c r="AC68" s="13" t="s">
        <v>281</v>
      </c>
      <c r="AD68" s="13">
        <v>52</v>
      </c>
      <c r="AE68" s="13">
        <v>1</v>
      </c>
      <c r="AF68" s="74">
        <v>1</v>
      </c>
      <c r="AG68" s="74">
        <v>48</v>
      </c>
      <c r="AH68" s="74" t="s">
        <v>283</v>
      </c>
      <c r="AI68" s="74">
        <v>48</v>
      </c>
      <c r="AJ68" s="74">
        <v>1</v>
      </c>
      <c r="AK68" s="13">
        <v>1</v>
      </c>
      <c r="AL68" s="13">
        <v>22</v>
      </c>
      <c r="AM68" s="13" t="s">
        <v>281</v>
      </c>
      <c r="AN68" s="13">
        <v>22</v>
      </c>
      <c r="AO68" s="13">
        <v>0</v>
      </c>
      <c r="AP68" s="13" t="s">
        <v>281</v>
      </c>
      <c r="AQ68" s="13" t="s">
        <v>281</v>
      </c>
      <c r="AR68" s="13" t="s">
        <v>283</v>
      </c>
      <c r="AS68" s="13" t="s">
        <v>281</v>
      </c>
      <c r="AT68" s="13" t="s">
        <v>281</v>
      </c>
      <c r="AU68" s="80" t="s">
        <v>281</v>
      </c>
      <c r="AV68" s="80" t="s">
        <v>281</v>
      </c>
      <c r="AW68" s="80" t="s">
        <v>283</v>
      </c>
      <c r="AX68" s="80" t="s">
        <v>281</v>
      </c>
      <c r="AY68" s="80" t="s">
        <v>281</v>
      </c>
      <c r="AZ68" s="13">
        <v>18</v>
      </c>
      <c r="BA68" s="13">
        <v>28</v>
      </c>
      <c r="BB68" s="13">
        <v>33</v>
      </c>
      <c r="BC68" s="13">
        <v>8</v>
      </c>
      <c r="BD68" s="13">
        <v>27</v>
      </c>
      <c r="BE68" s="13">
        <v>24</v>
      </c>
      <c r="BF68" s="13">
        <v>27</v>
      </c>
      <c r="BG68" s="13">
        <v>35</v>
      </c>
      <c r="BH68" s="13">
        <v>35</v>
      </c>
      <c r="BI68" s="13">
        <v>25</v>
      </c>
      <c r="BJ68" s="13"/>
      <c r="BK68" s="3"/>
      <c r="BL68" s="3" t="s">
        <v>408</v>
      </c>
      <c r="BM68" s="3" t="s">
        <v>39</v>
      </c>
      <c r="BN68" s="3"/>
      <c r="BO68" s="3"/>
      <c r="BP68" s="13">
        <v>7</v>
      </c>
      <c r="BQ68" s="13" t="s">
        <v>282</v>
      </c>
      <c r="BR68" s="13" t="s">
        <v>282</v>
      </c>
      <c r="BS68" s="13" t="s">
        <v>282</v>
      </c>
      <c r="BT68" s="13" t="s">
        <v>282</v>
      </c>
      <c r="BU68" s="13" t="s">
        <v>282</v>
      </c>
      <c r="BV68" s="13" t="s">
        <v>282</v>
      </c>
      <c r="BW68" s="13" t="s">
        <v>282</v>
      </c>
      <c r="BX68" s="13" t="s">
        <v>282</v>
      </c>
      <c r="BY68" s="13" t="s">
        <v>282</v>
      </c>
      <c r="BZ68" s="13" t="s">
        <v>282</v>
      </c>
      <c r="CA68" s="13" t="s">
        <v>282</v>
      </c>
      <c r="CB68" s="13" t="s">
        <v>282</v>
      </c>
      <c r="CC68" s="13" t="s">
        <v>282</v>
      </c>
      <c r="CD68" s="13" t="s">
        <v>282</v>
      </c>
      <c r="CE68" s="13" t="s">
        <v>282</v>
      </c>
      <c r="CF68" s="13" t="s">
        <v>282</v>
      </c>
      <c r="CG68" s="13" t="s">
        <v>282</v>
      </c>
      <c r="CH68" s="13" t="s">
        <v>282</v>
      </c>
      <c r="CI68" s="13" t="s">
        <v>282</v>
      </c>
      <c r="CJ68" s="13" t="s">
        <v>282</v>
      </c>
      <c r="CK68" s="13" t="s">
        <v>282</v>
      </c>
      <c r="CL68" s="13" t="s">
        <v>282</v>
      </c>
      <c r="CM68" s="13" t="s">
        <v>282</v>
      </c>
      <c r="CN68" s="13">
        <v>1</v>
      </c>
      <c r="CO68" s="13">
        <v>50</v>
      </c>
      <c r="CP68" s="13" t="s">
        <v>281</v>
      </c>
      <c r="CQ68" s="13" t="s">
        <v>281</v>
      </c>
      <c r="CR68" s="13">
        <v>0</v>
      </c>
      <c r="CS68" s="13">
        <v>22</v>
      </c>
      <c r="CT68" s="13">
        <v>2</v>
      </c>
      <c r="CU68" s="13">
        <v>45</v>
      </c>
      <c r="CV68" s="13">
        <v>27</v>
      </c>
      <c r="CW68" s="13">
        <v>59</v>
      </c>
      <c r="CX68" s="13">
        <v>1</v>
      </c>
      <c r="CZ68" s="13">
        <v>2</v>
      </c>
      <c r="DA68" s="13">
        <v>31</v>
      </c>
      <c r="DB68" s="13">
        <v>27</v>
      </c>
      <c r="DC68" s="13">
        <v>31</v>
      </c>
      <c r="DD68" s="13">
        <v>1</v>
      </c>
      <c r="DE68" s="13">
        <v>21</v>
      </c>
      <c r="DF68" s="13" t="s">
        <v>281</v>
      </c>
      <c r="DG68" s="13" t="s">
        <v>281</v>
      </c>
      <c r="DH68" s="13" t="s">
        <v>281</v>
      </c>
      <c r="DI68" s="13">
        <v>33</v>
      </c>
      <c r="DJ68" s="13" t="s">
        <v>281</v>
      </c>
      <c r="DK68" s="13">
        <v>26</v>
      </c>
    </row>
    <row r="69" spans="1:115">
      <c r="A69" s="3" t="s">
        <v>203</v>
      </c>
      <c r="B69" s="13" t="s">
        <v>283</v>
      </c>
      <c r="C69" s="13" t="s">
        <v>283</v>
      </c>
      <c r="D69" s="13" t="s">
        <v>283</v>
      </c>
      <c r="E69" s="13" t="s">
        <v>283</v>
      </c>
      <c r="F69" s="13" t="s">
        <v>283</v>
      </c>
      <c r="G69" s="13" t="s">
        <v>283</v>
      </c>
      <c r="H69" s="13" t="s">
        <v>283</v>
      </c>
      <c r="I69" s="13" t="s">
        <v>283</v>
      </c>
      <c r="J69" s="13" t="s">
        <v>283</v>
      </c>
      <c r="K69" s="13" t="s">
        <v>283</v>
      </c>
      <c r="L69" s="13" t="s">
        <v>283</v>
      </c>
      <c r="M69" s="13" t="s">
        <v>283</v>
      </c>
      <c r="N69" s="13" t="s">
        <v>283</v>
      </c>
      <c r="O69" s="13" t="s">
        <v>283</v>
      </c>
      <c r="P69" s="13" t="s">
        <v>283</v>
      </c>
      <c r="Q69" s="13" t="s">
        <v>283</v>
      </c>
      <c r="R69" s="13" t="s">
        <v>283</v>
      </c>
      <c r="S69" s="13" t="s">
        <v>283</v>
      </c>
      <c r="T69" s="13" t="s">
        <v>283</v>
      </c>
      <c r="U69" s="13" t="s">
        <v>283</v>
      </c>
      <c r="V69" s="13" t="s">
        <v>283</v>
      </c>
      <c r="W69" s="13" t="s">
        <v>283</v>
      </c>
      <c r="X69" s="13" t="s">
        <v>283</v>
      </c>
      <c r="Y69" s="13" t="s">
        <v>283</v>
      </c>
      <c r="Z69" s="13" t="s">
        <v>283</v>
      </c>
      <c r="AA69" s="13" t="s">
        <v>283</v>
      </c>
      <c r="AB69" s="13" t="s">
        <v>283</v>
      </c>
      <c r="AC69" s="13" t="s">
        <v>283</v>
      </c>
      <c r="AD69" s="13" t="s">
        <v>283</v>
      </c>
      <c r="AE69" s="13" t="s">
        <v>283</v>
      </c>
      <c r="AF69" s="74" t="s">
        <v>283</v>
      </c>
      <c r="AG69" s="74" t="s">
        <v>283</v>
      </c>
      <c r="AH69" s="74" t="s">
        <v>283</v>
      </c>
      <c r="AI69" s="74" t="s">
        <v>283</v>
      </c>
      <c r="AJ69" s="74" t="s">
        <v>283</v>
      </c>
      <c r="AK69" s="13" t="s">
        <v>283</v>
      </c>
      <c r="AL69" s="13" t="s">
        <v>283</v>
      </c>
      <c r="AM69" s="13" t="s">
        <v>283</v>
      </c>
      <c r="AN69" s="13" t="s">
        <v>283</v>
      </c>
      <c r="AO69" s="13" t="s">
        <v>283</v>
      </c>
      <c r="AP69" s="13" t="s">
        <v>283</v>
      </c>
      <c r="AQ69" s="13" t="s">
        <v>283</v>
      </c>
      <c r="AR69" s="13" t="s">
        <v>283</v>
      </c>
      <c r="AS69" s="13" t="s">
        <v>283</v>
      </c>
      <c r="AT69" s="13" t="s">
        <v>283</v>
      </c>
      <c r="AU69" s="80" t="s">
        <v>283</v>
      </c>
      <c r="AV69" s="80" t="s">
        <v>283</v>
      </c>
      <c r="AW69" s="80" t="s">
        <v>283</v>
      </c>
      <c r="AX69" s="80" t="s">
        <v>283</v>
      </c>
      <c r="AY69" s="80" t="s">
        <v>283</v>
      </c>
      <c r="AZ69" s="13">
        <v>18</v>
      </c>
      <c r="BA69" s="13">
        <v>28</v>
      </c>
      <c r="BB69" s="13">
        <v>33</v>
      </c>
      <c r="BC69" s="13">
        <v>8</v>
      </c>
      <c r="BD69" s="13">
        <v>27</v>
      </c>
      <c r="BE69" s="13">
        <v>24</v>
      </c>
      <c r="BF69" s="13">
        <v>27</v>
      </c>
      <c r="BG69" s="13">
        <v>35</v>
      </c>
      <c r="BH69" s="13">
        <v>35</v>
      </c>
      <c r="BI69" s="13">
        <v>25</v>
      </c>
      <c r="BJ69" s="13"/>
      <c r="BK69" s="3"/>
      <c r="BL69" s="3" t="s">
        <v>409</v>
      </c>
      <c r="BM69" s="3" t="s">
        <v>37</v>
      </c>
      <c r="BN69" s="3"/>
      <c r="BO69" s="3"/>
      <c r="BP69" s="13" t="s">
        <v>283</v>
      </c>
      <c r="BQ69" s="13" t="s">
        <v>282</v>
      </c>
      <c r="BR69" s="13" t="s">
        <v>282</v>
      </c>
      <c r="BS69" s="13" t="s">
        <v>282</v>
      </c>
      <c r="BT69" s="13" t="s">
        <v>282</v>
      </c>
      <c r="BU69" s="13" t="s">
        <v>282</v>
      </c>
      <c r="BV69" s="13" t="s">
        <v>282</v>
      </c>
      <c r="BW69" s="13" t="s">
        <v>282</v>
      </c>
      <c r="BX69" s="13" t="s">
        <v>282</v>
      </c>
      <c r="BY69" s="13" t="s">
        <v>282</v>
      </c>
      <c r="BZ69" s="13" t="s">
        <v>282</v>
      </c>
      <c r="CA69" s="13" t="s">
        <v>282</v>
      </c>
      <c r="CB69" s="13" t="s">
        <v>282</v>
      </c>
      <c r="CC69" s="13" t="s">
        <v>282</v>
      </c>
      <c r="CD69" s="13" t="s">
        <v>282</v>
      </c>
      <c r="CE69" s="13" t="s">
        <v>282</v>
      </c>
      <c r="CF69" s="13" t="s">
        <v>282</v>
      </c>
      <c r="CG69" s="13" t="s">
        <v>282</v>
      </c>
      <c r="CH69" s="13" t="s">
        <v>282</v>
      </c>
      <c r="CI69" s="13" t="s">
        <v>282</v>
      </c>
      <c r="CJ69" s="13" t="s">
        <v>282</v>
      </c>
      <c r="CK69" s="13" t="s">
        <v>282</v>
      </c>
      <c r="CL69" s="13" t="s">
        <v>282</v>
      </c>
      <c r="CM69" s="13" t="s">
        <v>282</v>
      </c>
      <c r="CN69" s="13" t="s">
        <v>283</v>
      </c>
      <c r="CO69" s="13" t="s">
        <v>283</v>
      </c>
      <c r="CP69" s="13" t="s">
        <v>283</v>
      </c>
      <c r="CQ69" s="13" t="s">
        <v>283</v>
      </c>
      <c r="CR69" s="13" t="s">
        <v>283</v>
      </c>
      <c r="CS69" s="13">
        <v>22</v>
      </c>
      <c r="CT69" s="13" t="s">
        <v>283</v>
      </c>
      <c r="CU69" s="13" t="s">
        <v>283</v>
      </c>
      <c r="CV69" s="13" t="s">
        <v>283</v>
      </c>
      <c r="CW69" s="13" t="s">
        <v>283</v>
      </c>
      <c r="CX69" s="13" t="s">
        <v>283</v>
      </c>
      <c r="CZ69" s="13" t="s">
        <v>283</v>
      </c>
      <c r="DA69" s="13" t="s">
        <v>283</v>
      </c>
      <c r="DB69" s="13" t="s">
        <v>283</v>
      </c>
      <c r="DC69" s="13" t="s">
        <v>283</v>
      </c>
      <c r="DD69" s="13" t="s">
        <v>283</v>
      </c>
      <c r="DE69" s="13">
        <v>21</v>
      </c>
      <c r="DF69" s="13" t="s">
        <v>283</v>
      </c>
      <c r="DG69" s="13" t="s">
        <v>283</v>
      </c>
      <c r="DH69" s="13" t="s">
        <v>283</v>
      </c>
      <c r="DI69" s="13" t="s">
        <v>283</v>
      </c>
      <c r="DJ69" s="13" t="s">
        <v>283</v>
      </c>
      <c r="DK69" s="13">
        <v>26</v>
      </c>
    </row>
    <row r="70" spans="1:115">
      <c r="A70" s="3" t="s">
        <v>204</v>
      </c>
      <c r="B70" s="13" t="s">
        <v>283</v>
      </c>
      <c r="C70" s="13" t="s">
        <v>283</v>
      </c>
      <c r="D70" s="13" t="s">
        <v>283</v>
      </c>
      <c r="E70" s="13" t="s">
        <v>283</v>
      </c>
      <c r="F70" s="13" t="s">
        <v>283</v>
      </c>
      <c r="G70" s="13" t="s">
        <v>283</v>
      </c>
      <c r="H70" s="13" t="s">
        <v>283</v>
      </c>
      <c r="I70" s="13" t="s">
        <v>283</v>
      </c>
      <c r="J70" s="13" t="s">
        <v>283</v>
      </c>
      <c r="K70" s="13" t="s">
        <v>283</v>
      </c>
      <c r="L70" s="13" t="s">
        <v>283</v>
      </c>
      <c r="M70" s="13" t="s">
        <v>283</v>
      </c>
      <c r="N70" s="13" t="s">
        <v>283</v>
      </c>
      <c r="O70" s="13" t="s">
        <v>283</v>
      </c>
      <c r="P70" s="13" t="s">
        <v>283</v>
      </c>
      <c r="Q70" s="13" t="s">
        <v>283</v>
      </c>
      <c r="R70" s="13" t="s">
        <v>283</v>
      </c>
      <c r="S70" s="13" t="s">
        <v>283</v>
      </c>
      <c r="T70" s="13" t="s">
        <v>283</v>
      </c>
      <c r="U70" s="13" t="s">
        <v>283</v>
      </c>
      <c r="V70" s="13" t="s">
        <v>283</v>
      </c>
      <c r="W70" s="13" t="s">
        <v>283</v>
      </c>
      <c r="X70" s="13" t="s">
        <v>283</v>
      </c>
      <c r="Y70" s="13" t="s">
        <v>283</v>
      </c>
      <c r="Z70" s="13" t="s">
        <v>283</v>
      </c>
      <c r="AA70" s="13" t="s">
        <v>283</v>
      </c>
      <c r="AB70" s="13" t="s">
        <v>283</v>
      </c>
      <c r="AC70" s="13" t="s">
        <v>283</v>
      </c>
      <c r="AD70" s="13" t="s">
        <v>283</v>
      </c>
      <c r="AE70" s="13" t="s">
        <v>283</v>
      </c>
      <c r="AF70" s="74" t="s">
        <v>283</v>
      </c>
      <c r="AG70" s="74" t="s">
        <v>283</v>
      </c>
      <c r="AH70" s="74" t="s">
        <v>283</v>
      </c>
      <c r="AI70" s="74" t="s">
        <v>283</v>
      </c>
      <c r="AJ70" s="74" t="s">
        <v>283</v>
      </c>
      <c r="AK70" s="13" t="s">
        <v>283</v>
      </c>
      <c r="AL70" s="13" t="s">
        <v>283</v>
      </c>
      <c r="AM70" s="13" t="s">
        <v>283</v>
      </c>
      <c r="AN70" s="13" t="s">
        <v>283</v>
      </c>
      <c r="AO70" s="13" t="s">
        <v>283</v>
      </c>
      <c r="AP70" s="13" t="s">
        <v>283</v>
      </c>
      <c r="AQ70" s="13" t="s">
        <v>283</v>
      </c>
      <c r="AR70" s="13" t="s">
        <v>283</v>
      </c>
      <c r="AS70" s="13" t="s">
        <v>283</v>
      </c>
      <c r="AT70" s="13" t="s">
        <v>283</v>
      </c>
      <c r="AU70" s="80" t="s">
        <v>283</v>
      </c>
      <c r="AV70" s="80" t="s">
        <v>283</v>
      </c>
      <c r="AW70" s="80" t="s">
        <v>283</v>
      </c>
      <c r="AX70" s="80" t="s">
        <v>283</v>
      </c>
      <c r="AY70" s="80" t="s">
        <v>283</v>
      </c>
      <c r="AZ70" s="13">
        <v>18</v>
      </c>
      <c r="BA70" s="13">
        <v>28</v>
      </c>
      <c r="BB70" s="13">
        <v>33</v>
      </c>
      <c r="BC70" s="13">
        <v>8</v>
      </c>
      <c r="BD70" s="13">
        <v>27</v>
      </c>
      <c r="BE70" s="13">
        <v>24</v>
      </c>
      <c r="BF70" s="13">
        <v>27</v>
      </c>
      <c r="BG70" s="13">
        <v>35</v>
      </c>
      <c r="BH70" s="13">
        <v>35</v>
      </c>
      <c r="BI70" s="13">
        <v>25</v>
      </c>
      <c r="BJ70" s="13"/>
      <c r="BK70" s="3"/>
      <c r="BL70" s="3" t="s">
        <v>410</v>
      </c>
      <c r="BM70" s="3" t="s">
        <v>35</v>
      </c>
      <c r="BN70" s="3"/>
      <c r="BO70" s="3"/>
      <c r="BP70" s="13" t="s">
        <v>283</v>
      </c>
      <c r="BQ70" s="13" t="s">
        <v>282</v>
      </c>
      <c r="BR70" s="13" t="s">
        <v>282</v>
      </c>
      <c r="BS70" s="13" t="s">
        <v>282</v>
      </c>
      <c r="BT70" s="13" t="s">
        <v>282</v>
      </c>
      <c r="BU70" s="13" t="s">
        <v>282</v>
      </c>
      <c r="BV70" s="13" t="s">
        <v>282</v>
      </c>
      <c r="BW70" s="13" t="s">
        <v>282</v>
      </c>
      <c r="BX70" s="13" t="s">
        <v>282</v>
      </c>
      <c r="BY70" s="13" t="s">
        <v>282</v>
      </c>
      <c r="BZ70" s="13" t="s">
        <v>282</v>
      </c>
      <c r="CA70" s="13" t="s">
        <v>282</v>
      </c>
      <c r="CB70" s="13" t="s">
        <v>282</v>
      </c>
      <c r="CC70" s="13" t="s">
        <v>282</v>
      </c>
      <c r="CD70" s="13" t="s">
        <v>282</v>
      </c>
      <c r="CE70" s="13" t="s">
        <v>282</v>
      </c>
      <c r="CF70" s="13" t="s">
        <v>282</v>
      </c>
      <c r="CG70" s="13" t="s">
        <v>282</v>
      </c>
      <c r="CH70" s="13" t="s">
        <v>282</v>
      </c>
      <c r="CI70" s="13" t="s">
        <v>282</v>
      </c>
      <c r="CJ70" s="13" t="s">
        <v>282</v>
      </c>
      <c r="CK70" s="13" t="s">
        <v>282</v>
      </c>
      <c r="CL70" s="13" t="s">
        <v>282</v>
      </c>
      <c r="CM70" s="13" t="s">
        <v>282</v>
      </c>
      <c r="CN70" s="13" t="s">
        <v>283</v>
      </c>
      <c r="CO70" s="13" t="s">
        <v>283</v>
      </c>
      <c r="CP70" s="13" t="s">
        <v>283</v>
      </c>
      <c r="CQ70" s="13" t="s">
        <v>283</v>
      </c>
      <c r="CR70" s="13" t="s">
        <v>283</v>
      </c>
      <c r="CS70" s="13">
        <v>22</v>
      </c>
      <c r="CT70" s="13" t="s">
        <v>283</v>
      </c>
      <c r="CU70" s="13" t="s">
        <v>283</v>
      </c>
      <c r="CV70" s="13" t="s">
        <v>283</v>
      </c>
      <c r="CW70" s="13" t="s">
        <v>283</v>
      </c>
      <c r="CX70" s="13" t="s">
        <v>283</v>
      </c>
      <c r="CZ70" s="13" t="s">
        <v>283</v>
      </c>
      <c r="DA70" s="13" t="s">
        <v>283</v>
      </c>
      <c r="DB70" s="13" t="s">
        <v>283</v>
      </c>
      <c r="DC70" s="13" t="s">
        <v>283</v>
      </c>
      <c r="DD70" s="13" t="s">
        <v>283</v>
      </c>
      <c r="DE70" s="13">
        <v>21</v>
      </c>
      <c r="DF70" s="13" t="s">
        <v>283</v>
      </c>
      <c r="DG70" s="13" t="s">
        <v>283</v>
      </c>
      <c r="DH70" s="13" t="s">
        <v>283</v>
      </c>
      <c r="DI70" s="13" t="s">
        <v>283</v>
      </c>
      <c r="DJ70" s="13" t="s">
        <v>283</v>
      </c>
      <c r="DK70" s="13">
        <v>26</v>
      </c>
    </row>
    <row r="71" spans="1:115">
      <c r="A71" s="3" t="s">
        <v>205</v>
      </c>
      <c r="B71" s="13" t="s">
        <v>281</v>
      </c>
      <c r="C71" s="13" t="s">
        <v>281</v>
      </c>
      <c r="D71" s="13" t="s">
        <v>283</v>
      </c>
      <c r="E71" s="13" t="s">
        <v>281</v>
      </c>
      <c r="F71" s="13" t="s">
        <v>281</v>
      </c>
      <c r="G71" s="13" t="s">
        <v>281</v>
      </c>
      <c r="H71" s="13" t="s">
        <v>281</v>
      </c>
      <c r="I71" s="13" t="s">
        <v>283</v>
      </c>
      <c r="J71" s="13" t="s">
        <v>281</v>
      </c>
      <c r="K71" s="13" t="s">
        <v>281</v>
      </c>
      <c r="L71" s="13" t="s">
        <v>281</v>
      </c>
      <c r="M71" s="13" t="s">
        <v>281</v>
      </c>
      <c r="N71" s="13" t="s">
        <v>283</v>
      </c>
      <c r="O71" s="13" t="s">
        <v>281</v>
      </c>
      <c r="P71" s="13" t="s">
        <v>281</v>
      </c>
      <c r="Q71" s="13" t="s">
        <v>281</v>
      </c>
      <c r="R71" s="13" t="s">
        <v>281</v>
      </c>
      <c r="S71" s="13" t="s">
        <v>283</v>
      </c>
      <c r="T71" s="13" t="s">
        <v>281</v>
      </c>
      <c r="U71" s="13" t="s">
        <v>281</v>
      </c>
      <c r="V71" s="13" t="s">
        <v>281</v>
      </c>
      <c r="W71" s="13" t="s">
        <v>281</v>
      </c>
      <c r="X71" s="13" t="s">
        <v>283</v>
      </c>
      <c r="Y71" s="13" t="s">
        <v>281</v>
      </c>
      <c r="Z71" s="13" t="s">
        <v>281</v>
      </c>
      <c r="AA71" s="13" t="s">
        <v>281</v>
      </c>
      <c r="AB71" s="13" t="s">
        <v>281</v>
      </c>
      <c r="AC71" s="13" t="s">
        <v>283</v>
      </c>
      <c r="AD71" s="13" t="s">
        <v>281</v>
      </c>
      <c r="AE71" s="13" t="s">
        <v>281</v>
      </c>
      <c r="AF71" s="74" t="s">
        <v>281</v>
      </c>
      <c r="AG71" s="74" t="s">
        <v>281</v>
      </c>
      <c r="AH71" s="74" t="s">
        <v>283</v>
      </c>
      <c r="AI71" s="74" t="s">
        <v>281</v>
      </c>
      <c r="AJ71" s="74" t="s">
        <v>281</v>
      </c>
      <c r="AK71" s="13" t="s">
        <v>281</v>
      </c>
      <c r="AL71" s="13" t="s">
        <v>281</v>
      </c>
      <c r="AM71" s="13" t="s">
        <v>283</v>
      </c>
      <c r="AN71" s="13" t="s">
        <v>281</v>
      </c>
      <c r="AO71" s="13" t="s">
        <v>281</v>
      </c>
      <c r="AP71" s="13" t="s">
        <v>281</v>
      </c>
      <c r="AQ71" s="13" t="s">
        <v>281</v>
      </c>
      <c r="AR71" s="13" t="s">
        <v>283</v>
      </c>
      <c r="AS71" s="13" t="s">
        <v>281</v>
      </c>
      <c r="AT71" s="13" t="s">
        <v>281</v>
      </c>
      <c r="AU71" s="80" t="s">
        <v>281</v>
      </c>
      <c r="AV71" s="80" t="s">
        <v>281</v>
      </c>
      <c r="AW71" s="80" t="s">
        <v>283</v>
      </c>
      <c r="AX71" s="80" t="s">
        <v>281</v>
      </c>
      <c r="AY71" s="80" t="s">
        <v>281</v>
      </c>
      <c r="AZ71" s="13">
        <v>18</v>
      </c>
      <c r="BA71" s="13">
        <v>28</v>
      </c>
      <c r="BB71" s="13">
        <v>33</v>
      </c>
      <c r="BC71" s="13">
        <v>8</v>
      </c>
      <c r="BD71" s="13">
        <v>27</v>
      </c>
      <c r="BE71" s="13">
        <v>24</v>
      </c>
      <c r="BF71" s="13">
        <v>27</v>
      </c>
      <c r="BG71" s="13">
        <v>35</v>
      </c>
      <c r="BH71" s="13">
        <v>35</v>
      </c>
      <c r="BI71" s="13">
        <v>25</v>
      </c>
      <c r="BJ71" s="13"/>
      <c r="BK71" s="3"/>
      <c r="BL71" s="3" t="s">
        <v>411</v>
      </c>
      <c r="BM71" s="3" t="s">
        <v>33</v>
      </c>
      <c r="BN71" s="3"/>
      <c r="BO71" s="3"/>
      <c r="BP71" s="13">
        <v>0</v>
      </c>
      <c r="BQ71" s="13" t="s">
        <v>282</v>
      </c>
      <c r="BR71" s="13" t="s">
        <v>282</v>
      </c>
      <c r="BS71" s="13" t="s">
        <v>282</v>
      </c>
      <c r="BT71" s="13" t="s">
        <v>282</v>
      </c>
      <c r="BU71" s="13" t="s">
        <v>282</v>
      </c>
      <c r="BV71" s="13" t="s">
        <v>282</v>
      </c>
      <c r="BW71" s="13" t="s">
        <v>282</v>
      </c>
      <c r="BX71" s="13" t="s">
        <v>282</v>
      </c>
      <c r="BY71" s="13" t="s">
        <v>282</v>
      </c>
      <c r="BZ71" s="13" t="s">
        <v>282</v>
      </c>
      <c r="CA71" s="13" t="s">
        <v>282</v>
      </c>
      <c r="CB71" s="13" t="s">
        <v>282</v>
      </c>
      <c r="CC71" s="13" t="s">
        <v>282</v>
      </c>
      <c r="CD71" s="13" t="s">
        <v>282</v>
      </c>
      <c r="CE71" s="13" t="s">
        <v>282</v>
      </c>
      <c r="CF71" s="13" t="s">
        <v>282</v>
      </c>
      <c r="CG71" s="13" t="s">
        <v>282</v>
      </c>
      <c r="CH71" s="13" t="s">
        <v>282</v>
      </c>
      <c r="CI71" s="13" t="s">
        <v>282</v>
      </c>
      <c r="CJ71" s="13" t="s">
        <v>282</v>
      </c>
      <c r="CK71" s="13" t="s">
        <v>282</v>
      </c>
      <c r="CL71" s="13" t="s">
        <v>282</v>
      </c>
      <c r="CM71" s="13" t="s">
        <v>282</v>
      </c>
      <c r="CN71" s="13" t="s">
        <v>281</v>
      </c>
      <c r="CO71" s="13" t="s">
        <v>281</v>
      </c>
      <c r="CP71" s="13" t="s">
        <v>281</v>
      </c>
      <c r="CQ71" s="13" t="s">
        <v>283</v>
      </c>
      <c r="CR71" s="13" t="s">
        <v>281</v>
      </c>
      <c r="CS71" s="13">
        <v>22</v>
      </c>
      <c r="CT71" s="13" t="s">
        <v>281</v>
      </c>
      <c r="CU71" s="13" t="s">
        <v>281</v>
      </c>
      <c r="CV71" s="13" t="s">
        <v>283</v>
      </c>
      <c r="CW71" s="13" t="s">
        <v>281</v>
      </c>
      <c r="CX71" s="13" t="s">
        <v>281</v>
      </c>
      <c r="CZ71" s="13" t="s">
        <v>281</v>
      </c>
      <c r="DA71" s="13" t="s">
        <v>281</v>
      </c>
      <c r="DB71" s="13" t="s">
        <v>283</v>
      </c>
      <c r="DC71" s="13" t="s">
        <v>281</v>
      </c>
      <c r="DD71" s="13" t="s">
        <v>281</v>
      </c>
      <c r="DE71" s="13">
        <v>21</v>
      </c>
      <c r="DF71" s="13" t="s">
        <v>281</v>
      </c>
      <c r="DG71" s="13" t="s">
        <v>281</v>
      </c>
      <c r="DH71" s="13" t="s">
        <v>283</v>
      </c>
      <c r="DI71" s="13" t="s">
        <v>281</v>
      </c>
      <c r="DJ71" s="13" t="s">
        <v>281</v>
      </c>
      <c r="DK71" s="13">
        <v>26</v>
      </c>
    </row>
    <row r="72" spans="1:115">
      <c r="A72" s="3" t="s">
        <v>206</v>
      </c>
      <c r="B72" s="13" t="s">
        <v>283</v>
      </c>
      <c r="C72" s="13" t="s">
        <v>283</v>
      </c>
      <c r="D72" s="13" t="s">
        <v>283</v>
      </c>
      <c r="E72" s="13" t="s">
        <v>283</v>
      </c>
      <c r="F72" s="13" t="s">
        <v>283</v>
      </c>
      <c r="G72" s="13" t="s">
        <v>283</v>
      </c>
      <c r="H72" s="13" t="s">
        <v>283</v>
      </c>
      <c r="I72" s="13" t="s">
        <v>283</v>
      </c>
      <c r="J72" s="13" t="s">
        <v>283</v>
      </c>
      <c r="K72" s="13" t="s">
        <v>283</v>
      </c>
      <c r="L72" s="13" t="s">
        <v>283</v>
      </c>
      <c r="M72" s="13" t="s">
        <v>283</v>
      </c>
      <c r="N72" s="13" t="s">
        <v>283</v>
      </c>
      <c r="O72" s="13" t="s">
        <v>283</v>
      </c>
      <c r="P72" s="13" t="s">
        <v>283</v>
      </c>
      <c r="Q72" s="13" t="s">
        <v>283</v>
      </c>
      <c r="R72" s="13" t="s">
        <v>283</v>
      </c>
      <c r="S72" s="13" t="s">
        <v>283</v>
      </c>
      <c r="T72" s="13" t="s">
        <v>283</v>
      </c>
      <c r="U72" s="13" t="s">
        <v>283</v>
      </c>
      <c r="V72" s="13" t="s">
        <v>283</v>
      </c>
      <c r="W72" s="13" t="s">
        <v>283</v>
      </c>
      <c r="X72" s="13" t="s">
        <v>283</v>
      </c>
      <c r="Y72" s="13" t="s">
        <v>283</v>
      </c>
      <c r="Z72" s="13" t="s">
        <v>283</v>
      </c>
      <c r="AA72" s="13" t="s">
        <v>283</v>
      </c>
      <c r="AB72" s="13" t="s">
        <v>283</v>
      </c>
      <c r="AC72" s="13" t="s">
        <v>283</v>
      </c>
      <c r="AD72" s="13" t="s">
        <v>283</v>
      </c>
      <c r="AE72" s="13" t="s">
        <v>283</v>
      </c>
      <c r="AF72" s="74" t="s">
        <v>283</v>
      </c>
      <c r="AG72" s="74" t="s">
        <v>283</v>
      </c>
      <c r="AH72" s="74" t="s">
        <v>283</v>
      </c>
      <c r="AI72" s="74" t="s">
        <v>283</v>
      </c>
      <c r="AJ72" s="74" t="s">
        <v>283</v>
      </c>
      <c r="AK72" s="13" t="s">
        <v>283</v>
      </c>
      <c r="AL72" s="13" t="s">
        <v>283</v>
      </c>
      <c r="AM72" s="13" t="s">
        <v>283</v>
      </c>
      <c r="AN72" s="13" t="s">
        <v>283</v>
      </c>
      <c r="AO72" s="13" t="s">
        <v>283</v>
      </c>
      <c r="AP72" s="13" t="s">
        <v>283</v>
      </c>
      <c r="AQ72" s="13" t="s">
        <v>283</v>
      </c>
      <c r="AR72" s="13" t="s">
        <v>283</v>
      </c>
      <c r="AS72" s="13" t="s">
        <v>283</v>
      </c>
      <c r="AT72" s="13" t="s">
        <v>283</v>
      </c>
      <c r="AU72" s="80" t="s">
        <v>283</v>
      </c>
      <c r="AV72" s="80" t="s">
        <v>283</v>
      </c>
      <c r="AW72" s="80" t="s">
        <v>283</v>
      </c>
      <c r="AX72" s="80" t="s">
        <v>283</v>
      </c>
      <c r="AY72" s="80" t="s">
        <v>283</v>
      </c>
      <c r="AZ72" s="13">
        <v>18</v>
      </c>
      <c r="BA72" s="13">
        <v>28</v>
      </c>
      <c r="BB72" s="13">
        <v>33</v>
      </c>
      <c r="BC72" s="13">
        <v>8</v>
      </c>
      <c r="BD72" s="13">
        <v>27</v>
      </c>
      <c r="BE72" s="13">
        <v>24</v>
      </c>
      <c r="BF72" s="13">
        <v>27</v>
      </c>
      <c r="BG72" s="13">
        <v>35</v>
      </c>
      <c r="BH72" s="13">
        <v>35</v>
      </c>
      <c r="BI72" s="13">
        <v>25</v>
      </c>
      <c r="BJ72" s="13"/>
      <c r="BK72" s="3"/>
      <c r="BL72" s="3" t="s">
        <v>412</v>
      </c>
      <c r="BM72" s="3" t="s">
        <v>31</v>
      </c>
      <c r="BN72" s="3"/>
      <c r="BO72" s="3"/>
      <c r="BP72" s="13" t="s">
        <v>283</v>
      </c>
      <c r="BQ72" s="13" t="s">
        <v>282</v>
      </c>
      <c r="BR72" s="13" t="s">
        <v>282</v>
      </c>
      <c r="BS72" s="13" t="s">
        <v>282</v>
      </c>
      <c r="BT72" s="13" t="s">
        <v>282</v>
      </c>
      <c r="BU72" s="13" t="s">
        <v>282</v>
      </c>
      <c r="BV72" s="13" t="s">
        <v>282</v>
      </c>
      <c r="BW72" s="13" t="s">
        <v>282</v>
      </c>
      <c r="BX72" s="13" t="s">
        <v>282</v>
      </c>
      <c r="BY72" s="13" t="s">
        <v>282</v>
      </c>
      <c r="BZ72" s="13" t="s">
        <v>282</v>
      </c>
      <c r="CA72" s="13" t="s">
        <v>282</v>
      </c>
      <c r="CB72" s="13" t="s">
        <v>282</v>
      </c>
      <c r="CC72" s="13" t="s">
        <v>282</v>
      </c>
      <c r="CD72" s="13" t="s">
        <v>282</v>
      </c>
      <c r="CE72" s="13" t="s">
        <v>282</v>
      </c>
      <c r="CF72" s="13" t="s">
        <v>282</v>
      </c>
      <c r="CG72" s="13" t="s">
        <v>282</v>
      </c>
      <c r="CH72" s="13" t="s">
        <v>282</v>
      </c>
      <c r="CI72" s="13" t="s">
        <v>282</v>
      </c>
      <c r="CJ72" s="13" t="s">
        <v>282</v>
      </c>
      <c r="CK72" s="13" t="s">
        <v>282</v>
      </c>
      <c r="CL72" s="13" t="s">
        <v>282</v>
      </c>
      <c r="CM72" s="13" t="s">
        <v>282</v>
      </c>
      <c r="CN72" s="13" t="s">
        <v>283</v>
      </c>
      <c r="CO72" s="13" t="s">
        <v>283</v>
      </c>
      <c r="CP72" s="13" t="s">
        <v>283</v>
      </c>
      <c r="CQ72" s="13" t="s">
        <v>283</v>
      </c>
      <c r="CR72" s="13" t="s">
        <v>283</v>
      </c>
      <c r="CS72" s="13">
        <v>22</v>
      </c>
      <c r="CT72" s="13" t="s">
        <v>283</v>
      </c>
      <c r="CU72" s="13" t="s">
        <v>283</v>
      </c>
      <c r="CV72" s="13" t="s">
        <v>283</v>
      </c>
      <c r="CW72" s="13" t="s">
        <v>283</v>
      </c>
      <c r="CX72" s="13" t="s">
        <v>283</v>
      </c>
      <c r="CZ72" s="13" t="s">
        <v>283</v>
      </c>
      <c r="DA72" s="13" t="s">
        <v>283</v>
      </c>
      <c r="DB72" s="13" t="s">
        <v>283</v>
      </c>
      <c r="DC72" s="13" t="s">
        <v>283</v>
      </c>
      <c r="DD72" s="13" t="s">
        <v>283</v>
      </c>
      <c r="DE72" s="13">
        <v>21</v>
      </c>
      <c r="DF72" s="13" t="s">
        <v>283</v>
      </c>
      <c r="DG72" s="13" t="s">
        <v>283</v>
      </c>
      <c r="DH72" s="13" t="s">
        <v>283</v>
      </c>
      <c r="DI72" s="13" t="s">
        <v>283</v>
      </c>
      <c r="DJ72" s="13" t="s">
        <v>283</v>
      </c>
      <c r="DK72" s="13">
        <v>26</v>
      </c>
    </row>
    <row r="73" spans="1:115">
      <c r="A73" s="3" t="s">
        <v>207</v>
      </c>
      <c r="B73" s="13" t="s">
        <v>283</v>
      </c>
      <c r="C73" s="13" t="s">
        <v>283</v>
      </c>
      <c r="D73" s="13" t="s">
        <v>283</v>
      </c>
      <c r="E73" s="13" t="s">
        <v>283</v>
      </c>
      <c r="F73" s="13" t="s">
        <v>283</v>
      </c>
      <c r="G73" s="13" t="s">
        <v>283</v>
      </c>
      <c r="H73" s="13" t="s">
        <v>283</v>
      </c>
      <c r="I73" s="13" t="s">
        <v>283</v>
      </c>
      <c r="J73" s="13" t="s">
        <v>283</v>
      </c>
      <c r="K73" s="13" t="s">
        <v>283</v>
      </c>
      <c r="L73" s="13" t="s">
        <v>283</v>
      </c>
      <c r="M73" s="13" t="s">
        <v>283</v>
      </c>
      <c r="N73" s="13" t="s">
        <v>283</v>
      </c>
      <c r="O73" s="13" t="s">
        <v>283</v>
      </c>
      <c r="P73" s="13" t="s">
        <v>283</v>
      </c>
      <c r="Q73" s="13" t="s">
        <v>283</v>
      </c>
      <c r="R73" s="13" t="s">
        <v>283</v>
      </c>
      <c r="S73" s="13" t="s">
        <v>283</v>
      </c>
      <c r="T73" s="13" t="s">
        <v>283</v>
      </c>
      <c r="U73" s="13" t="s">
        <v>283</v>
      </c>
      <c r="V73" s="13" t="s">
        <v>283</v>
      </c>
      <c r="W73" s="13" t="s">
        <v>283</v>
      </c>
      <c r="X73" s="13" t="s">
        <v>283</v>
      </c>
      <c r="Y73" s="13" t="s">
        <v>283</v>
      </c>
      <c r="Z73" s="13" t="s">
        <v>283</v>
      </c>
      <c r="AA73" s="13" t="s">
        <v>283</v>
      </c>
      <c r="AB73" s="13" t="s">
        <v>283</v>
      </c>
      <c r="AC73" s="13" t="s">
        <v>283</v>
      </c>
      <c r="AD73" s="13" t="s">
        <v>283</v>
      </c>
      <c r="AE73" s="13" t="s">
        <v>283</v>
      </c>
      <c r="AF73" s="74" t="s">
        <v>283</v>
      </c>
      <c r="AG73" s="74" t="s">
        <v>283</v>
      </c>
      <c r="AH73" s="74" t="s">
        <v>283</v>
      </c>
      <c r="AI73" s="74" t="s">
        <v>283</v>
      </c>
      <c r="AJ73" s="74" t="s">
        <v>283</v>
      </c>
      <c r="AK73" s="13" t="s">
        <v>283</v>
      </c>
      <c r="AL73" s="13" t="s">
        <v>283</v>
      </c>
      <c r="AM73" s="13" t="s">
        <v>283</v>
      </c>
      <c r="AN73" s="13" t="s">
        <v>283</v>
      </c>
      <c r="AO73" s="13" t="s">
        <v>283</v>
      </c>
      <c r="AP73" s="13" t="s">
        <v>283</v>
      </c>
      <c r="AQ73" s="13" t="s">
        <v>283</v>
      </c>
      <c r="AR73" s="13" t="s">
        <v>283</v>
      </c>
      <c r="AS73" s="13" t="s">
        <v>283</v>
      </c>
      <c r="AT73" s="13" t="s">
        <v>283</v>
      </c>
      <c r="AU73" s="80" t="s">
        <v>283</v>
      </c>
      <c r="AV73" s="80" t="s">
        <v>283</v>
      </c>
      <c r="AW73" s="80" t="s">
        <v>283</v>
      </c>
      <c r="AX73" s="80" t="s">
        <v>283</v>
      </c>
      <c r="AY73" s="80" t="s">
        <v>283</v>
      </c>
      <c r="AZ73" s="13">
        <v>18</v>
      </c>
      <c r="BA73" s="13">
        <v>28</v>
      </c>
      <c r="BB73" s="13">
        <v>33</v>
      </c>
      <c r="BC73" s="13">
        <v>8</v>
      </c>
      <c r="BD73" s="13">
        <v>27</v>
      </c>
      <c r="BE73" s="13">
        <v>24</v>
      </c>
      <c r="BF73" s="13">
        <v>27</v>
      </c>
      <c r="BG73" s="13">
        <v>35</v>
      </c>
      <c r="BH73" s="13">
        <v>35</v>
      </c>
      <c r="BI73" s="13">
        <v>25</v>
      </c>
      <c r="BJ73" s="13"/>
      <c r="BK73" s="3"/>
      <c r="BL73" s="3" t="s">
        <v>413</v>
      </c>
      <c r="BM73" s="3" t="s">
        <v>29</v>
      </c>
      <c r="BN73" s="3"/>
      <c r="BO73" s="3"/>
      <c r="BP73" s="13" t="s">
        <v>283</v>
      </c>
      <c r="BQ73" s="13" t="s">
        <v>282</v>
      </c>
      <c r="BR73" s="13" t="s">
        <v>282</v>
      </c>
      <c r="BS73" s="13" t="s">
        <v>282</v>
      </c>
      <c r="BT73" s="13" t="s">
        <v>282</v>
      </c>
      <c r="BU73" s="13" t="s">
        <v>282</v>
      </c>
      <c r="BV73" s="13" t="s">
        <v>282</v>
      </c>
      <c r="BW73" s="13" t="s">
        <v>282</v>
      </c>
      <c r="BX73" s="13" t="s">
        <v>282</v>
      </c>
      <c r="BY73" s="13" t="s">
        <v>282</v>
      </c>
      <c r="BZ73" s="13" t="s">
        <v>282</v>
      </c>
      <c r="CA73" s="13" t="s">
        <v>282</v>
      </c>
      <c r="CB73" s="13" t="s">
        <v>282</v>
      </c>
      <c r="CC73" s="13" t="s">
        <v>282</v>
      </c>
      <c r="CD73" s="13" t="s">
        <v>282</v>
      </c>
      <c r="CE73" s="13" t="s">
        <v>282</v>
      </c>
      <c r="CF73" s="13" t="s">
        <v>282</v>
      </c>
      <c r="CG73" s="13" t="s">
        <v>282</v>
      </c>
      <c r="CH73" s="13" t="s">
        <v>282</v>
      </c>
      <c r="CI73" s="13" t="s">
        <v>282</v>
      </c>
      <c r="CJ73" s="13" t="s">
        <v>282</v>
      </c>
      <c r="CK73" s="13" t="s">
        <v>282</v>
      </c>
      <c r="CL73" s="13" t="s">
        <v>282</v>
      </c>
      <c r="CM73" s="13" t="s">
        <v>282</v>
      </c>
      <c r="CN73" s="13" t="s">
        <v>283</v>
      </c>
      <c r="CO73" s="13" t="s">
        <v>283</v>
      </c>
      <c r="CP73" s="13" t="s">
        <v>283</v>
      </c>
      <c r="CQ73" s="13" t="s">
        <v>283</v>
      </c>
      <c r="CR73" s="13" t="s">
        <v>283</v>
      </c>
      <c r="CS73" s="13">
        <v>22</v>
      </c>
      <c r="CT73" s="13" t="s">
        <v>283</v>
      </c>
      <c r="CU73" s="13" t="s">
        <v>283</v>
      </c>
      <c r="CV73" s="13" t="s">
        <v>283</v>
      </c>
      <c r="CW73" s="13" t="s">
        <v>283</v>
      </c>
      <c r="CX73" s="13" t="s">
        <v>283</v>
      </c>
      <c r="CZ73" s="13" t="s">
        <v>283</v>
      </c>
      <c r="DA73" s="13" t="s">
        <v>283</v>
      </c>
      <c r="DB73" s="13" t="s">
        <v>283</v>
      </c>
      <c r="DC73" s="13" t="s">
        <v>283</v>
      </c>
      <c r="DD73" s="13" t="s">
        <v>283</v>
      </c>
      <c r="DE73" s="13">
        <v>21</v>
      </c>
      <c r="DF73" s="13" t="s">
        <v>283</v>
      </c>
      <c r="DG73" s="13" t="s">
        <v>283</v>
      </c>
      <c r="DH73" s="13" t="s">
        <v>283</v>
      </c>
      <c r="DI73" s="13" t="s">
        <v>283</v>
      </c>
      <c r="DJ73" s="13" t="s">
        <v>283</v>
      </c>
      <c r="DK73" s="13">
        <v>26</v>
      </c>
    </row>
    <row r="74" spans="1:115">
      <c r="A74" s="3" t="s">
        <v>208</v>
      </c>
      <c r="B74" s="13" t="s">
        <v>283</v>
      </c>
      <c r="C74" s="13" t="s">
        <v>283</v>
      </c>
      <c r="D74" s="13" t="s">
        <v>283</v>
      </c>
      <c r="E74" s="13" t="s">
        <v>283</v>
      </c>
      <c r="F74" s="13" t="s">
        <v>283</v>
      </c>
      <c r="G74" s="13" t="s">
        <v>283</v>
      </c>
      <c r="H74" s="13" t="s">
        <v>283</v>
      </c>
      <c r="I74" s="13" t="s">
        <v>283</v>
      </c>
      <c r="J74" s="13" t="s">
        <v>283</v>
      </c>
      <c r="K74" s="13" t="s">
        <v>283</v>
      </c>
      <c r="L74" s="13" t="s">
        <v>283</v>
      </c>
      <c r="M74" s="13" t="s">
        <v>283</v>
      </c>
      <c r="N74" s="13" t="s">
        <v>283</v>
      </c>
      <c r="O74" s="13" t="s">
        <v>283</v>
      </c>
      <c r="P74" s="13" t="s">
        <v>283</v>
      </c>
      <c r="Q74" s="13" t="s">
        <v>283</v>
      </c>
      <c r="R74" s="13" t="s">
        <v>283</v>
      </c>
      <c r="S74" s="13" t="s">
        <v>283</v>
      </c>
      <c r="T74" s="13" t="s">
        <v>283</v>
      </c>
      <c r="U74" s="13" t="s">
        <v>283</v>
      </c>
      <c r="V74" s="13" t="s">
        <v>283</v>
      </c>
      <c r="W74" s="13" t="s">
        <v>283</v>
      </c>
      <c r="X74" s="13" t="s">
        <v>283</v>
      </c>
      <c r="Y74" s="13" t="s">
        <v>283</v>
      </c>
      <c r="Z74" s="13" t="s">
        <v>283</v>
      </c>
      <c r="AA74" s="13" t="s">
        <v>283</v>
      </c>
      <c r="AB74" s="13" t="s">
        <v>283</v>
      </c>
      <c r="AC74" s="13" t="s">
        <v>283</v>
      </c>
      <c r="AD74" s="13" t="s">
        <v>283</v>
      </c>
      <c r="AE74" s="13" t="s">
        <v>283</v>
      </c>
      <c r="AF74" s="74" t="s">
        <v>283</v>
      </c>
      <c r="AG74" s="74" t="s">
        <v>283</v>
      </c>
      <c r="AH74" s="74" t="s">
        <v>283</v>
      </c>
      <c r="AI74" s="74" t="s">
        <v>283</v>
      </c>
      <c r="AJ74" s="74" t="s">
        <v>283</v>
      </c>
      <c r="AK74" s="13" t="s">
        <v>283</v>
      </c>
      <c r="AL74" s="13" t="s">
        <v>283</v>
      </c>
      <c r="AM74" s="13" t="s">
        <v>283</v>
      </c>
      <c r="AN74" s="13" t="s">
        <v>283</v>
      </c>
      <c r="AO74" s="13" t="s">
        <v>283</v>
      </c>
      <c r="AP74" s="13" t="s">
        <v>283</v>
      </c>
      <c r="AQ74" s="13" t="s">
        <v>283</v>
      </c>
      <c r="AR74" s="13" t="s">
        <v>283</v>
      </c>
      <c r="AS74" s="13" t="s">
        <v>283</v>
      </c>
      <c r="AT74" s="13" t="s">
        <v>283</v>
      </c>
      <c r="AU74" s="80" t="s">
        <v>283</v>
      </c>
      <c r="AV74" s="80" t="s">
        <v>283</v>
      </c>
      <c r="AW74" s="80" t="s">
        <v>283</v>
      </c>
      <c r="AX74" s="80" t="s">
        <v>283</v>
      </c>
      <c r="AY74" s="80" t="s">
        <v>283</v>
      </c>
      <c r="AZ74" s="13">
        <v>18</v>
      </c>
      <c r="BA74" s="13">
        <v>28</v>
      </c>
      <c r="BB74" s="13">
        <v>33</v>
      </c>
      <c r="BC74" s="13">
        <v>8</v>
      </c>
      <c r="BD74" s="13">
        <v>27</v>
      </c>
      <c r="BE74" s="13">
        <v>24</v>
      </c>
      <c r="BF74" s="13">
        <v>27</v>
      </c>
      <c r="BG74" s="13">
        <v>35</v>
      </c>
      <c r="BH74" s="13">
        <v>35</v>
      </c>
      <c r="BI74" s="13">
        <v>25</v>
      </c>
      <c r="BJ74" s="13"/>
      <c r="BK74" s="3"/>
      <c r="BL74" s="3" t="s">
        <v>414</v>
      </c>
      <c r="BM74" s="3" t="s">
        <v>27</v>
      </c>
      <c r="BN74" s="3"/>
      <c r="BO74" s="3"/>
      <c r="BP74" s="13" t="s">
        <v>283</v>
      </c>
      <c r="BQ74" s="13" t="s">
        <v>282</v>
      </c>
      <c r="BR74" s="13" t="s">
        <v>282</v>
      </c>
      <c r="BS74" s="13" t="s">
        <v>282</v>
      </c>
      <c r="BT74" s="13" t="s">
        <v>282</v>
      </c>
      <c r="BU74" s="13" t="s">
        <v>282</v>
      </c>
      <c r="BV74" s="13" t="s">
        <v>282</v>
      </c>
      <c r="BW74" s="13" t="s">
        <v>282</v>
      </c>
      <c r="BX74" s="13" t="s">
        <v>282</v>
      </c>
      <c r="BY74" s="13" t="s">
        <v>282</v>
      </c>
      <c r="BZ74" s="13" t="s">
        <v>282</v>
      </c>
      <c r="CA74" s="13" t="s">
        <v>282</v>
      </c>
      <c r="CB74" s="13" t="s">
        <v>282</v>
      </c>
      <c r="CC74" s="13" t="s">
        <v>282</v>
      </c>
      <c r="CD74" s="13" t="s">
        <v>282</v>
      </c>
      <c r="CE74" s="13" t="s">
        <v>282</v>
      </c>
      <c r="CF74" s="13" t="s">
        <v>282</v>
      </c>
      <c r="CG74" s="13" t="s">
        <v>282</v>
      </c>
      <c r="CH74" s="13" t="s">
        <v>282</v>
      </c>
      <c r="CI74" s="13" t="s">
        <v>282</v>
      </c>
      <c r="CJ74" s="13" t="s">
        <v>282</v>
      </c>
      <c r="CK74" s="13" t="s">
        <v>282</v>
      </c>
      <c r="CL74" s="13" t="s">
        <v>282</v>
      </c>
      <c r="CM74" s="13" t="s">
        <v>282</v>
      </c>
      <c r="CN74" s="13" t="s">
        <v>283</v>
      </c>
      <c r="CO74" s="13" t="s">
        <v>283</v>
      </c>
      <c r="CP74" s="13" t="s">
        <v>283</v>
      </c>
      <c r="CQ74" s="13" t="s">
        <v>283</v>
      </c>
      <c r="CR74" s="13" t="s">
        <v>283</v>
      </c>
      <c r="CS74" s="13">
        <v>22</v>
      </c>
      <c r="CT74" s="13" t="s">
        <v>283</v>
      </c>
      <c r="CU74" s="13" t="s">
        <v>283</v>
      </c>
      <c r="CV74" s="13" t="s">
        <v>283</v>
      </c>
      <c r="CW74" s="13" t="s">
        <v>283</v>
      </c>
      <c r="CX74" s="13" t="s">
        <v>283</v>
      </c>
      <c r="CZ74" s="13" t="s">
        <v>283</v>
      </c>
      <c r="DA74" s="13" t="s">
        <v>283</v>
      </c>
      <c r="DB74" s="13" t="s">
        <v>283</v>
      </c>
      <c r="DC74" s="13" t="s">
        <v>283</v>
      </c>
      <c r="DD74" s="13" t="s">
        <v>283</v>
      </c>
      <c r="DE74" s="13">
        <v>21</v>
      </c>
      <c r="DF74" s="13" t="s">
        <v>283</v>
      </c>
      <c r="DG74" s="13" t="s">
        <v>283</v>
      </c>
      <c r="DH74" s="13" t="s">
        <v>283</v>
      </c>
      <c r="DI74" s="13" t="s">
        <v>283</v>
      </c>
      <c r="DJ74" s="13" t="s">
        <v>283</v>
      </c>
      <c r="DK74" s="13">
        <v>26</v>
      </c>
    </row>
    <row r="75" spans="1:115">
      <c r="A75" s="3" t="s">
        <v>209</v>
      </c>
      <c r="B75" s="13" t="s">
        <v>283</v>
      </c>
      <c r="C75" s="13" t="s">
        <v>283</v>
      </c>
      <c r="D75" s="13" t="s">
        <v>283</v>
      </c>
      <c r="E75" s="13" t="s">
        <v>283</v>
      </c>
      <c r="F75" s="13" t="s">
        <v>283</v>
      </c>
      <c r="G75" s="13" t="s">
        <v>283</v>
      </c>
      <c r="H75" s="13" t="s">
        <v>283</v>
      </c>
      <c r="I75" s="13" t="s">
        <v>283</v>
      </c>
      <c r="J75" s="13" t="s">
        <v>283</v>
      </c>
      <c r="K75" s="13" t="s">
        <v>283</v>
      </c>
      <c r="L75" s="13" t="s">
        <v>283</v>
      </c>
      <c r="M75" s="13" t="s">
        <v>283</v>
      </c>
      <c r="N75" s="13" t="s">
        <v>283</v>
      </c>
      <c r="O75" s="13" t="s">
        <v>283</v>
      </c>
      <c r="P75" s="13" t="s">
        <v>283</v>
      </c>
      <c r="Q75" s="13" t="s">
        <v>283</v>
      </c>
      <c r="R75" s="13" t="s">
        <v>283</v>
      </c>
      <c r="S75" s="13" t="s">
        <v>283</v>
      </c>
      <c r="T75" s="13" t="s">
        <v>283</v>
      </c>
      <c r="U75" s="13" t="s">
        <v>283</v>
      </c>
      <c r="V75" s="13" t="s">
        <v>283</v>
      </c>
      <c r="W75" s="13" t="s">
        <v>283</v>
      </c>
      <c r="X75" s="13" t="s">
        <v>283</v>
      </c>
      <c r="Y75" s="13" t="s">
        <v>283</v>
      </c>
      <c r="Z75" s="13" t="s">
        <v>283</v>
      </c>
      <c r="AA75" s="13" t="s">
        <v>283</v>
      </c>
      <c r="AB75" s="13" t="s">
        <v>283</v>
      </c>
      <c r="AC75" s="13" t="s">
        <v>283</v>
      </c>
      <c r="AD75" s="13" t="s">
        <v>283</v>
      </c>
      <c r="AE75" s="13" t="s">
        <v>283</v>
      </c>
      <c r="AF75" s="74" t="s">
        <v>283</v>
      </c>
      <c r="AG75" s="74" t="s">
        <v>283</v>
      </c>
      <c r="AH75" s="74" t="s">
        <v>283</v>
      </c>
      <c r="AI75" s="74" t="s">
        <v>283</v>
      </c>
      <c r="AJ75" s="74" t="s">
        <v>283</v>
      </c>
      <c r="AK75" s="13" t="s">
        <v>283</v>
      </c>
      <c r="AL75" s="13" t="s">
        <v>283</v>
      </c>
      <c r="AM75" s="13" t="s">
        <v>283</v>
      </c>
      <c r="AN75" s="13" t="s">
        <v>283</v>
      </c>
      <c r="AO75" s="13" t="s">
        <v>283</v>
      </c>
      <c r="AP75" s="13" t="s">
        <v>283</v>
      </c>
      <c r="AQ75" s="13" t="s">
        <v>283</v>
      </c>
      <c r="AR75" s="13" t="s">
        <v>283</v>
      </c>
      <c r="AS75" s="13" t="s">
        <v>283</v>
      </c>
      <c r="AT75" s="13" t="s">
        <v>283</v>
      </c>
      <c r="AU75" s="80" t="s">
        <v>283</v>
      </c>
      <c r="AV75" s="80" t="s">
        <v>283</v>
      </c>
      <c r="AW75" s="80" t="s">
        <v>283</v>
      </c>
      <c r="AX75" s="80" t="s">
        <v>283</v>
      </c>
      <c r="AY75" s="80" t="s">
        <v>283</v>
      </c>
      <c r="AZ75" s="13">
        <v>18</v>
      </c>
      <c r="BA75" s="13">
        <v>28</v>
      </c>
      <c r="BB75" s="13">
        <v>33</v>
      </c>
      <c r="BC75" s="13">
        <v>8</v>
      </c>
      <c r="BD75" s="13">
        <v>27</v>
      </c>
      <c r="BE75" s="13">
        <v>24</v>
      </c>
      <c r="BF75" s="13">
        <v>27</v>
      </c>
      <c r="BG75" s="13">
        <v>35</v>
      </c>
      <c r="BH75" s="13">
        <v>35</v>
      </c>
      <c r="BI75" s="13">
        <v>25</v>
      </c>
      <c r="BJ75" s="13"/>
      <c r="BK75" s="3"/>
      <c r="BL75" s="3" t="s">
        <v>415</v>
      </c>
      <c r="BM75" s="3" t="s">
        <v>26</v>
      </c>
      <c r="BN75" s="3"/>
      <c r="BO75" s="3"/>
      <c r="BP75" s="13" t="s">
        <v>283</v>
      </c>
      <c r="BQ75" s="13" t="s">
        <v>282</v>
      </c>
      <c r="BR75" s="13" t="s">
        <v>282</v>
      </c>
      <c r="BS75" s="13" t="s">
        <v>282</v>
      </c>
      <c r="BT75" s="13" t="s">
        <v>282</v>
      </c>
      <c r="BU75" s="13" t="s">
        <v>282</v>
      </c>
      <c r="BV75" s="13" t="s">
        <v>282</v>
      </c>
      <c r="BW75" s="13" t="s">
        <v>282</v>
      </c>
      <c r="BX75" s="13" t="s">
        <v>282</v>
      </c>
      <c r="BY75" s="13" t="s">
        <v>282</v>
      </c>
      <c r="BZ75" s="13" t="s">
        <v>282</v>
      </c>
      <c r="CA75" s="13" t="s">
        <v>282</v>
      </c>
      <c r="CB75" s="13" t="s">
        <v>282</v>
      </c>
      <c r="CC75" s="13" t="s">
        <v>282</v>
      </c>
      <c r="CD75" s="13" t="s">
        <v>282</v>
      </c>
      <c r="CE75" s="13" t="s">
        <v>282</v>
      </c>
      <c r="CF75" s="13" t="s">
        <v>282</v>
      </c>
      <c r="CG75" s="13" t="s">
        <v>282</v>
      </c>
      <c r="CH75" s="13" t="s">
        <v>282</v>
      </c>
      <c r="CI75" s="13" t="s">
        <v>282</v>
      </c>
      <c r="CJ75" s="13" t="s">
        <v>282</v>
      </c>
      <c r="CK75" s="13" t="s">
        <v>282</v>
      </c>
      <c r="CL75" s="13" t="s">
        <v>282</v>
      </c>
      <c r="CM75" s="13" t="s">
        <v>282</v>
      </c>
      <c r="CN75" s="13" t="s">
        <v>283</v>
      </c>
      <c r="CO75" s="13" t="s">
        <v>283</v>
      </c>
      <c r="CP75" s="13" t="s">
        <v>283</v>
      </c>
      <c r="CQ75" s="13" t="s">
        <v>283</v>
      </c>
      <c r="CR75" s="13" t="s">
        <v>283</v>
      </c>
      <c r="CS75" s="13">
        <v>22</v>
      </c>
      <c r="CT75" s="13" t="s">
        <v>283</v>
      </c>
      <c r="CU75" s="13" t="s">
        <v>283</v>
      </c>
      <c r="CV75" s="13" t="s">
        <v>283</v>
      </c>
      <c r="CW75" s="13" t="s">
        <v>283</v>
      </c>
      <c r="CX75" s="13" t="s">
        <v>283</v>
      </c>
      <c r="CZ75" s="13" t="s">
        <v>283</v>
      </c>
      <c r="DA75" s="13" t="s">
        <v>283</v>
      </c>
      <c r="DB75" s="13" t="s">
        <v>283</v>
      </c>
      <c r="DC75" s="13" t="s">
        <v>283</v>
      </c>
      <c r="DD75" s="13" t="s">
        <v>283</v>
      </c>
      <c r="DE75" s="13">
        <v>21</v>
      </c>
      <c r="DF75" s="13" t="s">
        <v>283</v>
      </c>
      <c r="DG75" s="13" t="s">
        <v>283</v>
      </c>
      <c r="DH75" s="13" t="s">
        <v>283</v>
      </c>
      <c r="DI75" s="13" t="s">
        <v>283</v>
      </c>
      <c r="DJ75" s="13" t="s">
        <v>283</v>
      </c>
      <c r="DK75" s="13">
        <v>26</v>
      </c>
    </row>
    <row r="76" spans="1:115">
      <c r="A76" s="3" t="s">
        <v>210</v>
      </c>
      <c r="B76" s="13" t="s">
        <v>283</v>
      </c>
      <c r="C76" s="13" t="s">
        <v>283</v>
      </c>
      <c r="D76" s="13" t="s">
        <v>283</v>
      </c>
      <c r="E76" s="13" t="s">
        <v>283</v>
      </c>
      <c r="F76" s="13" t="s">
        <v>283</v>
      </c>
      <c r="G76" s="13" t="s">
        <v>283</v>
      </c>
      <c r="H76" s="13" t="s">
        <v>283</v>
      </c>
      <c r="I76" s="13" t="s">
        <v>283</v>
      </c>
      <c r="J76" s="13" t="s">
        <v>283</v>
      </c>
      <c r="K76" s="13" t="s">
        <v>283</v>
      </c>
      <c r="L76" s="13" t="s">
        <v>283</v>
      </c>
      <c r="M76" s="13" t="s">
        <v>283</v>
      </c>
      <c r="N76" s="13" t="s">
        <v>283</v>
      </c>
      <c r="O76" s="13" t="s">
        <v>283</v>
      </c>
      <c r="P76" s="13" t="s">
        <v>283</v>
      </c>
      <c r="Q76" s="13" t="s">
        <v>283</v>
      </c>
      <c r="R76" s="13" t="s">
        <v>283</v>
      </c>
      <c r="S76" s="13" t="s">
        <v>283</v>
      </c>
      <c r="T76" s="13" t="s">
        <v>283</v>
      </c>
      <c r="U76" s="13" t="s">
        <v>283</v>
      </c>
      <c r="V76" s="13" t="s">
        <v>283</v>
      </c>
      <c r="W76" s="13" t="s">
        <v>283</v>
      </c>
      <c r="X76" s="13" t="s">
        <v>283</v>
      </c>
      <c r="Y76" s="13" t="s">
        <v>283</v>
      </c>
      <c r="Z76" s="13" t="s">
        <v>283</v>
      </c>
      <c r="AA76" s="13" t="s">
        <v>283</v>
      </c>
      <c r="AB76" s="13" t="s">
        <v>283</v>
      </c>
      <c r="AC76" s="13" t="s">
        <v>283</v>
      </c>
      <c r="AD76" s="13" t="s">
        <v>283</v>
      </c>
      <c r="AE76" s="13" t="s">
        <v>283</v>
      </c>
      <c r="AF76" s="74" t="s">
        <v>283</v>
      </c>
      <c r="AG76" s="74" t="s">
        <v>283</v>
      </c>
      <c r="AH76" s="74" t="s">
        <v>283</v>
      </c>
      <c r="AI76" s="74" t="s">
        <v>283</v>
      </c>
      <c r="AJ76" s="74" t="s">
        <v>283</v>
      </c>
      <c r="AK76" s="13" t="s">
        <v>283</v>
      </c>
      <c r="AL76" s="13" t="s">
        <v>283</v>
      </c>
      <c r="AM76" s="13" t="s">
        <v>283</v>
      </c>
      <c r="AN76" s="13" t="s">
        <v>283</v>
      </c>
      <c r="AO76" s="13" t="s">
        <v>283</v>
      </c>
      <c r="AP76" s="13" t="s">
        <v>283</v>
      </c>
      <c r="AQ76" s="13" t="s">
        <v>283</v>
      </c>
      <c r="AR76" s="13" t="s">
        <v>283</v>
      </c>
      <c r="AS76" s="13" t="s">
        <v>283</v>
      </c>
      <c r="AT76" s="13" t="s">
        <v>283</v>
      </c>
      <c r="AU76" s="80" t="s">
        <v>283</v>
      </c>
      <c r="AV76" s="80" t="s">
        <v>283</v>
      </c>
      <c r="AW76" s="80" t="s">
        <v>283</v>
      </c>
      <c r="AX76" s="80" t="s">
        <v>283</v>
      </c>
      <c r="AY76" s="80" t="s">
        <v>283</v>
      </c>
      <c r="AZ76" s="13">
        <v>18</v>
      </c>
      <c r="BA76" s="13">
        <v>28</v>
      </c>
      <c r="BB76" s="13">
        <v>33</v>
      </c>
      <c r="BC76" s="13">
        <v>8</v>
      </c>
      <c r="BD76" s="13">
        <v>27</v>
      </c>
      <c r="BE76" s="13">
        <v>24</v>
      </c>
      <c r="BF76" s="13">
        <v>27</v>
      </c>
      <c r="BG76" s="13">
        <v>35</v>
      </c>
      <c r="BH76" s="13">
        <v>35</v>
      </c>
      <c r="BI76" s="13">
        <v>25</v>
      </c>
      <c r="BJ76" s="13"/>
      <c r="BK76" s="3"/>
      <c r="BL76" s="3" t="s">
        <v>416</v>
      </c>
      <c r="BM76" s="3" t="s">
        <v>25</v>
      </c>
      <c r="BN76" s="3"/>
      <c r="BO76" s="3"/>
      <c r="BP76" s="13">
        <v>1</v>
      </c>
      <c r="BQ76" s="13" t="s">
        <v>282</v>
      </c>
      <c r="BR76" s="13" t="s">
        <v>282</v>
      </c>
      <c r="BS76" s="13" t="s">
        <v>282</v>
      </c>
      <c r="BT76" s="13" t="s">
        <v>282</v>
      </c>
      <c r="BU76" s="13" t="s">
        <v>282</v>
      </c>
      <c r="BV76" s="13" t="s">
        <v>282</v>
      </c>
      <c r="BW76" s="13" t="s">
        <v>282</v>
      </c>
      <c r="BX76" s="13" t="s">
        <v>282</v>
      </c>
      <c r="BY76" s="13" t="s">
        <v>282</v>
      </c>
      <c r="BZ76" s="13" t="s">
        <v>282</v>
      </c>
      <c r="CA76" s="13" t="s">
        <v>282</v>
      </c>
      <c r="CB76" s="13" t="s">
        <v>282</v>
      </c>
      <c r="CC76" s="13" t="s">
        <v>282</v>
      </c>
      <c r="CD76" s="13" t="s">
        <v>282</v>
      </c>
      <c r="CE76" s="13" t="s">
        <v>282</v>
      </c>
      <c r="CF76" s="13" t="s">
        <v>282</v>
      </c>
      <c r="CG76" s="13" t="s">
        <v>282</v>
      </c>
      <c r="CH76" s="13" t="s">
        <v>282</v>
      </c>
      <c r="CI76" s="13" t="s">
        <v>282</v>
      </c>
      <c r="CJ76" s="13" t="s">
        <v>282</v>
      </c>
      <c r="CK76" s="13" t="s">
        <v>282</v>
      </c>
      <c r="CL76" s="13" t="s">
        <v>282</v>
      </c>
      <c r="CM76" s="13" t="s">
        <v>282</v>
      </c>
      <c r="CN76" s="13" t="s">
        <v>283</v>
      </c>
      <c r="CO76" s="13" t="s">
        <v>283</v>
      </c>
      <c r="CP76" s="13" t="s">
        <v>283</v>
      </c>
      <c r="CQ76" s="13" t="s">
        <v>283</v>
      </c>
      <c r="CR76" s="13" t="s">
        <v>283</v>
      </c>
      <c r="CS76" s="13">
        <v>22</v>
      </c>
      <c r="CT76" s="13" t="s">
        <v>283</v>
      </c>
      <c r="CU76" s="13" t="s">
        <v>283</v>
      </c>
      <c r="CV76" s="13" t="s">
        <v>283</v>
      </c>
      <c r="CW76" s="13" t="s">
        <v>283</v>
      </c>
      <c r="CX76" s="13" t="s">
        <v>283</v>
      </c>
      <c r="CZ76" s="13" t="s">
        <v>283</v>
      </c>
      <c r="DA76" s="13" t="s">
        <v>283</v>
      </c>
      <c r="DB76" s="13" t="s">
        <v>283</v>
      </c>
      <c r="DC76" s="13" t="s">
        <v>283</v>
      </c>
      <c r="DD76" s="13" t="s">
        <v>283</v>
      </c>
      <c r="DE76" s="13">
        <v>21</v>
      </c>
      <c r="DF76" s="13" t="s">
        <v>283</v>
      </c>
      <c r="DG76" s="13" t="s">
        <v>283</v>
      </c>
      <c r="DH76" s="13" t="s">
        <v>283</v>
      </c>
      <c r="DI76" s="13" t="s">
        <v>283</v>
      </c>
      <c r="DJ76" s="13" t="s">
        <v>283</v>
      </c>
      <c r="DK76" s="13">
        <v>26</v>
      </c>
    </row>
    <row r="77" spans="1:115">
      <c r="A77" s="3" t="s">
        <v>211</v>
      </c>
      <c r="B77" s="13" t="s">
        <v>283</v>
      </c>
      <c r="C77" s="13" t="s">
        <v>283</v>
      </c>
      <c r="D77" s="13" t="s">
        <v>283</v>
      </c>
      <c r="E77" s="13" t="s">
        <v>283</v>
      </c>
      <c r="F77" s="13" t="s">
        <v>283</v>
      </c>
      <c r="G77" s="13" t="s">
        <v>283</v>
      </c>
      <c r="H77" s="13" t="s">
        <v>283</v>
      </c>
      <c r="I77" s="13" t="s">
        <v>283</v>
      </c>
      <c r="J77" s="13" t="s">
        <v>283</v>
      </c>
      <c r="K77" s="13" t="s">
        <v>283</v>
      </c>
      <c r="L77" s="13" t="s">
        <v>283</v>
      </c>
      <c r="M77" s="13" t="s">
        <v>283</v>
      </c>
      <c r="N77" s="13" t="s">
        <v>283</v>
      </c>
      <c r="O77" s="13" t="s">
        <v>283</v>
      </c>
      <c r="P77" s="13" t="s">
        <v>283</v>
      </c>
      <c r="Q77" s="13" t="s">
        <v>283</v>
      </c>
      <c r="R77" s="13" t="s">
        <v>283</v>
      </c>
      <c r="S77" s="13" t="s">
        <v>283</v>
      </c>
      <c r="T77" s="13" t="s">
        <v>283</v>
      </c>
      <c r="U77" s="13" t="s">
        <v>283</v>
      </c>
      <c r="V77" s="13" t="s">
        <v>283</v>
      </c>
      <c r="W77" s="13" t="s">
        <v>283</v>
      </c>
      <c r="X77" s="13" t="s">
        <v>283</v>
      </c>
      <c r="Y77" s="13" t="s">
        <v>283</v>
      </c>
      <c r="Z77" s="13" t="s">
        <v>283</v>
      </c>
      <c r="AA77" s="13" t="s">
        <v>283</v>
      </c>
      <c r="AB77" s="13" t="s">
        <v>283</v>
      </c>
      <c r="AC77" s="13" t="s">
        <v>283</v>
      </c>
      <c r="AD77" s="13" t="s">
        <v>283</v>
      </c>
      <c r="AE77" s="13" t="s">
        <v>283</v>
      </c>
      <c r="AF77" s="74" t="s">
        <v>283</v>
      </c>
      <c r="AG77" s="74" t="s">
        <v>283</v>
      </c>
      <c r="AH77" s="74" t="s">
        <v>283</v>
      </c>
      <c r="AI77" s="74" t="s">
        <v>283</v>
      </c>
      <c r="AJ77" s="74" t="s">
        <v>283</v>
      </c>
      <c r="AK77" s="13" t="s">
        <v>283</v>
      </c>
      <c r="AL77" s="13" t="s">
        <v>283</v>
      </c>
      <c r="AM77" s="13" t="s">
        <v>283</v>
      </c>
      <c r="AN77" s="13" t="s">
        <v>283</v>
      </c>
      <c r="AO77" s="13" t="s">
        <v>283</v>
      </c>
      <c r="AP77" s="13" t="s">
        <v>283</v>
      </c>
      <c r="AQ77" s="13" t="s">
        <v>283</v>
      </c>
      <c r="AR77" s="13" t="s">
        <v>283</v>
      </c>
      <c r="AS77" s="13" t="s">
        <v>283</v>
      </c>
      <c r="AT77" s="13" t="s">
        <v>283</v>
      </c>
      <c r="AU77" s="80" t="s">
        <v>283</v>
      </c>
      <c r="AV77" s="80" t="s">
        <v>283</v>
      </c>
      <c r="AW77" s="80" t="s">
        <v>283</v>
      </c>
      <c r="AX77" s="80" t="s">
        <v>283</v>
      </c>
      <c r="AY77" s="80" t="s">
        <v>283</v>
      </c>
      <c r="AZ77" s="13">
        <v>18</v>
      </c>
      <c r="BA77" s="13">
        <v>28</v>
      </c>
      <c r="BB77" s="13">
        <v>33</v>
      </c>
      <c r="BC77" s="13">
        <v>8</v>
      </c>
      <c r="BD77" s="13">
        <v>27</v>
      </c>
      <c r="BE77" s="13">
        <v>24</v>
      </c>
      <c r="BF77" s="13">
        <v>27</v>
      </c>
      <c r="BG77" s="13">
        <v>35</v>
      </c>
      <c r="BH77" s="13">
        <v>35</v>
      </c>
      <c r="BI77" s="13">
        <v>25</v>
      </c>
      <c r="BJ77" s="13"/>
      <c r="BK77" s="3"/>
      <c r="BL77" s="3" t="s">
        <v>417</v>
      </c>
      <c r="BM77" s="3" t="s">
        <v>24</v>
      </c>
      <c r="BN77" s="3"/>
      <c r="BO77" s="3"/>
      <c r="BP77" s="13">
        <v>0</v>
      </c>
      <c r="BQ77" s="13" t="s">
        <v>282</v>
      </c>
      <c r="BR77" s="13" t="s">
        <v>282</v>
      </c>
      <c r="BS77" s="13" t="s">
        <v>282</v>
      </c>
      <c r="BT77" s="13" t="s">
        <v>282</v>
      </c>
      <c r="BU77" s="13" t="s">
        <v>282</v>
      </c>
      <c r="BV77" s="13" t="s">
        <v>282</v>
      </c>
      <c r="BW77" s="13" t="s">
        <v>282</v>
      </c>
      <c r="BX77" s="13" t="s">
        <v>282</v>
      </c>
      <c r="BY77" s="13" t="s">
        <v>282</v>
      </c>
      <c r="BZ77" s="13" t="s">
        <v>282</v>
      </c>
      <c r="CA77" s="13" t="s">
        <v>282</v>
      </c>
      <c r="CB77" s="13" t="s">
        <v>282</v>
      </c>
      <c r="CC77" s="13" t="s">
        <v>282</v>
      </c>
      <c r="CD77" s="13" t="s">
        <v>282</v>
      </c>
      <c r="CE77" s="13" t="s">
        <v>282</v>
      </c>
      <c r="CF77" s="13" t="s">
        <v>282</v>
      </c>
      <c r="CG77" s="13" t="s">
        <v>282</v>
      </c>
      <c r="CH77" s="13" t="s">
        <v>282</v>
      </c>
      <c r="CI77" s="13" t="s">
        <v>282</v>
      </c>
      <c r="CJ77" s="13" t="s">
        <v>282</v>
      </c>
      <c r="CK77" s="13" t="s">
        <v>282</v>
      </c>
      <c r="CL77" s="13" t="s">
        <v>282</v>
      </c>
      <c r="CM77" s="13" t="s">
        <v>282</v>
      </c>
      <c r="CN77" s="13" t="s">
        <v>283</v>
      </c>
      <c r="CO77" s="13" t="s">
        <v>283</v>
      </c>
      <c r="CP77" s="13" t="s">
        <v>283</v>
      </c>
      <c r="CQ77" s="13" t="s">
        <v>283</v>
      </c>
      <c r="CR77" s="13" t="s">
        <v>283</v>
      </c>
      <c r="CS77" s="13">
        <v>22</v>
      </c>
      <c r="CT77" s="13" t="s">
        <v>283</v>
      </c>
      <c r="CU77" s="13" t="s">
        <v>283</v>
      </c>
      <c r="CV77" s="13" t="s">
        <v>283</v>
      </c>
      <c r="CW77" s="13" t="s">
        <v>283</v>
      </c>
      <c r="CX77" s="13" t="s">
        <v>283</v>
      </c>
      <c r="CZ77" s="13" t="s">
        <v>283</v>
      </c>
      <c r="DA77" s="13" t="s">
        <v>283</v>
      </c>
      <c r="DB77" s="13" t="s">
        <v>283</v>
      </c>
      <c r="DC77" s="13" t="s">
        <v>283</v>
      </c>
      <c r="DD77" s="13" t="s">
        <v>283</v>
      </c>
      <c r="DE77" s="13">
        <v>21</v>
      </c>
      <c r="DF77" s="13" t="s">
        <v>283</v>
      </c>
      <c r="DG77" s="13" t="s">
        <v>283</v>
      </c>
      <c r="DH77" s="13" t="s">
        <v>283</v>
      </c>
      <c r="DI77" s="13" t="s">
        <v>283</v>
      </c>
      <c r="DJ77" s="13" t="s">
        <v>283</v>
      </c>
      <c r="DK77" s="13">
        <v>26</v>
      </c>
    </row>
    <row r="78" spans="1:115">
      <c r="A78" s="3" t="s">
        <v>212</v>
      </c>
      <c r="B78" s="13" t="s">
        <v>283</v>
      </c>
      <c r="C78" s="13" t="s">
        <v>283</v>
      </c>
      <c r="D78" s="13" t="s">
        <v>283</v>
      </c>
      <c r="E78" s="13" t="s">
        <v>283</v>
      </c>
      <c r="F78" s="13" t="s">
        <v>283</v>
      </c>
      <c r="G78" s="13" t="s">
        <v>283</v>
      </c>
      <c r="H78" s="13" t="s">
        <v>283</v>
      </c>
      <c r="I78" s="13" t="s">
        <v>283</v>
      </c>
      <c r="J78" s="13" t="s">
        <v>283</v>
      </c>
      <c r="K78" s="13" t="s">
        <v>283</v>
      </c>
      <c r="L78" s="13" t="s">
        <v>283</v>
      </c>
      <c r="M78" s="13" t="s">
        <v>283</v>
      </c>
      <c r="N78" s="13" t="s">
        <v>283</v>
      </c>
      <c r="O78" s="13" t="s">
        <v>283</v>
      </c>
      <c r="P78" s="13" t="s">
        <v>283</v>
      </c>
      <c r="Q78" s="13" t="s">
        <v>283</v>
      </c>
      <c r="R78" s="13" t="s">
        <v>283</v>
      </c>
      <c r="S78" s="13" t="s">
        <v>283</v>
      </c>
      <c r="T78" s="13" t="s">
        <v>283</v>
      </c>
      <c r="U78" s="13" t="s">
        <v>283</v>
      </c>
      <c r="V78" s="13" t="s">
        <v>283</v>
      </c>
      <c r="W78" s="13" t="s">
        <v>283</v>
      </c>
      <c r="X78" s="13" t="s">
        <v>283</v>
      </c>
      <c r="Y78" s="13" t="s">
        <v>283</v>
      </c>
      <c r="Z78" s="13" t="s">
        <v>283</v>
      </c>
      <c r="AA78" s="13" t="s">
        <v>283</v>
      </c>
      <c r="AB78" s="13" t="s">
        <v>283</v>
      </c>
      <c r="AC78" s="13" t="s">
        <v>283</v>
      </c>
      <c r="AD78" s="13" t="s">
        <v>283</v>
      </c>
      <c r="AE78" s="13" t="s">
        <v>283</v>
      </c>
      <c r="AF78" s="74" t="s">
        <v>283</v>
      </c>
      <c r="AG78" s="74" t="s">
        <v>283</v>
      </c>
      <c r="AH78" s="74" t="s">
        <v>283</v>
      </c>
      <c r="AI78" s="74" t="s">
        <v>283</v>
      </c>
      <c r="AJ78" s="74" t="s">
        <v>283</v>
      </c>
      <c r="AK78" s="13" t="s">
        <v>283</v>
      </c>
      <c r="AL78" s="13" t="s">
        <v>283</v>
      </c>
      <c r="AM78" s="13" t="s">
        <v>283</v>
      </c>
      <c r="AN78" s="13" t="s">
        <v>283</v>
      </c>
      <c r="AO78" s="13" t="s">
        <v>283</v>
      </c>
      <c r="AP78" s="13" t="s">
        <v>283</v>
      </c>
      <c r="AQ78" s="13" t="s">
        <v>283</v>
      </c>
      <c r="AR78" s="13" t="s">
        <v>283</v>
      </c>
      <c r="AS78" s="13" t="s">
        <v>283</v>
      </c>
      <c r="AT78" s="13" t="s">
        <v>283</v>
      </c>
      <c r="AU78" s="80" t="s">
        <v>283</v>
      </c>
      <c r="AV78" s="80" t="s">
        <v>283</v>
      </c>
      <c r="AW78" s="80" t="s">
        <v>283</v>
      </c>
      <c r="AX78" s="80" t="s">
        <v>283</v>
      </c>
      <c r="AY78" s="80" t="s">
        <v>283</v>
      </c>
      <c r="AZ78" s="13">
        <v>18</v>
      </c>
      <c r="BA78" s="13">
        <v>28</v>
      </c>
      <c r="BB78" s="13">
        <v>33</v>
      </c>
      <c r="BC78" s="13">
        <v>8</v>
      </c>
      <c r="BD78" s="13">
        <v>27</v>
      </c>
      <c r="BE78" s="13">
        <v>24</v>
      </c>
      <c r="BF78" s="13">
        <v>27</v>
      </c>
      <c r="BG78" s="13">
        <v>35</v>
      </c>
      <c r="BH78" s="13">
        <v>35</v>
      </c>
      <c r="BI78" s="13">
        <v>25</v>
      </c>
      <c r="BJ78" s="13"/>
      <c r="BK78" s="3"/>
      <c r="BL78" s="3" t="s">
        <v>418</v>
      </c>
      <c r="BM78" s="3" t="s">
        <v>23</v>
      </c>
      <c r="BN78" s="3"/>
      <c r="BO78" s="3"/>
      <c r="BP78" s="13" t="s">
        <v>283</v>
      </c>
      <c r="BQ78" s="13" t="s">
        <v>282</v>
      </c>
      <c r="BR78" s="13" t="s">
        <v>282</v>
      </c>
      <c r="BS78" s="13" t="s">
        <v>282</v>
      </c>
      <c r="BT78" s="13" t="s">
        <v>282</v>
      </c>
      <c r="BU78" s="13" t="s">
        <v>282</v>
      </c>
      <c r="BV78" s="13" t="s">
        <v>282</v>
      </c>
      <c r="BW78" s="13" t="s">
        <v>282</v>
      </c>
      <c r="BX78" s="13" t="s">
        <v>282</v>
      </c>
      <c r="BY78" s="13" t="s">
        <v>282</v>
      </c>
      <c r="BZ78" s="13" t="s">
        <v>282</v>
      </c>
      <c r="CA78" s="13" t="s">
        <v>282</v>
      </c>
      <c r="CB78" s="13" t="s">
        <v>282</v>
      </c>
      <c r="CC78" s="13" t="s">
        <v>282</v>
      </c>
      <c r="CD78" s="13" t="s">
        <v>282</v>
      </c>
      <c r="CE78" s="13" t="s">
        <v>282</v>
      </c>
      <c r="CF78" s="13" t="s">
        <v>282</v>
      </c>
      <c r="CG78" s="13" t="s">
        <v>282</v>
      </c>
      <c r="CH78" s="13" t="s">
        <v>282</v>
      </c>
      <c r="CI78" s="13" t="s">
        <v>282</v>
      </c>
      <c r="CJ78" s="13" t="s">
        <v>282</v>
      </c>
      <c r="CK78" s="13" t="s">
        <v>282</v>
      </c>
      <c r="CL78" s="13" t="s">
        <v>282</v>
      </c>
      <c r="CM78" s="13" t="s">
        <v>282</v>
      </c>
      <c r="CN78" s="13" t="s">
        <v>283</v>
      </c>
      <c r="CO78" s="13" t="s">
        <v>283</v>
      </c>
      <c r="CP78" s="13" t="s">
        <v>283</v>
      </c>
      <c r="CQ78" s="13" t="s">
        <v>283</v>
      </c>
      <c r="CR78" s="13" t="s">
        <v>283</v>
      </c>
      <c r="CS78" s="13">
        <v>22</v>
      </c>
      <c r="CT78" s="13" t="s">
        <v>283</v>
      </c>
      <c r="CU78" s="13" t="s">
        <v>283</v>
      </c>
      <c r="CV78" s="13" t="s">
        <v>283</v>
      </c>
      <c r="CW78" s="13" t="s">
        <v>283</v>
      </c>
      <c r="CX78" s="13" t="s">
        <v>283</v>
      </c>
      <c r="CZ78" s="13" t="s">
        <v>283</v>
      </c>
      <c r="DA78" s="13" t="s">
        <v>283</v>
      </c>
      <c r="DB78" s="13" t="s">
        <v>283</v>
      </c>
      <c r="DC78" s="13" t="s">
        <v>283</v>
      </c>
      <c r="DD78" s="13" t="s">
        <v>283</v>
      </c>
      <c r="DE78" s="13">
        <v>21</v>
      </c>
      <c r="DF78" s="13" t="s">
        <v>283</v>
      </c>
      <c r="DG78" s="13" t="s">
        <v>283</v>
      </c>
      <c r="DH78" s="13" t="s">
        <v>283</v>
      </c>
      <c r="DI78" s="13" t="s">
        <v>283</v>
      </c>
      <c r="DJ78" s="13" t="s">
        <v>283</v>
      </c>
      <c r="DK78" s="13">
        <v>26</v>
      </c>
    </row>
    <row r="79" spans="1:115">
      <c r="A79" s="3" t="s">
        <v>213</v>
      </c>
      <c r="B79" s="13" t="s">
        <v>283</v>
      </c>
      <c r="C79" s="13" t="s">
        <v>283</v>
      </c>
      <c r="D79" s="13" t="s">
        <v>283</v>
      </c>
      <c r="E79" s="13" t="s">
        <v>283</v>
      </c>
      <c r="F79" s="13" t="s">
        <v>283</v>
      </c>
      <c r="G79" s="13" t="s">
        <v>283</v>
      </c>
      <c r="H79" s="13" t="s">
        <v>283</v>
      </c>
      <c r="I79" s="13" t="s">
        <v>283</v>
      </c>
      <c r="J79" s="13" t="s">
        <v>283</v>
      </c>
      <c r="K79" s="13" t="s">
        <v>283</v>
      </c>
      <c r="L79" s="13" t="s">
        <v>283</v>
      </c>
      <c r="M79" s="13" t="s">
        <v>283</v>
      </c>
      <c r="N79" s="13" t="s">
        <v>283</v>
      </c>
      <c r="O79" s="13" t="s">
        <v>283</v>
      </c>
      <c r="P79" s="13" t="s">
        <v>283</v>
      </c>
      <c r="Q79" s="13" t="s">
        <v>283</v>
      </c>
      <c r="R79" s="13" t="s">
        <v>283</v>
      </c>
      <c r="S79" s="13" t="s">
        <v>283</v>
      </c>
      <c r="T79" s="13" t="s">
        <v>283</v>
      </c>
      <c r="U79" s="13" t="s">
        <v>283</v>
      </c>
      <c r="V79" s="13" t="s">
        <v>283</v>
      </c>
      <c r="W79" s="13" t="s">
        <v>283</v>
      </c>
      <c r="X79" s="13" t="s">
        <v>283</v>
      </c>
      <c r="Y79" s="13" t="s">
        <v>283</v>
      </c>
      <c r="Z79" s="13" t="s">
        <v>283</v>
      </c>
      <c r="AA79" s="13" t="s">
        <v>283</v>
      </c>
      <c r="AB79" s="13" t="s">
        <v>283</v>
      </c>
      <c r="AC79" s="13" t="s">
        <v>283</v>
      </c>
      <c r="AD79" s="13" t="s">
        <v>283</v>
      </c>
      <c r="AE79" s="13" t="s">
        <v>283</v>
      </c>
      <c r="AF79" s="74" t="s">
        <v>283</v>
      </c>
      <c r="AG79" s="74" t="s">
        <v>283</v>
      </c>
      <c r="AH79" s="74" t="s">
        <v>283</v>
      </c>
      <c r="AI79" s="74" t="s">
        <v>283</v>
      </c>
      <c r="AJ79" s="74" t="s">
        <v>283</v>
      </c>
      <c r="AK79" s="13" t="s">
        <v>283</v>
      </c>
      <c r="AL79" s="13" t="s">
        <v>283</v>
      </c>
      <c r="AM79" s="13" t="s">
        <v>283</v>
      </c>
      <c r="AN79" s="13" t="s">
        <v>283</v>
      </c>
      <c r="AO79" s="13" t="s">
        <v>283</v>
      </c>
      <c r="AP79" s="13" t="s">
        <v>281</v>
      </c>
      <c r="AQ79" s="13" t="s">
        <v>281</v>
      </c>
      <c r="AR79" s="13" t="s">
        <v>283</v>
      </c>
      <c r="AS79" s="13" t="s">
        <v>281</v>
      </c>
      <c r="AT79" s="13" t="s">
        <v>281</v>
      </c>
      <c r="AU79" s="80" t="s">
        <v>281</v>
      </c>
      <c r="AV79" s="80" t="s">
        <v>281</v>
      </c>
      <c r="AW79" s="80" t="s">
        <v>283</v>
      </c>
      <c r="AX79" s="80" t="s">
        <v>281</v>
      </c>
      <c r="AY79" s="80" t="s">
        <v>281</v>
      </c>
      <c r="AZ79" s="13">
        <v>18</v>
      </c>
      <c r="BA79" s="13">
        <v>28</v>
      </c>
      <c r="BB79" s="13">
        <v>33</v>
      </c>
      <c r="BC79" s="13">
        <v>8</v>
      </c>
      <c r="BD79" s="13">
        <v>27</v>
      </c>
      <c r="BE79" s="13">
        <v>24</v>
      </c>
      <c r="BF79" s="13">
        <v>27</v>
      </c>
      <c r="BG79" s="13">
        <v>35</v>
      </c>
      <c r="BH79" s="13">
        <v>35</v>
      </c>
      <c r="BI79" s="13">
        <v>25</v>
      </c>
      <c r="BJ79" s="13"/>
      <c r="BK79" s="3"/>
      <c r="BL79" s="3" t="s">
        <v>419</v>
      </c>
      <c r="BM79" s="3" t="s">
        <v>22</v>
      </c>
      <c r="BN79" s="3"/>
      <c r="BO79" s="3"/>
      <c r="BP79" s="13" t="s">
        <v>283</v>
      </c>
      <c r="BQ79" s="13" t="s">
        <v>282</v>
      </c>
      <c r="BR79" s="13" t="s">
        <v>282</v>
      </c>
      <c r="BS79" s="13" t="s">
        <v>282</v>
      </c>
      <c r="BT79" s="13" t="s">
        <v>282</v>
      </c>
      <c r="BU79" s="13" t="s">
        <v>282</v>
      </c>
      <c r="BV79" s="13" t="s">
        <v>282</v>
      </c>
      <c r="BW79" s="13" t="s">
        <v>282</v>
      </c>
      <c r="BX79" s="13" t="s">
        <v>282</v>
      </c>
      <c r="BY79" s="13" t="s">
        <v>282</v>
      </c>
      <c r="BZ79" s="13" t="s">
        <v>282</v>
      </c>
      <c r="CA79" s="13" t="s">
        <v>282</v>
      </c>
      <c r="CB79" s="13" t="s">
        <v>282</v>
      </c>
      <c r="CC79" s="13" t="s">
        <v>282</v>
      </c>
      <c r="CD79" s="13" t="s">
        <v>282</v>
      </c>
      <c r="CE79" s="13" t="s">
        <v>282</v>
      </c>
      <c r="CF79" s="13" t="s">
        <v>282</v>
      </c>
      <c r="CG79" s="13" t="s">
        <v>282</v>
      </c>
      <c r="CH79" s="13" t="s">
        <v>282</v>
      </c>
      <c r="CI79" s="13" t="s">
        <v>282</v>
      </c>
      <c r="CJ79" s="13" t="s">
        <v>282</v>
      </c>
      <c r="CK79" s="13" t="s">
        <v>282</v>
      </c>
      <c r="CL79" s="13" t="s">
        <v>282</v>
      </c>
      <c r="CM79" s="13" t="s">
        <v>282</v>
      </c>
      <c r="CN79" s="13" t="s">
        <v>283</v>
      </c>
      <c r="CO79" s="13" t="s">
        <v>283</v>
      </c>
      <c r="CP79" s="13" t="s">
        <v>283</v>
      </c>
      <c r="CQ79" s="13" t="s">
        <v>283</v>
      </c>
      <c r="CR79" s="13" t="s">
        <v>283</v>
      </c>
      <c r="CS79" s="13">
        <v>22</v>
      </c>
      <c r="CT79" s="13" t="s">
        <v>283</v>
      </c>
      <c r="CU79" s="13" t="s">
        <v>283</v>
      </c>
      <c r="CV79" s="13" t="s">
        <v>283</v>
      </c>
      <c r="CW79" s="13" t="s">
        <v>283</v>
      </c>
      <c r="CX79" s="13" t="s">
        <v>283</v>
      </c>
      <c r="CZ79" s="13" t="s">
        <v>283</v>
      </c>
      <c r="DA79" s="13" t="s">
        <v>283</v>
      </c>
      <c r="DB79" s="13" t="s">
        <v>283</v>
      </c>
      <c r="DC79" s="13" t="s">
        <v>283</v>
      </c>
      <c r="DD79" s="13" t="s">
        <v>283</v>
      </c>
      <c r="DE79" s="13">
        <v>21</v>
      </c>
      <c r="DF79" s="13" t="s">
        <v>283</v>
      </c>
      <c r="DG79" s="13" t="s">
        <v>283</v>
      </c>
      <c r="DH79" s="13" t="s">
        <v>283</v>
      </c>
      <c r="DI79" s="13" t="s">
        <v>283</v>
      </c>
      <c r="DJ79" s="13" t="s">
        <v>283</v>
      </c>
      <c r="DK79" s="13">
        <v>26</v>
      </c>
    </row>
    <row r="80" spans="1:115">
      <c r="A80" s="3" t="s">
        <v>214</v>
      </c>
      <c r="B80" s="13" t="s">
        <v>283</v>
      </c>
      <c r="C80" s="13" t="s">
        <v>283</v>
      </c>
      <c r="D80" s="13" t="s">
        <v>283</v>
      </c>
      <c r="E80" s="13" t="s">
        <v>283</v>
      </c>
      <c r="F80" s="13" t="s">
        <v>283</v>
      </c>
      <c r="G80" s="13" t="s">
        <v>283</v>
      </c>
      <c r="H80" s="13" t="s">
        <v>283</v>
      </c>
      <c r="I80" s="13" t="s">
        <v>283</v>
      </c>
      <c r="J80" s="13" t="s">
        <v>283</v>
      </c>
      <c r="K80" s="13" t="s">
        <v>283</v>
      </c>
      <c r="L80" s="13" t="s">
        <v>283</v>
      </c>
      <c r="M80" s="13" t="s">
        <v>283</v>
      </c>
      <c r="N80" s="13" t="s">
        <v>283</v>
      </c>
      <c r="O80" s="13" t="s">
        <v>283</v>
      </c>
      <c r="P80" s="13" t="s">
        <v>283</v>
      </c>
      <c r="Q80" s="13" t="s">
        <v>283</v>
      </c>
      <c r="R80" s="13" t="s">
        <v>283</v>
      </c>
      <c r="S80" s="13" t="s">
        <v>283</v>
      </c>
      <c r="T80" s="13" t="s">
        <v>283</v>
      </c>
      <c r="U80" s="13" t="s">
        <v>283</v>
      </c>
      <c r="V80" s="13" t="s">
        <v>283</v>
      </c>
      <c r="W80" s="13" t="s">
        <v>283</v>
      </c>
      <c r="X80" s="13" t="s">
        <v>283</v>
      </c>
      <c r="Y80" s="13" t="s">
        <v>283</v>
      </c>
      <c r="Z80" s="13" t="s">
        <v>283</v>
      </c>
      <c r="AA80" s="13" t="s">
        <v>283</v>
      </c>
      <c r="AB80" s="13" t="s">
        <v>283</v>
      </c>
      <c r="AC80" s="13" t="s">
        <v>283</v>
      </c>
      <c r="AD80" s="13" t="s">
        <v>283</v>
      </c>
      <c r="AE80" s="13" t="s">
        <v>283</v>
      </c>
      <c r="AF80" s="74" t="s">
        <v>283</v>
      </c>
      <c r="AG80" s="74" t="s">
        <v>283</v>
      </c>
      <c r="AH80" s="74" t="s">
        <v>283</v>
      </c>
      <c r="AI80" s="74" t="s">
        <v>283</v>
      </c>
      <c r="AJ80" s="74" t="s">
        <v>283</v>
      </c>
      <c r="AK80" s="13" t="s">
        <v>283</v>
      </c>
      <c r="AL80" s="13" t="s">
        <v>283</v>
      </c>
      <c r="AM80" s="13" t="s">
        <v>283</v>
      </c>
      <c r="AN80" s="13" t="s">
        <v>283</v>
      </c>
      <c r="AO80" s="13" t="s">
        <v>283</v>
      </c>
      <c r="AP80" s="13" t="s">
        <v>283</v>
      </c>
      <c r="AQ80" s="13" t="s">
        <v>283</v>
      </c>
      <c r="AR80" s="13" t="s">
        <v>283</v>
      </c>
      <c r="AS80" s="13" t="s">
        <v>283</v>
      </c>
      <c r="AT80" s="13" t="s">
        <v>283</v>
      </c>
      <c r="AU80" s="80" t="s">
        <v>283</v>
      </c>
      <c r="AV80" s="80" t="s">
        <v>283</v>
      </c>
      <c r="AW80" s="80" t="s">
        <v>283</v>
      </c>
      <c r="AX80" s="80" t="s">
        <v>283</v>
      </c>
      <c r="AY80" s="80" t="s">
        <v>283</v>
      </c>
      <c r="AZ80" s="13">
        <v>18</v>
      </c>
      <c r="BA80" s="13">
        <v>28</v>
      </c>
      <c r="BB80" s="13">
        <v>33</v>
      </c>
      <c r="BC80" s="13">
        <v>8</v>
      </c>
      <c r="BD80" s="13">
        <v>27</v>
      </c>
      <c r="BE80" s="13">
        <v>24</v>
      </c>
      <c r="BF80" s="13">
        <v>27</v>
      </c>
      <c r="BG80" s="13">
        <v>35</v>
      </c>
      <c r="BH80" s="13">
        <v>35</v>
      </c>
      <c r="BI80" s="13">
        <v>25</v>
      </c>
      <c r="BJ80" s="13"/>
      <c r="BK80" s="3"/>
      <c r="BL80" s="3" t="s">
        <v>420</v>
      </c>
      <c r="BM80" s="3" t="s">
        <v>21</v>
      </c>
      <c r="BN80" s="3"/>
      <c r="BO80" s="3"/>
      <c r="BP80" s="21" t="s">
        <v>283</v>
      </c>
      <c r="BQ80" s="21" t="s">
        <v>282</v>
      </c>
      <c r="BR80" s="21" t="s">
        <v>282</v>
      </c>
      <c r="BS80" s="21" t="s">
        <v>282</v>
      </c>
      <c r="BT80" s="21" t="s">
        <v>282</v>
      </c>
      <c r="BU80" s="13" t="s">
        <v>282</v>
      </c>
      <c r="BV80" s="21" t="s">
        <v>282</v>
      </c>
      <c r="BW80" s="21" t="s">
        <v>282</v>
      </c>
      <c r="BX80" s="21" t="s">
        <v>282</v>
      </c>
      <c r="BY80" s="21" t="s">
        <v>282</v>
      </c>
      <c r="BZ80" s="21" t="s">
        <v>282</v>
      </c>
      <c r="CA80" s="13" t="s">
        <v>282</v>
      </c>
      <c r="CB80" s="21" t="s">
        <v>282</v>
      </c>
      <c r="CC80" s="21" t="s">
        <v>282</v>
      </c>
      <c r="CD80" s="21" t="s">
        <v>282</v>
      </c>
      <c r="CE80" s="21" t="s">
        <v>282</v>
      </c>
      <c r="CF80" s="21" t="s">
        <v>282</v>
      </c>
      <c r="CG80" s="13" t="s">
        <v>282</v>
      </c>
      <c r="CH80" s="21" t="s">
        <v>282</v>
      </c>
      <c r="CI80" s="21" t="s">
        <v>282</v>
      </c>
      <c r="CJ80" s="21" t="s">
        <v>282</v>
      </c>
      <c r="CK80" s="21" t="s">
        <v>282</v>
      </c>
      <c r="CL80" s="21" t="s">
        <v>282</v>
      </c>
      <c r="CM80" s="13" t="s">
        <v>282</v>
      </c>
      <c r="CN80" s="21" t="s">
        <v>283</v>
      </c>
      <c r="CO80" s="21" t="s">
        <v>283</v>
      </c>
      <c r="CP80" s="21" t="s">
        <v>283</v>
      </c>
      <c r="CQ80" s="21" t="s">
        <v>283</v>
      </c>
      <c r="CR80" s="21" t="s">
        <v>283</v>
      </c>
      <c r="CS80" s="13">
        <v>22</v>
      </c>
      <c r="CT80" s="13" t="s">
        <v>283</v>
      </c>
      <c r="CU80" s="13" t="s">
        <v>283</v>
      </c>
      <c r="CV80" s="13" t="s">
        <v>283</v>
      </c>
      <c r="CW80" s="13" t="s">
        <v>283</v>
      </c>
      <c r="CX80" s="13" t="s">
        <v>283</v>
      </c>
      <c r="CZ80" s="13" t="s">
        <v>283</v>
      </c>
      <c r="DA80" s="13" t="s">
        <v>283</v>
      </c>
      <c r="DB80" s="13" t="s">
        <v>283</v>
      </c>
      <c r="DC80" s="13" t="s">
        <v>283</v>
      </c>
      <c r="DD80" s="13" t="s">
        <v>283</v>
      </c>
      <c r="DE80" s="13">
        <v>21</v>
      </c>
      <c r="DF80" s="13" t="s">
        <v>283</v>
      </c>
      <c r="DG80" s="13" t="s">
        <v>283</v>
      </c>
      <c r="DH80" s="13" t="s">
        <v>283</v>
      </c>
      <c r="DI80" s="13" t="s">
        <v>283</v>
      </c>
      <c r="DJ80" s="13" t="s">
        <v>283</v>
      </c>
      <c r="DK80" s="13">
        <v>26</v>
      </c>
    </row>
    <row r="81" spans="1:115">
      <c r="A81" s="3" t="s">
        <v>215</v>
      </c>
      <c r="B81" s="13" t="s">
        <v>283</v>
      </c>
      <c r="C81" s="13" t="s">
        <v>283</v>
      </c>
      <c r="D81" s="13" t="s">
        <v>283</v>
      </c>
      <c r="E81" s="13" t="s">
        <v>283</v>
      </c>
      <c r="F81" s="13" t="s">
        <v>283</v>
      </c>
      <c r="G81" s="13" t="s">
        <v>283</v>
      </c>
      <c r="H81" s="13" t="s">
        <v>283</v>
      </c>
      <c r="I81" s="13" t="s">
        <v>283</v>
      </c>
      <c r="J81" s="13" t="s">
        <v>283</v>
      </c>
      <c r="K81" s="13" t="s">
        <v>283</v>
      </c>
      <c r="L81" s="13" t="s">
        <v>283</v>
      </c>
      <c r="M81" s="13" t="s">
        <v>283</v>
      </c>
      <c r="N81" s="13" t="s">
        <v>283</v>
      </c>
      <c r="O81" s="13" t="s">
        <v>283</v>
      </c>
      <c r="P81" s="13" t="s">
        <v>283</v>
      </c>
      <c r="Q81" s="13" t="s">
        <v>283</v>
      </c>
      <c r="R81" s="13" t="s">
        <v>283</v>
      </c>
      <c r="S81" s="13" t="s">
        <v>283</v>
      </c>
      <c r="T81" s="13" t="s">
        <v>283</v>
      </c>
      <c r="U81" s="13" t="s">
        <v>283</v>
      </c>
      <c r="V81" s="13" t="s">
        <v>283</v>
      </c>
      <c r="W81" s="13" t="s">
        <v>283</v>
      </c>
      <c r="X81" s="13" t="s">
        <v>283</v>
      </c>
      <c r="Y81" s="13" t="s">
        <v>283</v>
      </c>
      <c r="Z81" s="13" t="s">
        <v>283</v>
      </c>
      <c r="AA81" s="13" t="s">
        <v>283</v>
      </c>
      <c r="AB81" s="13" t="s">
        <v>283</v>
      </c>
      <c r="AC81" s="13" t="s">
        <v>283</v>
      </c>
      <c r="AD81" s="13" t="s">
        <v>283</v>
      </c>
      <c r="AE81" s="13" t="s">
        <v>283</v>
      </c>
      <c r="AF81" s="74" t="s">
        <v>283</v>
      </c>
      <c r="AG81" s="74" t="s">
        <v>283</v>
      </c>
      <c r="AH81" s="74" t="s">
        <v>283</v>
      </c>
      <c r="AI81" s="74" t="s">
        <v>283</v>
      </c>
      <c r="AJ81" s="74" t="s">
        <v>283</v>
      </c>
      <c r="AK81" s="13" t="s">
        <v>283</v>
      </c>
      <c r="AL81" s="13" t="s">
        <v>283</v>
      </c>
      <c r="AM81" s="13" t="s">
        <v>283</v>
      </c>
      <c r="AN81" s="13" t="s">
        <v>283</v>
      </c>
      <c r="AO81" s="13" t="s">
        <v>283</v>
      </c>
      <c r="AP81" s="13" t="s">
        <v>283</v>
      </c>
      <c r="AQ81" s="13" t="s">
        <v>283</v>
      </c>
      <c r="AR81" s="13" t="s">
        <v>283</v>
      </c>
      <c r="AS81" s="13" t="s">
        <v>283</v>
      </c>
      <c r="AT81" s="13" t="s">
        <v>283</v>
      </c>
      <c r="AU81" s="80" t="s">
        <v>283</v>
      </c>
      <c r="AV81" s="80" t="s">
        <v>283</v>
      </c>
      <c r="AW81" s="80" t="s">
        <v>283</v>
      </c>
      <c r="AX81" s="80" t="s">
        <v>283</v>
      </c>
      <c r="AY81" s="80" t="s">
        <v>283</v>
      </c>
      <c r="AZ81" s="13">
        <v>18</v>
      </c>
      <c r="BA81" s="13">
        <v>28</v>
      </c>
      <c r="BB81" s="13">
        <v>33</v>
      </c>
      <c r="BC81" s="13">
        <v>8</v>
      </c>
      <c r="BD81" s="13">
        <v>27</v>
      </c>
      <c r="BE81" s="13">
        <v>24</v>
      </c>
      <c r="BF81" s="13">
        <v>27</v>
      </c>
      <c r="BG81" s="13">
        <v>35</v>
      </c>
      <c r="BH81" s="13">
        <v>35</v>
      </c>
      <c r="BI81" s="13">
        <v>25</v>
      </c>
      <c r="BJ81" s="13"/>
      <c r="BK81" s="3"/>
      <c r="BL81" s="3" t="s">
        <v>421</v>
      </c>
      <c r="BM81" s="3" t="s">
        <v>20</v>
      </c>
      <c r="BN81" s="3"/>
      <c r="BO81" s="3"/>
      <c r="BP81" s="13">
        <v>0</v>
      </c>
      <c r="BQ81" s="13" t="s">
        <v>282</v>
      </c>
      <c r="BR81" s="13" t="s">
        <v>282</v>
      </c>
      <c r="BS81" s="13" t="s">
        <v>282</v>
      </c>
      <c r="BT81" s="13" t="s">
        <v>282</v>
      </c>
      <c r="BU81" s="13" t="s">
        <v>282</v>
      </c>
      <c r="BV81" s="13" t="s">
        <v>282</v>
      </c>
      <c r="BW81" s="13" t="s">
        <v>282</v>
      </c>
      <c r="BX81" s="13" t="s">
        <v>282</v>
      </c>
      <c r="BY81" s="13" t="s">
        <v>282</v>
      </c>
      <c r="BZ81" s="13" t="s">
        <v>282</v>
      </c>
      <c r="CA81" s="13" t="s">
        <v>282</v>
      </c>
      <c r="CB81" s="13" t="s">
        <v>282</v>
      </c>
      <c r="CC81" s="13" t="s">
        <v>282</v>
      </c>
      <c r="CD81" s="13" t="s">
        <v>282</v>
      </c>
      <c r="CE81" s="13" t="s">
        <v>282</v>
      </c>
      <c r="CF81" s="13" t="s">
        <v>282</v>
      </c>
      <c r="CG81" s="13" t="s">
        <v>282</v>
      </c>
      <c r="CH81" s="13" t="s">
        <v>282</v>
      </c>
      <c r="CI81" s="13" t="s">
        <v>282</v>
      </c>
      <c r="CJ81" s="13" t="s">
        <v>282</v>
      </c>
      <c r="CK81" s="13" t="s">
        <v>282</v>
      </c>
      <c r="CL81" s="13" t="s">
        <v>282</v>
      </c>
      <c r="CM81" s="13" t="s">
        <v>282</v>
      </c>
      <c r="CN81" s="13" t="s">
        <v>283</v>
      </c>
      <c r="CO81" s="13" t="s">
        <v>283</v>
      </c>
      <c r="CP81" s="13" t="s">
        <v>283</v>
      </c>
      <c r="CQ81" s="13" t="s">
        <v>283</v>
      </c>
      <c r="CR81" s="13" t="s">
        <v>283</v>
      </c>
      <c r="CS81" s="13">
        <v>22</v>
      </c>
      <c r="CT81" s="13" t="s">
        <v>283</v>
      </c>
      <c r="CU81" s="13" t="s">
        <v>283</v>
      </c>
      <c r="CV81" s="13" t="s">
        <v>283</v>
      </c>
      <c r="CW81" s="13" t="s">
        <v>283</v>
      </c>
      <c r="CX81" s="13" t="s">
        <v>283</v>
      </c>
      <c r="CZ81" s="13" t="s">
        <v>283</v>
      </c>
      <c r="DA81" s="13" t="s">
        <v>283</v>
      </c>
      <c r="DB81" s="13" t="s">
        <v>283</v>
      </c>
      <c r="DC81" s="13" t="s">
        <v>283</v>
      </c>
      <c r="DD81" s="13" t="s">
        <v>283</v>
      </c>
      <c r="DE81" s="13">
        <v>21</v>
      </c>
      <c r="DF81" s="13" t="s">
        <v>283</v>
      </c>
      <c r="DG81" s="13" t="s">
        <v>283</v>
      </c>
      <c r="DH81" s="13" t="s">
        <v>283</v>
      </c>
      <c r="DI81" s="13" t="s">
        <v>283</v>
      </c>
      <c r="DJ81" s="13" t="s">
        <v>283</v>
      </c>
      <c r="DK81" s="13">
        <v>26</v>
      </c>
    </row>
    <row r="82" spans="1:115">
      <c r="A82" s="3" t="s">
        <v>216</v>
      </c>
      <c r="B82" s="13" t="s">
        <v>283</v>
      </c>
      <c r="C82" s="13" t="s">
        <v>283</v>
      </c>
      <c r="D82" s="13" t="s">
        <v>283</v>
      </c>
      <c r="E82" s="13" t="s">
        <v>283</v>
      </c>
      <c r="F82" s="13" t="s">
        <v>283</v>
      </c>
      <c r="G82" s="13" t="s">
        <v>283</v>
      </c>
      <c r="H82" s="13" t="s">
        <v>283</v>
      </c>
      <c r="I82" s="13" t="s">
        <v>283</v>
      </c>
      <c r="J82" s="13" t="s">
        <v>283</v>
      </c>
      <c r="K82" s="13" t="s">
        <v>283</v>
      </c>
      <c r="L82" s="13" t="s">
        <v>283</v>
      </c>
      <c r="M82" s="13" t="s">
        <v>283</v>
      </c>
      <c r="N82" s="13" t="s">
        <v>283</v>
      </c>
      <c r="O82" s="13" t="s">
        <v>283</v>
      </c>
      <c r="P82" s="13" t="s">
        <v>283</v>
      </c>
      <c r="Q82" s="13" t="s">
        <v>283</v>
      </c>
      <c r="R82" s="13" t="s">
        <v>283</v>
      </c>
      <c r="S82" s="13" t="s">
        <v>283</v>
      </c>
      <c r="T82" s="13" t="s">
        <v>283</v>
      </c>
      <c r="U82" s="13" t="s">
        <v>283</v>
      </c>
      <c r="V82" s="13" t="s">
        <v>283</v>
      </c>
      <c r="W82" s="13" t="s">
        <v>283</v>
      </c>
      <c r="X82" s="13" t="s">
        <v>283</v>
      </c>
      <c r="Y82" s="13" t="s">
        <v>283</v>
      </c>
      <c r="Z82" s="13" t="s">
        <v>283</v>
      </c>
      <c r="AA82" s="13" t="s">
        <v>283</v>
      </c>
      <c r="AB82" s="13" t="s">
        <v>283</v>
      </c>
      <c r="AC82" s="13" t="s">
        <v>283</v>
      </c>
      <c r="AD82" s="13" t="s">
        <v>283</v>
      </c>
      <c r="AE82" s="13" t="s">
        <v>283</v>
      </c>
      <c r="AF82" s="74" t="s">
        <v>283</v>
      </c>
      <c r="AG82" s="74" t="s">
        <v>283</v>
      </c>
      <c r="AH82" s="74" t="s">
        <v>283</v>
      </c>
      <c r="AI82" s="74" t="s">
        <v>283</v>
      </c>
      <c r="AJ82" s="74" t="s">
        <v>283</v>
      </c>
      <c r="AK82" s="13" t="s">
        <v>283</v>
      </c>
      <c r="AL82" s="13" t="s">
        <v>283</v>
      </c>
      <c r="AM82" s="13" t="s">
        <v>283</v>
      </c>
      <c r="AN82" s="13" t="s">
        <v>283</v>
      </c>
      <c r="AO82" s="13" t="s">
        <v>283</v>
      </c>
      <c r="AP82" s="13" t="s">
        <v>283</v>
      </c>
      <c r="AQ82" s="13" t="s">
        <v>283</v>
      </c>
      <c r="AR82" s="13" t="s">
        <v>283</v>
      </c>
      <c r="AS82" s="13" t="s">
        <v>283</v>
      </c>
      <c r="AT82" s="13" t="s">
        <v>283</v>
      </c>
      <c r="AU82" s="80" t="s">
        <v>283</v>
      </c>
      <c r="AV82" s="80" t="s">
        <v>283</v>
      </c>
      <c r="AW82" s="80" t="s">
        <v>283</v>
      </c>
      <c r="AX82" s="80" t="s">
        <v>283</v>
      </c>
      <c r="AY82" s="80" t="s">
        <v>283</v>
      </c>
      <c r="AZ82" s="13">
        <v>18</v>
      </c>
      <c r="BA82" s="13">
        <v>28</v>
      </c>
      <c r="BB82" s="13">
        <v>33</v>
      </c>
      <c r="BC82" s="13">
        <v>8</v>
      </c>
      <c r="BD82" s="13">
        <v>27</v>
      </c>
      <c r="BE82" s="13">
        <v>24</v>
      </c>
      <c r="BF82" s="13">
        <v>27</v>
      </c>
      <c r="BG82" s="13">
        <v>35</v>
      </c>
      <c r="BH82" s="13">
        <v>35</v>
      </c>
      <c r="BI82" s="13">
        <v>25</v>
      </c>
      <c r="BJ82" s="13"/>
      <c r="BK82" s="3"/>
      <c r="BL82" s="3" t="s">
        <v>422</v>
      </c>
      <c r="BM82" s="3" t="s">
        <v>19</v>
      </c>
      <c r="BN82" s="3"/>
      <c r="BO82" s="3"/>
      <c r="BP82" s="13" t="s">
        <v>283</v>
      </c>
      <c r="BQ82" s="13" t="s">
        <v>282</v>
      </c>
      <c r="BR82" s="13" t="s">
        <v>282</v>
      </c>
      <c r="BS82" s="13" t="s">
        <v>282</v>
      </c>
      <c r="BT82" s="13" t="s">
        <v>282</v>
      </c>
      <c r="BU82" s="13" t="s">
        <v>282</v>
      </c>
      <c r="BV82" s="13" t="s">
        <v>282</v>
      </c>
      <c r="BW82" s="13" t="s">
        <v>282</v>
      </c>
      <c r="BX82" s="13" t="s">
        <v>282</v>
      </c>
      <c r="BY82" s="13" t="s">
        <v>282</v>
      </c>
      <c r="BZ82" s="13" t="s">
        <v>282</v>
      </c>
      <c r="CA82" s="13" t="s">
        <v>282</v>
      </c>
      <c r="CB82" s="13" t="s">
        <v>282</v>
      </c>
      <c r="CC82" s="13" t="s">
        <v>282</v>
      </c>
      <c r="CD82" s="13" t="s">
        <v>282</v>
      </c>
      <c r="CE82" s="13" t="s">
        <v>282</v>
      </c>
      <c r="CF82" s="13" t="s">
        <v>282</v>
      </c>
      <c r="CG82" s="13" t="s">
        <v>282</v>
      </c>
      <c r="CH82" s="13" t="s">
        <v>282</v>
      </c>
      <c r="CI82" s="13" t="s">
        <v>282</v>
      </c>
      <c r="CJ82" s="13" t="s">
        <v>282</v>
      </c>
      <c r="CK82" s="13" t="s">
        <v>282</v>
      </c>
      <c r="CL82" s="13" t="s">
        <v>282</v>
      </c>
      <c r="CM82" s="13" t="s">
        <v>282</v>
      </c>
      <c r="CN82" s="13" t="s">
        <v>283</v>
      </c>
      <c r="CO82" s="13" t="s">
        <v>283</v>
      </c>
      <c r="CP82" s="13" t="s">
        <v>283</v>
      </c>
      <c r="CQ82" s="13" t="s">
        <v>283</v>
      </c>
      <c r="CR82" s="13" t="s">
        <v>283</v>
      </c>
      <c r="CS82" s="13">
        <v>22</v>
      </c>
      <c r="CT82" s="13" t="s">
        <v>283</v>
      </c>
      <c r="CU82" s="13" t="s">
        <v>283</v>
      </c>
      <c r="CV82" s="13" t="s">
        <v>283</v>
      </c>
      <c r="CW82" s="13" t="s">
        <v>283</v>
      </c>
      <c r="CX82" s="13" t="s">
        <v>283</v>
      </c>
      <c r="CZ82" s="13" t="s">
        <v>283</v>
      </c>
      <c r="DA82" s="13" t="s">
        <v>283</v>
      </c>
      <c r="DB82" s="13" t="s">
        <v>283</v>
      </c>
      <c r="DC82" s="13" t="s">
        <v>283</v>
      </c>
      <c r="DD82" s="13" t="s">
        <v>283</v>
      </c>
      <c r="DE82" s="13">
        <v>21</v>
      </c>
      <c r="DF82" s="13" t="s">
        <v>283</v>
      </c>
      <c r="DG82" s="13" t="s">
        <v>283</v>
      </c>
      <c r="DH82" s="13" t="s">
        <v>283</v>
      </c>
      <c r="DI82" s="13" t="s">
        <v>283</v>
      </c>
      <c r="DJ82" s="13" t="s">
        <v>283</v>
      </c>
      <c r="DK82" s="13">
        <v>26</v>
      </c>
    </row>
    <row r="83" spans="1:115">
      <c r="A83" s="3" t="s">
        <v>217</v>
      </c>
      <c r="B83" s="13" t="s">
        <v>281</v>
      </c>
      <c r="C83" s="13" t="s">
        <v>281</v>
      </c>
      <c r="D83" s="13" t="s">
        <v>281</v>
      </c>
      <c r="E83" s="13" t="s">
        <v>283</v>
      </c>
      <c r="F83" s="13" t="s">
        <v>281</v>
      </c>
      <c r="G83" s="13" t="s">
        <v>281</v>
      </c>
      <c r="H83" s="13" t="s">
        <v>281</v>
      </c>
      <c r="I83" s="13" t="s">
        <v>281</v>
      </c>
      <c r="J83" s="13" t="s">
        <v>283</v>
      </c>
      <c r="K83" s="13" t="s">
        <v>281</v>
      </c>
      <c r="L83" s="13" t="s">
        <v>283</v>
      </c>
      <c r="M83" s="13" t="s">
        <v>283</v>
      </c>
      <c r="N83" s="13" t="s">
        <v>283</v>
      </c>
      <c r="O83" s="13" t="s">
        <v>283</v>
      </c>
      <c r="P83" s="13" t="s">
        <v>283</v>
      </c>
      <c r="Q83" s="13" t="s">
        <v>283</v>
      </c>
      <c r="R83" s="13" t="s">
        <v>283</v>
      </c>
      <c r="S83" s="13" t="s">
        <v>283</v>
      </c>
      <c r="T83" s="13" t="s">
        <v>283</v>
      </c>
      <c r="U83" s="13" t="s">
        <v>283</v>
      </c>
      <c r="V83" s="13" t="s">
        <v>283</v>
      </c>
      <c r="W83" s="13" t="s">
        <v>283</v>
      </c>
      <c r="X83" s="13" t="s">
        <v>283</v>
      </c>
      <c r="Y83" s="13" t="s">
        <v>283</v>
      </c>
      <c r="Z83" s="13" t="s">
        <v>283</v>
      </c>
      <c r="AA83" s="13" t="s">
        <v>283</v>
      </c>
      <c r="AB83" s="13" t="s">
        <v>283</v>
      </c>
      <c r="AC83" s="13" t="s">
        <v>283</v>
      </c>
      <c r="AD83" s="13" t="s">
        <v>283</v>
      </c>
      <c r="AE83" s="13" t="s">
        <v>283</v>
      </c>
      <c r="AF83" s="74" t="s">
        <v>283</v>
      </c>
      <c r="AG83" s="74" t="s">
        <v>283</v>
      </c>
      <c r="AH83" s="74" t="s">
        <v>283</v>
      </c>
      <c r="AI83" s="74" t="s">
        <v>283</v>
      </c>
      <c r="AJ83" s="74" t="s">
        <v>283</v>
      </c>
      <c r="AK83" s="13" t="s">
        <v>283</v>
      </c>
      <c r="AL83" s="13" t="s">
        <v>283</v>
      </c>
      <c r="AM83" s="13" t="s">
        <v>283</v>
      </c>
      <c r="AN83" s="13" t="s">
        <v>283</v>
      </c>
      <c r="AO83" s="13" t="s">
        <v>283</v>
      </c>
      <c r="AP83" s="13" t="s">
        <v>283</v>
      </c>
      <c r="AQ83" s="13" t="s">
        <v>283</v>
      </c>
      <c r="AR83" s="13" t="s">
        <v>283</v>
      </c>
      <c r="AS83" s="13" t="s">
        <v>283</v>
      </c>
      <c r="AT83" s="13" t="s">
        <v>283</v>
      </c>
      <c r="AU83" s="80" t="s">
        <v>283</v>
      </c>
      <c r="AV83" s="80" t="s">
        <v>283</v>
      </c>
      <c r="AW83" s="80" t="s">
        <v>283</v>
      </c>
      <c r="AX83" s="80" t="s">
        <v>283</v>
      </c>
      <c r="AY83" s="80" t="s">
        <v>283</v>
      </c>
      <c r="AZ83" s="13">
        <v>18</v>
      </c>
      <c r="BA83" s="13">
        <v>28</v>
      </c>
      <c r="BB83" s="13">
        <v>33</v>
      </c>
      <c r="BC83" s="13">
        <v>8</v>
      </c>
      <c r="BD83" s="13">
        <v>27</v>
      </c>
      <c r="BE83" s="13">
        <v>24</v>
      </c>
      <c r="BF83" s="13">
        <v>27</v>
      </c>
      <c r="BG83" s="13">
        <v>35</v>
      </c>
      <c r="BH83" s="13">
        <v>35</v>
      </c>
      <c r="BI83" s="13">
        <v>25</v>
      </c>
      <c r="BJ83" s="13"/>
      <c r="BK83" s="3"/>
      <c r="BL83" s="3" t="s">
        <v>423</v>
      </c>
      <c r="BM83" s="3" t="s">
        <v>18</v>
      </c>
      <c r="BN83" s="3"/>
      <c r="BO83" s="3"/>
      <c r="BP83" s="13" t="s">
        <v>283</v>
      </c>
      <c r="BQ83" s="13" t="s">
        <v>282</v>
      </c>
      <c r="BR83" s="13" t="s">
        <v>282</v>
      </c>
      <c r="BS83" s="13" t="s">
        <v>282</v>
      </c>
      <c r="BT83" s="13" t="s">
        <v>282</v>
      </c>
      <c r="BU83" s="13" t="s">
        <v>282</v>
      </c>
      <c r="BV83" s="13" t="s">
        <v>282</v>
      </c>
      <c r="BW83" s="13" t="s">
        <v>282</v>
      </c>
      <c r="BX83" s="13" t="s">
        <v>282</v>
      </c>
      <c r="BY83" s="13" t="s">
        <v>282</v>
      </c>
      <c r="BZ83" s="13" t="s">
        <v>282</v>
      </c>
      <c r="CA83" s="13" t="s">
        <v>282</v>
      </c>
      <c r="CB83" s="13" t="s">
        <v>282</v>
      </c>
      <c r="CC83" s="13" t="s">
        <v>282</v>
      </c>
      <c r="CD83" s="13" t="s">
        <v>282</v>
      </c>
      <c r="CE83" s="13" t="s">
        <v>282</v>
      </c>
      <c r="CF83" s="13" t="s">
        <v>282</v>
      </c>
      <c r="CG83" s="13" t="s">
        <v>282</v>
      </c>
      <c r="CH83" s="13" t="s">
        <v>282</v>
      </c>
      <c r="CI83" s="13" t="s">
        <v>282</v>
      </c>
      <c r="CJ83" s="13" t="s">
        <v>282</v>
      </c>
      <c r="CK83" s="13" t="s">
        <v>282</v>
      </c>
      <c r="CL83" s="13" t="s">
        <v>282</v>
      </c>
      <c r="CM83" s="13" t="s">
        <v>282</v>
      </c>
      <c r="CN83" s="13" t="s">
        <v>283</v>
      </c>
      <c r="CO83" s="13" t="s">
        <v>283</v>
      </c>
      <c r="CP83" s="13" t="s">
        <v>283</v>
      </c>
      <c r="CQ83" s="13" t="s">
        <v>283</v>
      </c>
      <c r="CR83" s="13" t="s">
        <v>283</v>
      </c>
      <c r="CS83" s="13">
        <v>22</v>
      </c>
      <c r="CT83" s="13" t="s">
        <v>283</v>
      </c>
      <c r="CU83" s="13" t="s">
        <v>283</v>
      </c>
      <c r="CV83" s="13" t="s">
        <v>283</v>
      </c>
      <c r="CW83" s="13" t="s">
        <v>283</v>
      </c>
      <c r="CX83" s="13" t="s">
        <v>283</v>
      </c>
      <c r="CZ83" s="13" t="s">
        <v>283</v>
      </c>
      <c r="DA83" s="13" t="s">
        <v>283</v>
      </c>
      <c r="DB83" s="13" t="s">
        <v>283</v>
      </c>
      <c r="DC83" s="13" t="s">
        <v>283</v>
      </c>
      <c r="DD83" s="13" t="s">
        <v>283</v>
      </c>
      <c r="DE83" s="13">
        <v>21</v>
      </c>
      <c r="DF83" s="13" t="s">
        <v>283</v>
      </c>
      <c r="DG83" s="13" t="s">
        <v>283</v>
      </c>
      <c r="DH83" s="13" t="s">
        <v>283</v>
      </c>
      <c r="DI83" s="13" t="s">
        <v>283</v>
      </c>
      <c r="DJ83" s="13" t="s">
        <v>283</v>
      </c>
      <c r="DK83" s="13">
        <v>26</v>
      </c>
    </row>
    <row r="84" spans="1:115">
      <c r="A84" s="3" t="s">
        <v>291</v>
      </c>
      <c r="B84" s="13" t="s">
        <v>283</v>
      </c>
      <c r="C84" s="13" t="s">
        <v>283</v>
      </c>
      <c r="D84" s="13" t="s">
        <v>283</v>
      </c>
      <c r="E84" s="13" t="s">
        <v>283</v>
      </c>
      <c r="F84" s="13" t="s">
        <v>283</v>
      </c>
      <c r="G84" s="13" t="s">
        <v>283</v>
      </c>
      <c r="H84" s="13" t="s">
        <v>283</v>
      </c>
      <c r="I84" s="13" t="s">
        <v>283</v>
      </c>
      <c r="J84" s="13" t="s">
        <v>283</v>
      </c>
      <c r="K84" s="13" t="s">
        <v>283</v>
      </c>
      <c r="L84" s="13" t="s">
        <v>283</v>
      </c>
      <c r="M84" s="13" t="s">
        <v>283</v>
      </c>
      <c r="N84" s="13" t="s">
        <v>283</v>
      </c>
      <c r="O84" s="13" t="s">
        <v>283</v>
      </c>
      <c r="P84" s="13" t="s">
        <v>283</v>
      </c>
      <c r="Q84" s="13" t="s">
        <v>283</v>
      </c>
      <c r="R84" s="13" t="s">
        <v>283</v>
      </c>
      <c r="S84" s="13" t="s">
        <v>283</v>
      </c>
      <c r="T84" s="13" t="s">
        <v>283</v>
      </c>
      <c r="U84" s="13" t="s">
        <v>283</v>
      </c>
      <c r="V84" s="13" t="s">
        <v>283</v>
      </c>
      <c r="W84" s="13" t="s">
        <v>283</v>
      </c>
      <c r="X84" s="13" t="s">
        <v>283</v>
      </c>
      <c r="Y84" s="13" t="s">
        <v>283</v>
      </c>
      <c r="Z84" s="13" t="s">
        <v>283</v>
      </c>
      <c r="AA84" s="13" t="s">
        <v>283</v>
      </c>
      <c r="AB84" s="13" t="s">
        <v>283</v>
      </c>
      <c r="AC84" s="13" t="s">
        <v>283</v>
      </c>
      <c r="AD84" s="13" t="s">
        <v>283</v>
      </c>
      <c r="AE84" s="13" t="s">
        <v>283</v>
      </c>
      <c r="AF84" s="74" t="s">
        <v>283</v>
      </c>
      <c r="AG84" s="74" t="s">
        <v>283</v>
      </c>
      <c r="AH84" s="74" t="s">
        <v>283</v>
      </c>
      <c r="AI84" s="74" t="s">
        <v>283</v>
      </c>
      <c r="AJ84" s="74" t="s">
        <v>283</v>
      </c>
      <c r="AK84" s="13" t="s">
        <v>283</v>
      </c>
      <c r="AL84" s="13" t="s">
        <v>283</v>
      </c>
      <c r="AM84" s="13" t="s">
        <v>283</v>
      </c>
      <c r="AN84" s="13" t="s">
        <v>283</v>
      </c>
      <c r="AO84" s="13" t="s">
        <v>283</v>
      </c>
      <c r="AP84" s="13" t="s">
        <v>283</v>
      </c>
      <c r="AQ84" s="13" t="s">
        <v>283</v>
      </c>
      <c r="AR84" s="13" t="s">
        <v>283</v>
      </c>
      <c r="AS84" s="13" t="s">
        <v>283</v>
      </c>
      <c r="AT84" s="13" t="s">
        <v>283</v>
      </c>
      <c r="AU84" s="80" t="s">
        <v>283</v>
      </c>
      <c r="AV84" s="80" t="s">
        <v>283</v>
      </c>
      <c r="AW84" s="80" t="s">
        <v>283</v>
      </c>
      <c r="AX84" s="80" t="s">
        <v>283</v>
      </c>
      <c r="AY84" s="80" t="s">
        <v>283</v>
      </c>
      <c r="AZ84" s="13">
        <v>18</v>
      </c>
      <c r="BA84" s="13">
        <v>28</v>
      </c>
      <c r="BB84" s="13">
        <v>33</v>
      </c>
      <c r="BC84" s="13">
        <v>8</v>
      </c>
      <c r="BD84" s="13">
        <v>27</v>
      </c>
      <c r="BE84" s="13">
        <v>24</v>
      </c>
      <c r="BF84" s="13">
        <v>27</v>
      </c>
      <c r="BG84" s="13">
        <v>35</v>
      </c>
      <c r="BH84" s="13">
        <v>35</v>
      </c>
      <c r="BI84" s="13">
        <v>25</v>
      </c>
      <c r="BJ84" s="13"/>
      <c r="BK84" s="3"/>
      <c r="BL84" s="3" t="s">
        <v>424</v>
      </c>
      <c r="BM84" s="3" t="s">
        <v>295</v>
      </c>
      <c r="BN84" s="3"/>
      <c r="BO84" s="3"/>
      <c r="BP84" s="21" t="s">
        <v>283</v>
      </c>
      <c r="BQ84" s="21" t="s">
        <v>282</v>
      </c>
      <c r="BR84" s="21" t="s">
        <v>282</v>
      </c>
      <c r="BS84" s="21" t="s">
        <v>282</v>
      </c>
      <c r="BT84" s="21" t="s">
        <v>282</v>
      </c>
      <c r="BU84" s="13" t="s">
        <v>282</v>
      </c>
      <c r="BV84" s="21" t="s">
        <v>282</v>
      </c>
      <c r="BW84" s="21" t="s">
        <v>282</v>
      </c>
      <c r="BX84" s="21" t="s">
        <v>282</v>
      </c>
      <c r="BY84" s="21" t="s">
        <v>282</v>
      </c>
      <c r="BZ84" s="21" t="s">
        <v>282</v>
      </c>
      <c r="CA84" s="13" t="s">
        <v>282</v>
      </c>
      <c r="CB84" s="21" t="s">
        <v>282</v>
      </c>
      <c r="CC84" s="21" t="s">
        <v>282</v>
      </c>
      <c r="CD84" s="21" t="s">
        <v>282</v>
      </c>
      <c r="CE84" s="21" t="s">
        <v>282</v>
      </c>
      <c r="CF84" s="21" t="s">
        <v>282</v>
      </c>
      <c r="CG84" s="13" t="s">
        <v>282</v>
      </c>
      <c r="CH84" s="21" t="s">
        <v>282</v>
      </c>
      <c r="CI84" s="21" t="s">
        <v>282</v>
      </c>
      <c r="CJ84" s="21" t="s">
        <v>282</v>
      </c>
      <c r="CK84" s="21" t="s">
        <v>282</v>
      </c>
      <c r="CL84" s="21" t="s">
        <v>282</v>
      </c>
      <c r="CM84" s="13" t="s">
        <v>282</v>
      </c>
      <c r="CN84" s="21" t="s">
        <v>283</v>
      </c>
      <c r="CO84" s="21" t="s">
        <v>283</v>
      </c>
      <c r="CP84" s="21" t="s">
        <v>283</v>
      </c>
      <c r="CQ84" s="21" t="s">
        <v>283</v>
      </c>
      <c r="CR84" s="21" t="s">
        <v>283</v>
      </c>
      <c r="CS84" s="13">
        <v>22</v>
      </c>
      <c r="CT84" s="13" t="s">
        <v>283</v>
      </c>
      <c r="CU84" s="13" t="s">
        <v>283</v>
      </c>
      <c r="CV84" s="13" t="s">
        <v>283</v>
      </c>
      <c r="CW84" s="13" t="s">
        <v>283</v>
      </c>
      <c r="CX84" s="13" t="s">
        <v>283</v>
      </c>
      <c r="CZ84" s="13" t="s">
        <v>283</v>
      </c>
      <c r="DA84" s="13" t="s">
        <v>283</v>
      </c>
      <c r="DB84" s="13" t="s">
        <v>283</v>
      </c>
      <c r="DC84" s="13" t="s">
        <v>283</v>
      </c>
      <c r="DD84" s="13" t="s">
        <v>283</v>
      </c>
      <c r="DE84" s="13">
        <v>21</v>
      </c>
      <c r="DF84" s="13" t="s">
        <v>283</v>
      </c>
      <c r="DG84" s="13" t="s">
        <v>283</v>
      </c>
      <c r="DH84" s="13" t="s">
        <v>283</v>
      </c>
      <c r="DI84" s="13" t="s">
        <v>283</v>
      </c>
      <c r="DJ84" s="13" t="s">
        <v>283</v>
      </c>
      <c r="DK84" s="13">
        <v>26</v>
      </c>
    </row>
    <row r="85" spans="1:115">
      <c r="A85" s="3" t="s">
        <v>292</v>
      </c>
      <c r="B85" s="13" t="s">
        <v>283</v>
      </c>
      <c r="C85" s="13" t="s">
        <v>283</v>
      </c>
      <c r="D85" s="13" t="s">
        <v>283</v>
      </c>
      <c r="E85" s="13" t="s">
        <v>283</v>
      </c>
      <c r="F85" s="13" t="s">
        <v>283</v>
      </c>
      <c r="G85" s="13" t="s">
        <v>283</v>
      </c>
      <c r="H85" s="13" t="s">
        <v>283</v>
      </c>
      <c r="I85" s="13" t="s">
        <v>283</v>
      </c>
      <c r="J85" s="13" t="s">
        <v>283</v>
      </c>
      <c r="K85" s="13" t="s">
        <v>283</v>
      </c>
      <c r="L85" s="13" t="s">
        <v>283</v>
      </c>
      <c r="M85" s="13" t="s">
        <v>283</v>
      </c>
      <c r="N85" s="13" t="s">
        <v>283</v>
      </c>
      <c r="O85" s="13" t="s">
        <v>283</v>
      </c>
      <c r="P85" s="13" t="s">
        <v>283</v>
      </c>
      <c r="Q85" s="13" t="s">
        <v>283</v>
      </c>
      <c r="R85" s="13" t="s">
        <v>283</v>
      </c>
      <c r="S85" s="13" t="s">
        <v>283</v>
      </c>
      <c r="T85" s="13" t="s">
        <v>283</v>
      </c>
      <c r="U85" s="13" t="s">
        <v>283</v>
      </c>
      <c r="V85" s="13" t="s">
        <v>283</v>
      </c>
      <c r="W85" s="13" t="s">
        <v>283</v>
      </c>
      <c r="X85" s="13" t="s">
        <v>283</v>
      </c>
      <c r="Y85" s="13" t="s">
        <v>283</v>
      </c>
      <c r="Z85" s="13" t="s">
        <v>283</v>
      </c>
      <c r="AA85" s="13" t="s">
        <v>283</v>
      </c>
      <c r="AB85" s="13" t="s">
        <v>283</v>
      </c>
      <c r="AC85" s="13" t="s">
        <v>283</v>
      </c>
      <c r="AD85" s="13" t="s">
        <v>283</v>
      </c>
      <c r="AE85" s="13" t="s">
        <v>283</v>
      </c>
      <c r="AF85" s="74" t="s">
        <v>283</v>
      </c>
      <c r="AG85" s="74" t="s">
        <v>283</v>
      </c>
      <c r="AH85" s="74" t="s">
        <v>283</v>
      </c>
      <c r="AI85" s="74" t="s">
        <v>283</v>
      </c>
      <c r="AJ85" s="74" t="s">
        <v>283</v>
      </c>
      <c r="AK85" s="13" t="s">
        <v>283</v>
      </c>
      <c r="AL85" s="13" t="s">
        <v>283</v>
      </c>
      <c r="AM85" s="13" t="s">
        <v>283</v>
      </c>
      <c r="AN85" s="13" t="s">
        <v>283</v>
      </c>
      <c r="AO85" s="13" t="s">
        <v>283</v>
      </c>
      <c r="AP85" s="13" t="s">
        <v>283</v>
      </c>
      <c r="AQ85" s="13" t="s">
        <v>283</v>
      </c>
      <c r="AR85" s="13" t="s">
        <v>283</v>
      </c>
      <c r="AS85" s="13" t="s">
        <v>283</v>
      </c>
      <c r="AT85" s="13" t="s">
        <v>283</v>
      </c>
      <c r="AU85" s="80" t="s">
        <v>283</v>
      </c>
      <c r="AV85" s="80" t="s">
        <v>283</v>
      </c>
      <c r="AW85" s="80" t="s">
        <v>283</v>
      </c>
      <c r="AX85" s="80" t="s">
        <v>283</v>
      </c>
      <c r="AY85" s="80" t="s">
        <v>283</v>
      </c>
      <c r="AZ85" s="13">
        <v>18</v>
      </c>
      <c r="BA85" s="13">
        <v>28</v>
      </c>
      <c r="BB85" s="13">
        <v>33</v>
      </c>
      <c r="BC85" s="13">
        <v>8</v>
      </c>
      <c r="BD85" s="13">
        <v>27</v>
      </c>
      <c r="BE85" s="13">
        <v>24</v>
      </c>
      <c r="BF85" s="13">
        <v>27</v>
      </c>
      <c r="BG85" s="13">
        <v>35</v>
      </c>
      <c r="BH85" s="13">
        <v>35</v>
      </c>
      <c r="BI85" s="13">
        <v>25</v>
      </c>
      <c r="BJ85" s="13"/>
      <c r="BK85" s="3"/>
      <c r="BL85" s="3" t="s">
        <v>425</v>
      </c>
      <c r="BM85" s="3" t="s">
        <v>296</v>
      </c>
      <c r="BN85" s="3"/>
      <c r="BO85" s="3"/>
      <c r="BP85" s="13">
        <v>0</v>
      </c>
      <c r="BQ85" s="13" t="s">
        <v>282</v>
      </c>
      <c r="BR85" s="13" t="s">
        <v>282</v>
      </c>
      <c r="BS85" s="13" t="s">
        <v>282</v>
      </c>
      <c r="BT85" s="13" t="s">
        <v>282</v>
      </c>
      <c r="BU85" s="13" t="s">
        <v>282</v>
      </c>
      <c r="BV85" s="13" t="s">
        <v>282</v>
      </c>
      <c r="BW85" s="13" t="s">
        <v>282</v>
      </c>
      <c r="BX85" s="13" t="s">
        <v>282</v>
      </c>
      <c r="BY85" s="13" t="s">
        <v>282</v>
      </c>
      <c r="BZ85" s="13" t="s">
        <v>282</v>
      </c>
      <c r="CA85" s="13" t="s">
        <v>282</v>
      </c>
      <c r="CB85" s="13" t="s">
        <v>282</v>
      </c>
      <c r="CC85" s="13" t="s">
        <v>282</v>
      </c>
      <c r="CD85" s="13" t="s">
        <v>282</v>
      </c>
      <c r="CE85" s="13" t="s">
        <v>282</v>
      </c>
      <c r="CF85" s="13" t="s">
        <v>282</v>
      </c>
      <c r="CG85" s="13" t="s">
        <v>282</v>
      </c>
      <c r="CH85" s="13" t="s">
        <v>282</v>
      </c>
      <c r="CI85" s="13" t="s">
        <v>282</v>
      </c>
      <c r="CJ85" s="13" t="s">
        <v>282</v>
      </c>
      <c r="CK85" s="13" t="s">
        <v>282</v>
      </c>
      <c r="CL85" s="13" t="s">
        <v>282</v>
      </c>
      <c r="CM85" s="13" t="s">
        <v>282</v>
      </c>
      <c r="CN85" s="13" t="s">
        <v>283</v>
      </c>
      <c r="CO85" s="13" t="s">
        <v>283</v>
      </c>
      <c r="CP85" s="13" t="s">
        <v>283</v>
      </c>
      <c r="CQ85" s="13" t="s">
        <v>283</v>
      </c>
      <c r="CR85" s="13" t="s">
        <v>283</v>
      </c>
      <c r="CS85" s="13">
        <v>22</v>
      </c>
      <c r="CT85" s="13" t="s">
        <v>283</v>
      </c>
      <c r="CU85" s="13" t="s">
        <v>283</v>
      </c>
      <c r="CV85" s="13" t="s">
        <v>283</v>
      </c>
      <c r="CW85" s="13" t="s">
        <v>283</v>
      </c>
      <c r="CX85" s="13" t="s">
        <v>283</v>
      </c>
      <c r="CZ85" s="13" t="s">
        <v>283</v>
      </c>
      <c r="DA85" s="13" t="s">
        <v>283</v>
      </c>
      <c r="DB85" s="13" t="s">
        <v>283</v>
      </c>
      <c r="DC85" s="13" t="s">
        <v>283</v>
      </c>
      <c r="DD85" s="13" t="s">
        <v>283</v>
      </c>
      <c r="DE85" s="13">
        <v>21</v>
      </c>
      <c r="DF85" s="13" t="s">
        <v>283</v>
      </c>
      <c r="DG85" s="13" t="s">
        <v>283</v>
      </c>
      <c r="DH85" s="13" t="s">
        <v>283</v>
      </c>
      <c r="DI85" s="13" t="s">
        <v>283</v>
      </c>
      <c r="DJ85" s="13" t="s">
        <v>283</v>
      </c>
      <c r="DK85" s="13">
        <v>26</v>
      </c>
    </row>
    <row r="86" spans="1:115">
      <c r="A86" s="3" t="s">
        <v>218</v>
      </c>
      <c r="B86" s="13" t="s">
        <v>283</v>
      </c>
      <c r="C86" s="13" t="s">
        <v>283</v>
      </c>
      <c r="D86" s="13" t="s">
        <v>283</v>
      </c>
      <c r="E86" s="13" t="s">
        <v>283</v>
      </c>
      <c r="F86" s="13" t="s">
        <v>283</v>
      </c>
      <c r="G86" s="13" t="s">
        <v>283</v>
      </c>
      <c r="H86" s="13" t="s">
        <v>283</v>
      </c>
      <c r="I86" s="13" t="s">
        <v>283</v>
      </c>
      <c r="J86" s="13" t="s">
        <v>283</v>
      </c>
      <c r="K86" s="13" t="s">
        <v>283</v>
      </c>
      <c r="L86" s="13" t="s">
        <v>283</v>
      </c>
      <c r="M86" s="13" t="s">
        <v>283</v>
      </c>
      <c r="N86" s="13" t="s">
        <v>283</v>
      </c>
      <c r="O86" s="13" t="s">
        <v>283</v>
      </c>
      <c r="P86" s="13" t="s">
        <v>283</v>
      </c>
      <c r="Q86" s="13" t="s">
        <v>283</v>
      </c>
      <c r="R86" s="13" t="s">
        <v>283</v>
      </c>
      <c r="S86" s="13" t="s">
        <v>283</v>
      </c>
      <c r="T86" s="13" t="s">
        <v>283</v>
      </c>
      <c r="U86" s="13" t="s">
        <v>283</v>
      </c>
      <c r="V86" s="13" t="s">
        <v>283</v>
      </c>
      <c r="W86" s="13" t="s">
        <v>283</v>
      </c>
      <c r="X86" s="13" t="s">
        <v>283</v>
      </c>
      <c r="Y86" s="13" t="s">
        <v>283</v>
      </c>
      <c r="Z86" s="13" t="s">
        <v>283</v>
      </c>
      <c r="AA86" s="13" t="s">
        <v>283</v>
      </c>
      <c r="AB86" s="13" t="s">
        <v>283</v>
      </c>
      <c r="AC86" s="13" t="s">
        <v>283</v>
      </c>
      <c r="AD86" s="13" t="s">
        <v>283</v>
      </c>
      <c r="AE86" s="13" t="s">
        <v>283</v>
      </c>
      <c r="AF86" s="74" t="s">
        <v>283</v>
      </c>
      <c r="AG86" s="74" t="s">
        <v>283</v>
      </c>
      <c r="AH86" s="74" t="s">
        <v>283</v>
      </c>
      <c r="AI86" s="74" t="s">
        <v>283</v>
      </c>
      <c r="AJ86" s="74" t="s">
        <v>283</v>
      </c>
      <c r="AK86" s="13" t="s">
        <v>283</v>
      </c>
      <c r="AL86" s="13" t="s">
        <v>283</v>
      </c>
      <c r="AM86" s="13" t="s">
        <v>283</v>
      </c>
      <c r="AN86" s="13" t="s">
        <v>283</v>
      </c>
      <c r="AO86" s="13" t="s">
        <v>283</v>
      </c>
      <c r="AP86" s="13" t="s">
        <v>283</v>
      </c>
      <c r="AQ86" s="13" t="s">
        <v>283</v>
      </c>
      <c r="AR86" s="13" t="s">
        <v>283</v>
      </c>
      <c r="AS86" s="13" t="s">
        <v>283</v>
      </c>
      <c r="AT86" s="13" t="s">
        <v>283</v>
      </c>
      <c r="AU86" s="80" t="s">
        <v>283</v>
      </c>
      <c r="AV86" s="80" t="s">
        <v>283</v>
      </c>
      <c r="AW86" s="80" t="s">
        <v>283</v>
      </c>
      <c r="AX86" s="80" t="s">
        <v>283</v>
      </c>
      <c r="AY86" s="80" t="s">
        <v>283</v>
      </c>
      <c r="AZ86" s="13">
        <v>18</v>
      </c>
      <c r="BA86" s="13">
        <v>28</v>
      </c>
      <c r="BB86" s="13">
        <v>33</v>
      </c>
      <c r="BC86" s="13">
        <v>8</v>
      </c>
      <c r="BD86" s="13">
        <v>27</v>
      </c>
      <c r="BE86" s="13">
        <v>24</v>
      </c>
      <c r="BF86" s="13">
        <v>27</v>
      </c>
      <c r="BG86" s="13">
        <v>35</v>
      </c>
      <c r="BH86" s="13">
        <v>35</v>
      </c>
      <c r="BI86" s="13">
        <v>25</v>
      </c>
      <c r="BJ86" s="13"/>
      <c r="BK86" s="3"/>
      <c r="BL86" s="3" t="s">
        <v>426</v>
      </c>
      <c r="BM86" s="3" t="s">
        <v>17</v>
      </c>
      <c r="BN86" s="3"/>
      <c r="BO86" s="3"/>
      <c r="BP86" s="13">
        <v>0</v>
      </c>
      <c r="BQ86" s="13" t="s">
        <v>282</v>
      </c>
      <c r="BR86" s="13" t="s">
        <v>282</v>
      </c>
      <c r="BS86" s="13" t="s">
        <v>282</v>
      </c>
      <c r="BT86" s="13" t="s">
        <v>282</v>
      </c>
      <c r="BU86" s="13" t="s">
        <v>282</v>
      </c>
      <c r="BV86" s="13" t="s">
        <v>282</v>
      </c>
      <c r="BW86" s="13" t="s">
        <v>282</v>
      </c>
      <c r="BX86" s="13" t="s">
        <v>282</v>
      </c>
      <c r="BY86" s="13" t="s">
        <v>282</v>
      </c>
      <c r="BZ86" s="13" t="s">
        <v>282</v>
      </c>
      <c r="CA86" s="13" t="s">
        <v>282</v>
      </c>
      <c r="CB86" s="13" t="s">
        <v>282</v>
      </c>
      <c r="CC86" s="13" t="s">
        <v>282</v>
      </c>
      <c r="CD86" s="13" t="s">
        <v>282</v>
      </c>
      <c r="CE86" s="13" t="s">
        <v>282</v>
      </c>
      <c r="CF86" s="13" t="s">
        <v>282</v>
      </c>
      <c r="CG86" s="13" t="s">
        <v>282</v>
      </c>
      <c r="CH86" s="13" t="s">
        <v>282</v>
      </c>
      <c r="CI86" s="13" t="s">
        <v>282</v>
      </c>
      <c r="CJ86" s="13" t="s">
        <v>282</v>
      </c>
      <c r="CK86" s="13" t="s">
        <v>282</v>
      </c>
      <c r="CL86" s="13" t="s">
        <v>282</v>
      </c>
      <c r="CM86" s="13" t="s">
        <v>282</v>
      </c>
      <c r="CN86" s="13" t="s">
        <v>283</v>
      </c>
      <c r="CO86" s="13" t="s">
        <v>283</v>
      </c>
      <c r="CP86" s="13" t="s">
        <v>283</v>
      </c>
      <c r="CQ86" s="13" t="s">
        <v>283</v>
      </c>
      <c r="CR86" s="13" t="s">
        <v>283</v>
      </c>
      <c r="CS86" s="13">
        <v>22</v>
      </c>
      <c r="CT86" s="13" t="s">
        <v>283</v>
      </c>
      <c r="CU86" s="13" t="s">
        <v>283</v>
      </c>
      <c r="CV86" s="13" t="s">
        <v>283</v>
      </c>
      <c r="CW86" s="13" t="s">
        <v>283</v>
      </c>
      <c r="CX86" s="13" t="s">
        <v>283</v>
      </c>
      <c r="CZ86" s="13" t="s">
        <v>283</v>
      </c>
      <c r="DA86" s="13" t="s">
        <v>283</v>
      </c>
      <c r="DB86" s="13" t="s">
        <v>283</v>
      </c>
      <c r="DC86" s="13" t="s">
        <v>283</v>
      </c>
      <c r="DD86" s="13" t="s">
        <v>283</v>
      </c>
      <c r="DE86" s="13">
        <v>21</v>
      </c>
      <c r="DF86" s="13" t="s">
        <v>283</v>
      </c>
      <c r="DG86" s="13" t="s">
        <v>283</v>
      </c>
      <c r="DH86" s="13" t="s">
        <v>283</v>
      </c>
      <c r="DI86" s="13" t="s">
        <v>283</v>
      </c>
      <c r="DJ86" s="13" t="s">
        <v>283</v>
      </c>
      <c r="DK86" s="13">
        <v>26</v>
      </c>
    </row>
    <row r="87" spans="1:115">
      <c r="A87" s="3" t="s">
        <v>219</v>
      </c>
      <c r="B87" s="13" t="s">
        <v>283</v>
      </c>
      <c r="C87" s="13" t="s">
        <v>283</v>
      </c>
      <c r="D87" s="13" t="s">
        <v>283</v>
      </c>
      <c r="E87" s="13" t="s">
        <v>283</v>
      </c>
      <c r="F87" s="13" t="s">
        <v>283</v>
      </c>
      <c r="G87" s="13" t="s">
        <v>283</v>
      </c>
      <c r="H87" s="13" t="s">
        <v>283</v>
      </c>
      <c r="I87" s="13" t="s">
        <v>283</v>
      </c>
      <c r="J87" s="13" t="s">
        <v>283</v>
      </c>
      <c r="K87" s="13" t="s">
        <v>283</v>
      </c>
      <c r="L87" s="13" t="s">
        <v>283</v>
      </c>
      <c r="M87" s="13" t="s">
        <v>283</v>
      </c>
      <c r="N87" s="13" t="s">
        <v>283</v>
      </c>
      <c r="O87" s="13" t="s">
        <v>283</v>
      </c>
      <c r="P87" s="13" t="s">
        <v>283</v>
      </c>
      <c r="Q87" s="13" t="s">
        <v>283</v>
      </c>
      <c r="R87" s="13" t="s">
        <v>283</v>
      </c>
      <c r="S87" s="13" t="s">
        <v>283</v>
      </c>
      <c r="T87" s="13" t="s">
        <v>283</v>
      </c>
      <c r="U87" s="13" t="s">
        <v>283</v>
      </c>
      <c r="V87" s="13" t="s">
        <v>283</v>
      </c>
      <c r="W87" s="13" t="s">
        <v>283</v>
      </c>
      <c r="X87" s="13" t="s">
        <v>283</v>
      </c>
      <c r="Y87" s="13" t="s">
        <v>283</v>
      </c>
      <c r="Z87" s="13" t="s">
        <v>283</v>
      </c>
      <c r="AA87" s="13" t="s">
        <v>283</v>
      </c>
      <c r="AB87" s="13" t="s">
        <v>283</v>
      </c>
      <c r="AC87" s="13" t="s">
        <v>283</v>
      </c>
      <c r="AD87" s="13" t="s">
        <v>283</v>
      </c>
      <c r="AE87" s="13" t="s">
        <v>283</v>
      </c>
      <c r="AF87" s="74" t="s">
        <v>283</v>
      </c>
      <c r="AG87" s="74" t="s">
        <v>283</v>
      </c>
      <c r="AH87" s="74" t="s">
        <v>283</v>
      </c>
      <c r="AI87" s="74" t="s">
        <v>283</v>
      </c>
      <c r="AJ87" s="74" t="s">
        <v>283</v>
      </c>
      <c r="AK87" s="13" t="s">
        <v>283</v>
      </c>
      <c r="AL87" s="13" t="s">
        <v>283</v>
      </c>
      <c r="AM87" s="13" t="s">
        <v>283</v>
      </c>
      <c r="AN87" s="13" t="s">
        <v>283</v>
      </c>
      <c r="AO87" s="13" t="s">
        <v>283</v>
      </c>
      <c r="AP87" s="13" t="s">
        <v>283</v>
      </c>
      <c r="AQ87" s="13" t="s">
        <v>283</v>
      </c>
      <c r="AR87" s="13" t="s">
        <v>283</v>
      </c>
      <c r="AS87" s="13" t="s">
        <v>283</v>
      </c>
      <c r="AT87" s="13" t="s">
        <v>283</v>
      </c>
      <c r="AU87" s="80" t="s">
        <v>283</v>
      </c>
      <c r="AV87" s="80" t="s">
        <v>283</v>
      </c>
      <c r="AW87" s="80" t="s">
        <v>283</v>
      </c>
      <c r="AX87" s="80" t="s">
        <v>283</v>
      </c>
      <c r="AY87" s="80" t="s">
        <v>283</v>
      </c>
      <c r="AZ87" s="13">
        <v>18</v>
      </c>
      <c r="BA87" s="13">
        <v>28</v>
      </c>
      <c r="BB87" s="13">
        <v>33</v>
      </c>
      <c r="BC87" s="13">
        <v>8</v>
      </c>
      <c r="BD87" s="13">
        <v>27</v>
      </c>
      <c r="BE87" s="13">
        <v>24</v>
      </c>
      <c r="BF87" s="13">
        <v>27</v>
      </c>
      <c r="BG87" s="13">
        <v>35</v>
      </c>
      <c r="BH87" s="13">
        <v>35</v>
      </c>
      <c r="BI87" s="13">
        <v>25</v>
      </c>
      <c r="BJ87" s="13"/>
      <c r="BK87" s="3"/>
      <c r="BL87" s="3" t="s">
        <v>427</v>
      </c>
      <c r="BM87" s="3" t="s">
        <v>16</v>
      </c>
      <c r="BN87" s="3"/>
      <c r="BO87" s="3"/>
      <c r="BP87" s="13" t="s">
        <v>283</v>
      </c>
      <c r="BQ87" s="13" t="s">
        <v>282</v>
      </c>
      <c r="BR87" s="13" t="s">
        <v>282</v>
      </c>
      <c r="BS87" s="13" t="s">
        <v>282</v>
      </c>
      <c r="BT87" s="13" t="s">
        <v>282</v>
      </c>
      <c r="BU87" s="13" t="s">
        <v>282</v>
      </c>
      <c r="BV87" s="13" t="s">
        <v>282</v>
      </c>
      <c r="BW87" s="13" t="s">
        <v>282</v>
      </c>
      <c r="BX87" s="13" t="s">
        <v>282</v>
      </c>
      <c r="BY87" s="13" t="s">
        <v>282</v>
      </c>
      <c r="BZ87" s="13" t="s">
        <v>282</v>
      </c>
      <c r="CA87" s="13" t="s">
        <v>282</v>
      </c>
      <c r="CB87" s="13" t="s">
        <v>282</v>
      </c>
      <c r="CC87" s="13" t="s">
        <v>282</v>
      </c>
      <c r="CD87" s="13" t="s">
        <v>282</v>
      </c>
      <c r="CE87" s="13" t="s">
        <v>282</v>
      </c>
      <c r="CF87" s="13" t="s">
        <v>282</v>
      </c>
      <c r="CG87" s="13" t="s">
        <v>282</v>
      </c>
      <c r="CH87" s="13" t="s">
        <v>282</v>
      </c>
      <c r="CI87" s="13" t="s">
        <v>282</v>
      </c>
      <c r="CJ87" s="13" t="s">
        <v>282</v>
      </c>
      <c r="CK87" s="13" t="s">
        <v>282</v>
      </c>
      <c r="CL87" s="13" t="s">
        <v>282</v>
      </c>
      <c r="CM87" s="13" t="s">
        <v>282</v>
      </c>
      <c r="CN87" s="13" t="s">
        <v>283</v>
      </c>
      <c r="CO87" s="13" t="s">
        <v>283</v>
      </c>
      <c r="CP87" s="13" t="s">
        <v>283</v>
      </c>
      <c r="CQ87" s="13" t="s">
        <v>283</v>
      </c>
      <c r="CR87" s="13" t="s">
        <v>283</v>
      </c>
      <c r="CS87" s="13">
        <v>22</v>
      </c>
      <c r="CT87" s="13" t="s">
        <v>283</v>
      </c>
      <c r="CU87" s="13" t="s">
        <v>283</v>
      </c>
      <c r="CV87" s="13" t="s">
        <v>283</v>
      </c>
      <c r="CW87" s="13" t="s">
        <v>283</v>
      </c>
      <c r="CX87" s="13" t="s">
        <v>283</v>
      </c>
      <c r="CZ87" s="13" t="s">
        <v>283</v>
      </c>
      <c r="DA87" s="13" t="s">
        <v>283</v>
      </c>
      <c r="DB87" s="13" t="s">
        <v>283</v>
      </c>
      <c r="DC87" s="13" t="s">
        <v>283</v>
      </c>
      <c r="DD87" s="13" t="s">
        <v>283</v>
      </c>
      <c r="DE87" s="13">
        <v>21</v>
      </c>
      <c r="DF87" s="13" t="s">
        <v>283</v>
      </c>
      <c r="DG87" s="13" t="s">
        <v>283</v>
      </c>
      <c r="DH87" s="13" t="s">
        <v>283</v>
      </c>
      <c r="DI87" s="13" t="s">
        <v>283</v>
      </c>
      <c r="DJ87" s="13" t="s">
        <v>283</v>
      </c>
      <c r="DK87" s="13">
        <v>26</v>
      </c>
    </row>
    <row r="88" spans="1:115">
      <c r="A88" s="3" t="s">
        <v>220</v>
      </c>
      <c r="B88" s="13" t="s">
        <v>283</v>
      </c>
      <c r="C88" s="13" t="s">
        <v>283</v>
      </c>
      <c r="D88" s="13" t="s">
        <v>283</v>
      </c>
      <c r="E88" s="13" t="s">
        <v>283</v>
      </c>
      <c r="F88" s="13" t="s">
        <v>283</v>
      </c>
      <c r="G88" s="13" t="s">
        <v>283</v>
      </c>
      <c r="H88" s="13" t="s">
        <v>283</v>
      </c>
      <c r="I88" s="13" t="s">
        <v>283</v>
      </c>
      <c r="J88" s="13" t="s">
        <v>283</v>
      </c>
      <c r="K88" s="13" t="s">
        <v>283</v>
      </c>
      <c r="L88" s="13" t="s">
        <v>283</v>
      </c>
      <c r="M88" s="13" t="s">
        <v>283</v>
      </c>
      <c r="N88" s="13" t="s">
        <v>283</v>
      </c>
      <c r="O88" s="13" t="s">
        <v>283</v>
      </c>
      <c r="P88" s="13" t="s">
        <v>283</v>
      </c>
      <c r="Q88" s="13" t="s">
        <v>283</v>
      </c>
      <c r="R88" s="13" t="s">
        <v>283</v>
      </c>
      <c r="S88" s="13" t="s">
        <v>283</v>
      </c>
      <c r="T88" s="13" t="s">
        <v>283</v>
      </c>
      <c r="U88" s="13" t="s">
        <v>283</v>
      </c>
      <c r="V88" s="13" t="s">
        <v>283</v>
      </c>
      <c r="W88" s="13" t="s">
        <v>283</v>
      </c>
      <c r="X88" s="13" t="s">
        <v>283</v>
      </c>
      <c r="Y88" s="13" t="s">
        <v>283</v>
      </c>
      <c r="Z88" s="13" t="s">
        <v>283</v>
      </c>
      <c r="AA88" s="13" t="s">
        <v>283</v>
      </c>
      <c r="AB88" s="13" t="s">
        <v>283</v>
      </c>
      <c r="AC88" s="13" t="s">
        <v>283</v>
      </c>
      <c r="AD88" s="13" t="s">
        <v>283</v>
      </c>
      <c r="AE88" s="13" t="s">
        <v>283</v>
      </c>
      <c r="AF88" s="74" t="s">
        <v>283</v>
      </c>
      <c r="AG88" s="74" t="s">
        <v>283</v>
      </c>
      <c r="AH88" s="74" t="s">
        <v>283</v>
      </c>
      <c r="AI88" s="74" t="s">
        <v>283</v>
      </c>
      <c r="AJ88" s="74" t="s">
        <v>283</v>
      </c>
      <c r="AK88" s="13" t="s">
        <v>283</v>
      </c>
      <c r="AL88" s="13" t="s">
        <v>283</v>
      </c>
      <c r="AM88" s="13" t="s">
        <v>283</v>
      </c>
      <c r="AN88" s="13" t="s">
        <v>283</v>
      </c>
      <c r="AO88" s="13" t="s">
        <v>283</v>
      </c>
      <c r="AP88" s="13" t="s">
        <v>283</v>
      </c>
      <c r="AQ88" s="13" t="s">
        <v>283</v>
      </c>
      <c r="AR88" s="13" t="s">
        <v>283</v>
      </c>
      <c r="AS88" s="13" t="s">
        <v>283</v>
      </c>
      <c r="AT88" s="13" t="s">
        <v>283</v>
      </c>
      <c r="AU88" s="80" t="s">
        <v>283</v>
      </c>
      <c r="AV88" s="80" t="s">
        <v>283</v>
      </c>
      <c r="AW88" s="80" t="s">
        <v>283</v>
      </c>
      <c r="AX88" s="80" t="s">
        <v>283</v>
      </c>
      <c r="AY88" s="80" t="s">
        <v>283</v>
      </c>
      <c r="AZ88" s="13">
        <v>18</v>
      </c>
      <c r="BA88" s="13">
        <v>28</v>
      </c>
      <c r="BB88" s="13">
        <v>33</v>
      </c>
      <c r="BC88" s="13">
        <v>8</v>
      </c>
      <c r="BD88" s="13">
        <v>27</v>
      </c>
      <c r="BE88" s="13">
        <v>24</v>
      </c>
      <c r="BF88" s="13">
        <v>27</v>
      </c>
      <c r="BG88" s="13">
        <v>35</v>
      </c>
      <c r="BH88" s="13">
        <v>35</v>
      </c>
      <c r="BI88" s="13">
        <v>25</v>
      </c>
      <c r="BJ88" s="13"/>
      <c r="BK88" s="3"/>
      <c r="BL88" s="3" t="s">
        <v>428</v>
      </c>
      <c r="BM88" s="3" t="s">
        <v>15</v>
      </c>
      <c r="BN88" s="3"/>
      <c r="BO88" s="3"/>
      <c r="BP88" s="13" t="s">
        <v>283</v>
      </c>
      <c r="BQ88" s="13" t="s">
        <v>282</v>
      </c>
      <c r="BR88" s="13" t="s">
        <v>282</v>
      </c>
      <c r="BS88" s="13" t="s">
        <v>282</v>
      </c>
      <c r="BT88" s="13" t="s">
        <v>282</v>
      </c>
      <c r="BU88" s="13" t="s">
        <v>282</v>
      </c>
      <c r="BV88" s="13" t="s">
        <v>282</v>
      </c>
      <c r="BW88" s="13" t="s">
        <v>282</v>
      </c>
      <c r="BX88" s="13" t="s">
        <v>282</v>
      </c>
      <c r="BY88" s="13" t="s">
        <v>282</v>
      </c>
      <c r="BZ88" s="13" t="s">
        <v>282</v>
      </c>
      <c r="CA88" s="13" t="s">
        <v>282</v>
      </c>
      <c r="CB88" s="13" t="s">
        <v>282</v>
      </c>
      <c r="CC88" s="13" t="s">
        <v>282</v>
      </c>
      <c r="CD88" s="13" t="s">
        <v>282</v>
      </c>
      <c r="CE88" s="13" t="s">
        <v>282</v>
      </c>
      <c r="CF88" s="13" t="s">
        <v>282</v>
      </c>
      <c r="CG88" s="13" t="s">
        <v>282</v>
      </c>
      <c r="CH88" s="13" t="s">
        <v>282</v>
      </c>
      <c r="CI88" s="13" t="s">
        <v>282</v>
      </c>
      <c r="CJ88" s="13" t="s">
        <v>282</v>
      </c>
      <c r="CK88" s="13" t="s">
        <v>282</v>
      </c>
      <c r="CL88" s="13" t="s">
        <v>282</v>
      </c>
      <c r="CM88" s="13" t="s">
        <v>282</v>
      </c>
      <c r="CN88" s="13" t="s">
        <v>283</v>
      </c>
      <c r="CO88" s="13" t="s">
        <v>283</v>
      </c>
      <c r="CP88" s="13" t="s">
        <v>283</v>
      </c>
      <c r="CQ88" s="13" t="s">
        <v>283</v>
      </c>
      <c r="CR88" s="13" t="s">
        <v>283</v>
      </c>
      <c r="CS88" s="13">
        <v>22</v>
      </c>
      <c r="CT88" s="13" t="s">
        <v>283</v>
      </c>
      <c r="CU88" s="13" t="s">
        <v>283</v>
      </c>
      <c r="CV88" s="13" t="s">
        <v>283</v>
      </c>
      <c r="CW88" s="13" t="s">
        <v>283</v>
      </c>
      <c r="CX88" s="13" t="s">
        <v>283</v>
      </c>
      <c r="CZ88" s="13" t="s">
        <v>283</v>
      </c>
      <c r="DA88" s="13" t="s">
        <v>283</v>
      </c>
      <c r="DB88" s="13" t="s">
        <v>283</v>
      </c>
      <c r="DC88" s="13" t="s">
        <v>283</v>
      </c>
      <c r="DD88" s="13" t="s">
        <v>283</v>
      </c>
      <c r="DE88" s="13">
        <v>21</v>
      </c>
      <c r="DF88" s="13" t="s">
        <v>283</v>
      </c>
      <c r="DG88" s="13" t="s">
        <v>283</v>
      </c>
      <c r="DH88" s="13" t="s">
        <v>283</v>
      </c>
      <c r="DI88" s="13" t="s">
        <v>283</v>
      </c>
      <c r="DJ88" s="13" t="s">
        <v>283</v>
      </c>
      <c r="DK88" s="13">
        <v>26</v>
      </c>
    </row>
    <row r="89" spans="1:115">
      <c r="A89" s="3" t="s">
        <v>221</v>
      </c>
      <c r="B89" s="13" t="s">
        <v>283</v>
      </c>
      <c r="C89" s="13" t="s">
        <v>283</v>
      </c>
      <c r="D89" s="13" t="s">
        <v>283</v>
      </c>
      <c r="E89" s="13" t="s">
        <v>283</v>
      </c>
      <c r="F89" s="13" t="s">
        <v>283</v>
      </c>
      <c r="G89" s="13" t="s">
        <v>283</v>
      </c>
      <c r="H89" s="13" t="s">
        <v>283</v>
      </c>
      <c r="I89" s="13" t="s">
        <v>283</v>
      </c>
      <c r="J89" s="13" t="s">
        <v>283</v>
      </c>
      <c r="K89" s="13" t="s">
        <v>283</v>
      </c>
      <c r="L89" s="13" t="s">
        <v>283</v>
      </c>
      <c r="M89" s="13" t="s">
        <v>283</v>
      </c>
      <c r="N89" s="13" t="s">
        <v>283</v>
      </c>
      <c r="O89" s="13" t="s">
        <v>283</v>
      </c>
      <c r="P89" s="13" t="s">
        <v>283</v>
      </c>
      <c r="Q89" s="13" t="s">
        <v>283</v>
      </c>
      <c r="R89" s="13" t="s">
        <v>283</v>
      </c>
      <c r="S89" s="13" t="s">
        <v>283</v>
      </c>
      <c r="T89" s="13" t="s">
        <v>283</v>
      </c>
      <c r="U89" s="13" t="s">
        <v>283</v>
      </c>
      <c r="V89" s="13" t="s">
        <v>283</v>
      </c>
      <c r="W89" s="13" t="s">
        <v>283</v>
      </c>
      <c r="X89" s="13" t="s">
        <v>283</v>
      </c>
      <c r="Y89" s="13" t="s">
        <v>283</v>
      </c>
      <c r="Z89" s="13" t="s">
        <v>283</v>
      </c>
      <c r="AA89" s="13" t="s">
        <v>283</v>
      </c>
      <c r="AB89" s="13" t="s">
        <v>283</v>
      </c>
      <c r="AC89" s="13" t="s">
        <v>283</v>
      </c>
      <c r="AD89" s="13" t="s">
        <v>283</v>
      </c>
      <c r="AE89" s="13" t="s">
        <v>283</v>
      </c>
      <c r="AF89" s="74" t="s">
        <v>283</v>
      </c>
      <c r="AG89" s="74" t="s">
        <v>283</v>
      </c>
      <c r="AH89" s="74" t="s">
        <v>283</v>
      </c>
      <c r="AI89" s="74" t="s">
        <v>283</v>
      </c>
      <c r="AJ89" s="74" t="s">
        <v>283</v>
      </c>
      <c r="AK89" s="13" t="s">
        <v>283</v>
      </c>
      <c r="AL89" s="13" t="s">
        <v>283</v>
      </c>
      <c r="AM89" s="13" t="s">
        <v>283</v>
      </c>
      <c r="AN89" s="13" t="s">
        <v>283</v>
      </c>
      <c r="AO89" s="13" t="s">
        <v>283</v>
      </c>
      <c r="AP89" s="13" t="s">
        <v>283</v>
      </c>
      <c r="AQ89" s="13" t="s">
        <v>283</v>
      </c>
      <c r="AR89" s="13" t="s">
        <v>283</v>
      </c>
      <c r="AS89" s="13" t="s">
        <v>283</v>
      </c>
      <c r="AT89" s="13" t="s">
        <v>283</v>
      </c>
      <c r="AU89" s="80" t="s">
        <v>283</v>
      </c>
      <c r="AV89" s="80" t="s">
        <v>283</v>
      </c>
      <c r="AW89" s="80" t="s">
        <v>283</v>
      </c>
      <c r="AX89" s="80" t="s">
        <v>283</v>
      </c>
      <c r="AY89" s="80" t="s">
        <v>283</v>
      </c>
      <c r="AZ89" s="13">
        <v>18</v>
      </c>
      <c r="BA89" s="13">
        <v>28</v>
      </c>
      <c r="BB89" s="13">
        <v>33</v>
      </c>
      <c r="BC89" s="13">
        <v>8</v>
      </c>
      <c r="BD89" s="13">
        <v>27</v>
      </c>
      <c r="BE89" s="13">
        <v>24</v>
      </c>
      <c r="BF89" s="13">
        <v>27</v>
      </c>
      <c r="BG89" s="13">
        <v>35</v>
      </c>
      <c r="BH89" s="13">
        <v>35</v>
      </c>
      <c r="BI89" s="13">
        <v>25</v>
      </c>
      <c r="BJ89" s="13"/>
      <c r="BK89" s="3"/>
      <c r="BL89" s="3" t="s">
        <v>429</v>
      </c>
      <c r="BM89" s="3" t="s">
        <v>14</v>
      </c>
      <c r="BN89" s="3"/>
      <c r="BO89" s="3"/>
      <c r="BP89" s="13" t="s">
        <v>283</v>
      </c>
      <c r="BQ89" s="13" t="s">
        <v>282</v>
      </c>
      <c r="BR89" s="13" t="s">
        <v>282</v>
      </c>
      <c r="BS89" s="13" t="s">
        <v>282</v>
      </c>
      <c r="BT89" s="13" t="s">
        <v>282</v>
      </c>
      <c r="BU89" s="13" t="s">
        <v>282</v>
      </c>
      <c r="BV89" s="13" t="s">
        <v>282</v>
      </c>
      <c r="BW89" s="13" t="s">
        <v>282</v>
      </c>
      <c r="BX89" s="13" t="s">
        <v>282</v>
      </c>
      <c r="BY89" s="13" t="s">
        <v>282</v>
      </c>
      <c r="BZ89" s="13" t="s">
        <v>282</v>
      </c>
      <c r="CA89" s="13" t="s">
        <v>282</v>
      </c>
      <c r="CB89" s="13" t="s">
        <v>282</v>
      </c>
      <c r="CC89" s="13" t="s">
        <v>282</v>
      </c>
      <c r="CD89" s="13" t="s">
        <v>282</v>
      </c>
      <c r="CE89" s="13" t="s">
        <v>282</v>
      </c>
      <c r="CF89" s="13" t="s">
        <v>282</v>
      </c>
      <c r="CG89" s="13" t="s">
        <v>282</v>
      </c>
      <c r="CH89" s="13" t="s">
        <v>282</v>
      </c>
      <c r="CI89" s="13" t="s">
        <v>282</v>
      </c>
      <c r="CJ89" s="13" t="s">
        <v>282</v>
      </c>
      <c r="CK89" s="13" t="s">
        <v>282</v>
      </c>
      <c r="CL89" s="13" t="s">
        <v>282</v>
      </c>
      <c r="CM89" s="13" t="s">
        <v>282</v>
      </c>
      <c r="CN89" s="13" t="s">
        <v>283</v>
      </c>
      <c r="CO89" s="13" t="s">
        <v>283</v>
      </c>
      <c r="CP89" s="13" t="s">
        <v>283</v>
      </c>
      <c r="CQ89" s="13" t="s">
        <v>283</v>
      </c>
      <c r="CR89" s="13" t="s">
        <v>283</v>
      </c>
      <c r="CS89" s="13">
        <v>22</v>
      </c>
      <c r="CT89" s="13" t="s">
        <v>283</v>
      </c>
      <c r="CU89" s="13" t="s">
        <v>283</v>
      </c>
      <c r="CV89" s="13" t="s">
        <v>283</v>
      </c>
      <c r="CW89" s="13" t="s">
        <v>283</v>
      </c>
      <c r="CX89" s="13" t="s">
        <v>283</v>
      </c>
      <c r="CZ89" s="13" t="s">
        <v>283</v>
      </c>
      <c r="DA89" s="13" t="s">
        <v>283</v>
      </c>
      <c r="DB89" s="13" t="s">
        <v>283</v>
      </c>
      <c r="DC89" s="13" t="s">
        <v>283</v>
      </c>
      <c r="DD89" s="13" t="s">
        <v>283</v>
      </c>
      <c r="DE89" s="13">
        <v>21</v>
      </c>
      <c r="DF89" s="13" t="s">
        <v>283</v>
      </c>
      <c r="DG89" s="13" t="s">
        <v>283</v>
      </c>
      <c r="DH89" s="13" t="s">
        <v>283</v>
      </c>
      <c r="DI89" s="13" t="s">
        <v>283</v>
      </c>
      <c r="DJ89" s="13" t="s">
        <v>283</v>
      </c>
      <c r="DK89" s="13">
        <v>26</v>
      </c>
    </row>
    <row r="90" spans="1:115">
      <c r="A90" s="3" t="s">
        <v>222</v>
      </c>
      <c r="B90" s="13" t="s">
        <v>283</v>
      </c>
      <c r="C90" s="13" t="s">
        <v>283</v>
      </c>
      <c r="D90" s="13" t="s">
        <v>283</v>
      </c>
      <c r="E90" s="13" t="s">
        <v>283</v>
      </c>
      <c r="F90" s="13" t="s">
        <v>283</v>
      </c>
      <c r="G90" s="13" t="s">
        <v>283</v>
      </c>
      <c r="H90" s="13" t="s">
        <v>283</v>
      </c>
      <c r="I90" s="13" t="s">
        <v>283</v>
      </c>
      <c r="J90" s="13" t="s">
        <v>283</v>
      </c>
      <c r="K90" s="13" t="s">
        <v>283</v>
      </c>
      <c r="L90" s="13" t="s">
        <v>283</v>
      </c>
      <c r="M90" s="13" t="s">
        <v>283</v>
      </c>
      <c r="N90" s="13" t="s">
        <v>283</v>
      </c>
      <c r="O90" s="13" t="s">
        <v>283</v>
      </c>
      <c r="P90" s="13" t="s">
        <v>283</v>
      </c>
      <c r="Q90" s="13" t="s">
        <v>283</v>
      </c>
      <c r="R90" s="13" t="s">
        <v>283</v>
      </c>
      <c r="S90" s="13" t="s">
        <v>283</v>
      </c>
      <c r="T90" s="13" t="s">
        <v>283</v>
      </c>
      <c r="U90" s="13" t="s">
        <v>283</v>
      </c>
      <c r="V90" s="13" t="s">
        <v>283</v>
      </c>
      <c r="W90" s="13" t="s">
        <v>283</v>
      </c>
      <c r="X90" s="13" t="s">
        <v>283</v>
      </c>
      <c r="Y90" s="13" t="s">
        <v>283</v>
      </c>
      <c r="Z90" s="13" t="s">
        <v>283</v>
      </c>
      <c r="AA90" s="13" t="s">
        <v>283</v>
      </c>
      <c r="AB90" s="13" t="s">
        <v>283</v>
      </c>
      <c r="AC90" s="13" t="s">
        <v>283</v>
      </c>
      <c r="AD90" s="13" t="s">
        <v>283</v>
      </c>
      <c r="AE90" s="13" t="s">
        <v>283</v>
      </c>
      <c r="AF90" s="74" t="s">
        <v>283</v>
      </c>
      <c r="AG90" s="74" t="s">
        <v>283</v>
      </c>
      <c r="AH90" s="74" t="s">
        <v>283</v>
      </c>
      <c r="AI90" s="74" t="s">
        <v>283</v>
      </c>
      <c r="AJ90" s="74" t="s">
        <v>283</v>
      </c>
      <c r="AK90" s="13" t="s">
        <v>283</v>
      </c>
      <c r="AL90" s="13" t="s">
        <v>283</v>
      </c>
      <c r="AM90" s="13" t="s">
        <v>283</v>
      </c>
      <c r="AN90" s="13" t="s">
        <v>283</v>
      </c>
      <c r="AO90" s="13" t="s">
        <v>283</v>
      </c>
      <c r="AP90" s="13" t="s">
        <v>283</v>
      </c>
      <c r="AQ90" s="13" t="s">
        <v>283</v>
      </c>
      <c r="AR90" s="13" t="s">
        <v>283</v>
      </c>
      <c r="AS90" s="13" t="s">
        <v>283</v>
      </c>
      <c r="AT90" s="13" t="s">
        <v>283</v>
      </c>
      <c r="AU90" s="80" t="s">
        <v>283</v>
      </c>
      <c r="AV90" s="80" t="s">
        <v>283</v>
      </c>
      <c r="AW90" s="80" t="s">
        <v>283</v>
      </c>
      <c r="AX90" s="80" t="s">
        <v>283</v>
      </c>
      <c r="AY90" s="80" t="s">
        <v>283</v>
      </c>
      <c r="AZ90" s="13">
        <v>18</v>
      </c>
      <c r="BA90" s="13">
        <v>28</v>
      </c>
      <c r="BB90" s="13">
        <v>33</v>
      </c>
      <c r="BC90" s="13">
        <v>8</v>
      </c>
      <c r="BD90" s="13">
        <v>27</v>
      </c>
      <c r="BE90" s="13">
        <v>24</v>
      </c>
      <c r="BF90" s="13">
        <v>27</v>
      </c>
      <c r="BG90" s="13">
        <v>35</v>
      </c>
      <c r="BH90" s="13">
        <v>35</v>
      </c>
      <c r="BI90" s="13">
        <v>25</v>
      </c>
      <c r="BJ90" s="13"/>
      <c r="BK90" s="3"/>
      <c r="BL90" s="3" t="s">
        <v>430</v>
      </c>
      <c r="BM90" s="3" t="s">
        <v>13</v>
      </c>
      <c r="BN90" s="3"/>
      <c r="BO90" s="3"/>
      <c r="BP90" s="13" t="s">
        <v>283</v>
      </c>
      <c r="BQ90" s="13" t="s">
        <v>282</v>
      </c>
      <c r="BR90" s="13" t="s">
        <v>282</v>
      </c>
      <c r="BS90" s="13" t="s">
        <v>282</v>
      </c>
      <c r="BT90" s="13" t="s">
        <v>282</v>
      </c>
      <c r="BU90" s="13" t="s">
        <v>282</v>
      </c>
      <c r="BV90" s="13" t="s">
        <v>282</v>
      </c>
      <c r="BW90" s="13" t="s">
        <v>282</v>
      </c>
      <c r="BX90" s="13" t="s">
        <v>282</v>
      </c>
      <c r="BY90" s="13" t="s">
        <v>282</v>
      </c>
      <c r="BZ90" s="13" t="s">
        <v>282</v>
      </c>
      <c r="CA90" s="13" t="s">
        <v>282</v>
      </c>
      <c r="CB90" s="13" t="s">
        <v>282</v>
      </c>
      <c r="CC90" s="13" t="s">
        <v>282</v>
      </c>
      <c r="CD90" s="13" t="s">
        <v>282</v>
      </c>
      <c r="CE90" s="13" t="s">
        <v>282</v>
      </c>
      <c r="CF90" s="13" t="s">
        <v>282</v>
      </c>
      <c r="CG90" s="13" t="s">
        <v>282</v>
      </c>
      <c r="CH90" s="13" t="s">
        <v>282</v>
      </c>
      <c r="CI90" s="13" t="s">
        <v>282</v>
      </c>
      <c r="CJ90" s="13" t="s">
        <v>282</v>
      </c>
      <c r="CK90" s="13" t="s">
        <v>282</v>
      </c>
      <c r="CL90" s="13" t="s">
        <v>282</v>
      </c>
      <c r="CM90" s="13" t="s">
        <v>282</v>
      </c>
      <c r="CN90" s="13" t="s">
        <v>283</v>
      </c>
      <c r="CO90" s="13" t="s">
        <v>283</v>
      </c>
      <c r="CP90" s="13" t="s">
        <v>283</v>
      </c>
      <c r="CQ90" s="13" t="s">
        <v>283</v>
      </c>
      <c r="CR90" s="13" t="s">
        <v>283</v>
      </c>
      <c r="CS90" s="13">
        <v>22</v>
      </c>
      <c r="CT90" s="13" t="s">
        <v>283</v>
      </c>
      <c r="CU90" s="13" t="s">
        <v>283</v>
      </c>
      <c r="CV90" s="13" t="s">
        <v>283</v>
      </c>
      <c r="CW90" s="13" t="s">
        <v>283</v>
      </c>
      <c r="CX90" s="13" t="s">
        <v>283</v>
      </c>
      <c r="CZ90" s="13" t="s">
        <v>283</v>
      </c>
      <c r="DA90" s="13" t="s">
        <v>283</v>
      </c>
      <c r="DB90" s="13" t="s">
        <v>283</v>
      </c>
      <c r="DC90" s="13" t="s">
        <v>283</v>
      </c>
      <c r="DD90" s="13" t="s">
        <v>283</v>
      </c>
      <c r="DE90" s="13">
        <v>21</v>
      </c>
      <c r="DF90" s="13" t="s">
        <v>283</v>
      </c>
      <c r="DG90" s="13" t="s">
        <v>283</v>
      </c>
      <c r="DH90" s="13" t="s">
        <v>283</v>
      </c>
      <c r="DI90" s="13" t="s">
        <v>283</v>
      </c>
      <c r="DJ90" s="13" t="s">
        <v>283</v>
      </c>
      <c r="DK90" s="13">
        <v>26</v>
      </c>
    </row>
    <row r="91" spans="1:115">
      <c r="A91" s="3" t="s">
        <v>223</v>
      </c>
      <c r="B91" s="13" t="s">
        <v>283</v>
      </c>
      <c r="C91" s="13" t="s">
        <v>283</v>
      </c>
      <c r="D91" s="13" t="s">
        <v>283</v>
      </c>
      <c r="E91" s="13" t="s">
        <v>283</v>
      </c>
      <c r="F91" s="13" t="s">
        <v>283</v>
      </c>
      <c r="G91" s="13" t="s">
        <v>283</v>
      </c>
      <c r="H91" s="13" t="s">
        <v>283</v>
      </c>
      <c r="I91" s="13" t="s">
        <v>283</v>
      </c>
      <c r="J91" s="13" t="s">
        <v>283</v>
      </c>
      <c r="K91" s="13" t="s">
        <v>283</v>
      </c>
      <c r="L91" s="13" t="s">
        <v>283</v>
      </c>
      <c r="M91" s="13" t="s">
        <v>283</v>
      </c>
      <c r="N91" s="13" t="s">
        <v>283</v>
      </c>
      <c r="O91" s="13" t="s">
        <v>283</v>
      </c>
      <c r="P91" s="13" t="s">
        <v>283</v>
      </c>
      <c r="Q91" s="13" t="s">
        <v>283</v>
      </c>
      <c r="R91" s="13" t="s">
        <v>283</v>
      </c>
      <c r="S91" s="13" t="s">
        <v>283</v>
      </c>
      <c r="T91" s="13" t="s">
        <v>283</v>
      </c>
      <c r="U91" s="13" t="s">
        <v>283</v>
      </c>
      <c r="V91" s="13" t="s">
        <v>283</v>
      </c>
      <c r="W91" s="13" t="s">
        <v>283</v>
      </c>
      <c r="X91" s="13" t="s">
        <v>283</v>
      </c>
      <c r="Y91" s="13" t="s">
        <v>283</v>
      </c>
      <c r="Z91" s="13" t="s">
        <v>283</v>
      </c>
      <c r="AA91" s="13" t="s">
        <v>283</v>
      </c>
      <c r="AB91" s="13" t="s">
        <v>283</v>
      </c>
      <c r="AC91" s="13" t="s">
        <v>283</v>
      </c>
      <c r="AD91" s="13" t="s">
        <v>283</v>
      </c>
      <c r="AE91" s="13" t="s">
        <v>283</v>
      </c>
      <c r="AF91" s="74" t="s">
        <v>283</v>
      </c>
      <c r="AG91" s="74" t="s">
        <v>283</v>
      </c>
      <c r="AH91" s="74" t="s">
        <v>283</v>
      </c>
      <c r="AI91" s="74" t="s">
        <v>283</v>
      </c>
      <c r="AJ91" s="74" t="s">
        <v>283</v>
      </c>
      <c r="AK91" s="13" t="s">
        <v>283</v>
      </c>
      <c r="AL91" s="13" t="s">
        <v>283</v>
      </c>
      <c r="AM91" s="13" t="s">
        <v>283</v>
      </c>
      <c r="AN91" s="13" t="s">
        <v>283</v>
      </c>
      <c r="AO91" s="13" t="s">
        <v>283</v>
      </c>
      <c r="AP91" s="13" t="s">
        <v>283</v>
      </c>
      <c r="AQ91" s="13" t="s">
        <v>283</v>
      </c>
      <c r="AR91" s="13" t="s">
        <v>283</v>
      </c>
      <c r="AS91" s="13" t="s">
        <v>283</v>
      </c>
      <c r="AT91" s="13" t="s">
        <v>283</v>
      </c>
      <c r="AU91" s="80" t="s">
        <v>283</v>
      </c>
      <c r="AV91" s="80" t="s">
        <v>283</v>
      </c>
      <c r="AW91" s="80" t="s">
        <v>283</v>
      </c>
      <c r="AX91" s="80" t="s">
        <v>283</v>
      </c>
      <c r="AY91" s="80" t="s">
        <v>283</v>
      </c>
      <c r="AZ91" s="13">
        <v>18</v>
      </c>
      <c r="BA91" s="13">
        <v>28</v>
      </c>
      <c r="BB91" s="13">
        <v>33</v>
      </c>
      <c r="BC91" s="13">
        <v>8</v>
      </c>
      <c r="BD91" s="13">
        <v>27</v>
      </c>
      <c r="BE91" s="13">
        <v>24</v>
      </c>
      <c r="BF91" s="13">
        <v>27</v>
      </c>
      <c r="BG91" s="13">
        <v>35</v>
      </c>
      <c r="BH91" s="13">
        <v>35</v>
      </c>
      <c r="BI91" s="13">
        <v>25</v>
      </c>
      <c r="BJ91" s="13"/>
      <c r="BK91" s="3"/>
      <c r="BL91" s="3" t="s">
        <v>431</v>
      </c>
      <c r="BM91" s="3" t="s">
        <v>12</v>
      </c>
      <c r="BN91" s="3"/>
      <c r="BO91" s="3"/>
      <c r="BP91" s="13" t="s">
        <v>283</v>
      </c>
      <c r="BQ91" s="13" t="s">
        <v>282</v>
      </c>
      <c r="BR91" s="13" t="s">
        <v>282</v>
      </c>
      <c r="BS91" s="13" t="s">
        <v>282</v>
      </c>
      <c r="BT91" s="13" t="s">
        <v>282</v>
      </c>
      <c r="BU91" s="13" t="s">
        <v>282</v>
      </c>
      <c r="BV91" s="13" t="s">
        <v>282</v>
      </c>
      <c r="BW91" s="13" t="s">
        <v>282</v>
      </c>
      <c r="BX91" s="13" t="s">
        <v>282</v>
      </c>
      <c r="BY91" s="13" t="s">
        <v>282</v>
      </c>
      <c r="BZ91" s="13" t="s">
        <v>282</v>
      </c>
      <c r="CA91" s="13" t="s">
        <v>282</v>
      </c>
      <c r="CB91" s="13" t="s">
        <v>282</v>
      </c>
      <c r="CC91" s="13" t="s">
        <v>282</v>
      </c>
      <c r="CD91" s="13" t="s">
        <v>282</v>
      </c>
      <c r="CE91" s="13" t="s">
        <v>282</v>
      </c>
      <c r="CF91" s="13" t="s">
        <v>282</v>
      </c>
      <c r="CG91" s="13" t="s">
        <v>282</v>
      </c>
      <c r="CH91" s="13" t="s">
        <v>282</v>
      </c>
      <c r="CI91" s="13" t="s">
        <v>282</v>
      </c>
      <c r="CJ91" s="13" t="s">
        <v>282</v>
      </c>
      <c r="CK91" s="13" t="s">
        <v>282</v>
      </c>
      <c r="CL91" s="13" t="s">
        <v>282</v>
      </c>
      <c r="CM91" s="13" t="s">
        <v>282</v>
      </c>
      <c r="CN91" s="13" t="s">
        <v>283</v>
      </c>
      <c r="CO91" s="13" t="s">
        <v>283</v>
      </c>
      <c r="CP91" s="13" t="s">
        <v>283</v>
      </c>
      <c r="CQ91" s="13" t="s">
        <v>283</v>
      </c>
      <c r="CR91" s="13" t="s">
        <v>283</v>
      </c>
      <c r="CS91" s="13">
        <v>22</v>
      </c>
      <c r="CT91" s="13" t="s">
        <v>283</v>
      </c>
      <c r="CU91" s="13" t="s">
        <v>283</v>
      </c>
      <c r="CV91" s="13" t="s">
        <v>283</v>
      </c>
      <c r="CW91" s="13" t="s">
        <v>283</v>
      </c>
      <c r="CX91" s="13" t="s">
        <v>283</v>
      </c>
      <c r="CZ91" s="13" t="s">
        <v>283</v>
      </c>
      <c r="DA91" s="13" t="s">
        <v>283</v>
      </c>
      <c r="DB91" s="13" t="s">
        <v>283</v>
      </c>
      <c r="DC91" s="13" t="s">
        <v>283</v>
      </c>
      <c r="DD91" s="13" t="s">
        <v>283</v>
      </c>
      <c r="DE91" s="13">
        <v>21</v>
      </c>
      <c r="DF91" s="13" t="s">
        <v>283</v>
      </c>
      <c r="DG91" s="13" t="s">
        <v>283</v>
      </c>
      <c r="DH91" s="13" t="s">
        <v>283</v>
      </c>
      <c r="DI91" s="13" t="s">
        <v>283</v>
      </c>
      <c r="DJ91" s="13" t="s">
        <v>283</v>
      </c>
      <c r="DK91" s="13">
        <v>26</v>
      </c>
    </row>
    <row r="92" spans="1:115">
      <c r="A92" s="3" t="s">
        <v>224</v>
      </c>
      <c r="B92" s="13" t="s">
        <v>283</v>
      </c>
      <c r="C92" s="13" t="s">
        <v>283</v>
      </c>
      <c r="D92" s="13" t="s">
        <v>283</v>
      </c>
      <c r="E92" s="13" t="s">
        <v>283</v>
      </c>
      <c r="F92" s="13" t="s">
        <v>283</v>
      </c>
      <c r="G92" s="13" t="s">
        <v>283</v>
      </c>
      <c r="H92" s="13" t="s">
        <v>283</v>
      </c>
      <c r="I92" s="13" t="s">
        <v>283</v>
      </c>
      <c r="J92" s="13" t="s">
        <v>283</v>
      </c>
      <c r="K92" s="13" t="s">
        <v>283</v>
      </c>
      <c r="L92" s="13" t="s">
        <v>283</v>
      </c>
      <c r="M92" s="13" t="s">
        <v>283</v>
      </c>
      <c r="N92" s="13" t="s">
        <v>283</v>
      </c>
      <c r="O92" s="13" t="s">
        <v>283</v>
      </c>
      <c r="P92" s="13" t="s">
        <v>283</v>
      </c>
      <c r="Q92" s="13" t="s">
        <v>283</v>
      </c>
      <c r="R92" s="13" t="s">
        <v>283</v>
      </c>
      <c r="S92" s="13" t="s">
        <v>283</v>
      </c>
      <c r="T92" s="13" t="s">
        <v>283</v>
      </c>
      <c r="U92" s="13" t="s">
        <v>283</v>
      </c>
      <c r="V92" s="13" t="s">
        <v>283</v>
      </c>
      <c r="W92" s="13" t="s">
        <v>283</v>
      </c>
      <c r="X92" s="13" t="s">
        <v>283</v>
      </c>
      <c r="Y92" s="13" t="s">
        <v>283</v>
      </c>
      <c r="Z92" s="13" t="s">
        <v>283</v>
      </c>
      <c r="AA92" s="13" t="s">
        <v>283</v>
      </c>
      <c r="AB92" s="13" t="s">
        <v>283</v>
      </c>
      <c r="AC92" s="13" t="s">
        <v>283</v>
      </c>
      <c r="AD92" s="13" t="s">
        <v>283</v>
      </c>
      <c r="AE92" s="13" t="s">
        <v>283</v>
      </c>
      <c r="AF92" s="74" t="s">
        <v>283</v>
      </c>
      <c r="AG92" s="74" t="s">
        <v>283</v>
      </c>
      <c r="AH92" s="74" t="s">
        <v>283</v>
      </c>
      <c r="AI92" s="74" t="s">
        <v>283</v>
      </c>
      <c r="AJ92" s="74" t="s">
        <v>283</v>
      </c>
      <c r="AK92" s="13" t="s">
        <v>283</v>
      </c>
      <c r="AL92" s="13" t="s">
        <v>283</v>
      </c>
      <c r="AM92" s="13" t="s">
        <v>283</v>
      </c>
      <c r="AN92" s="13" t="s">
        <v>283</v>
      </c>
      <c r="AO92" s="13" t="s">
        <v>283</v>
      </c>
      <c r="AP92" s="13" t="s">
        <v>283</v>
      </c>
      <c r="AQ92" s="13" t="s">
        <v>283</v>
      </c>
      <c r="AR92" s="13" t="s">
        <v>283</v>
      </c>
      <c r="AS92" s="13" t="s">
        <v>283</v>
      </c>
      <c r="AT92" s="13" t="s">
        <v>283</v>
      </c>
      <c r="AU92" s="80" t="s">
        <v>283</v>
      </c>
      <c r="AV92" s="80" t="s">
        <v>283</v>
      </c>
      <c r="AW92" s="80" t="s">
        <v>283</v>
      </c>
      <c r="AX92" s="80" t="s">
        <v>283</v>
      </c>
      <c r="AY92" s="80" t="s">
        <v>283</v>
      </c>
      <c r="AZ92" s="13">
        <v>18</v>
      </c>
      <c r="BA92" s="13">
        <v>28</v>
      </c>
      <c r="BB92" s="13">
        <v>33</v>
      </c>
      <c r="BC92" s="13">
        <v>8</v>
      </c>
      <c r="BD92" s="13">
        <v>27</v>
      </c>
      <c r="BE92" s="13">
        <v>24</v>
      </c>
      <c r="BF92" s="13">
        <v>27</v>
      </c>
      <c r="BG92" s="13">
        <v>35</v>
      </c>
      <c r="BH92" s="13">
        <v>35</v>
      </c>
      <c r="BI92" s="13">
        <v>25</v>
      </c>
      <c r="BJ92" s="13"/>
      <c r="BK92" s="3"/>
      <c r="BL92" s="3" t="s">
        <v>432</v>
      </c>
      <c r="BM92" s="3" t="s">
        <v>11</v>
      </c>
      <c r="BN92" s="3"/>
      <c r="BO92" s="3"/>
      <c r="BP92" s="13" t="s">
        <v>283</v>
      </c>
      <c r="BQ92" s="13" t="s">
        <v>282</v>
      </c>
      <c r="BR92" s="13" t="s">
        <v>282</v>
      </c>
      <c r="BS92" s="13" t="s">
        <v>282</v>
      </c>
      <c r="BT92" s="13" t="s">
        <v>282</v>
      </c>
      <c r="BU92" s="13" t="s">
        <v>282</v>
      </c>
      <c r="BV92" s="13" t="s">
        <v>282</v>
      </c>
      <c r="BW92" s="13" t="s">
        <v>282</v>
      </c>
      <c r="BX92" s="13" t="s">
        <v>282</v>
      </c>
      <c r="BY92" s="13" t="s">
        <v>282</v>
      </c>
      <c r="BZ92" s="13" t="s">
        <v>282</v>
      </c>
      <c r="CA92" s="13" t="s">
        <v>282</v>
      </c>
      <c r="CB92" s="13" t="s">
        <v>282</v>
      </c>
      <c r="CC92" s="13" t="s">
        <v>282</v>
      </c>
      <c r="CD92" s="13" t="s">
        <v>282</v>
      </c>
      <c r="CE92" s="13" t="s">
        <v>282</v>
      </c>
      <c r="CF92" s="13" t="s">
        <v>282</v>
      </c>
      <c r="CG92" s="13" t="s">
        <v>282</v>
      </c>
      <c r="CH92" s="13" t="s">
        <v>282</v>
      </c>
      <c r="CI92" s="13" t="s">
        <v>282</v>
      </c>
      <c r="CJ92" s="13" t="s">
        <v>282</v>
      </c>
      <c r="CK92" s="13" t="s">
        <v>282</v>
      </c>
      <c r="CL92" s="13" t="s">
        <v>282</v>
      </c>
      <c r="CM92" s="13" t="s">
        <v>282</v>
      </c>
      <c r="CN92" s="13" t="s">
        <v>283</v>
      </c>
      <c r="CO92" s="13" t="s">
        <v>283</v>
      </c>
      <c r="CP92" s="13" t="s">
        <v>283</v>
      </c>
      <c r="CQ92" s="13" t="s">
        <v>283</v>
      </c>
      <c r="CR92" s="13" t="s">
        <v>283</v>
      </c>
      <c r="CS92" s="13">
        <v>22</v>
      </c>
      <c r="CT92" s="13" t="s">
        <v>283</v>
      </c>
      <c r="CU92" s="13" t="s">
        <v>283</v>
      </c>
      <c r="CV92" s="13" t="s">
        <v>283</v>
      </c>
      <c r="CW92" s="13" t="s">
        <v>283</v>
      </c>
      <c r="CX92" s="13" t="s">
        <v>283</v>
      </c>
      <c r="CZ92" s="13" t="s">
        <v>283</v>
      </c>
      <c r="DA92" s="13" t="s">
        <v>283</v>
      </c>
      <c r="DB92" s="13" t="s">
        <v>283</v>
      </c>
      <c r="DC92" s="13" t="s">
        <v>283</v>
      </c>
      <c r="DD92" s="13" t="s">
        <v>283</v>
      </c>
      <c r="DE92" s="13">
        <v>21</v>
      </c>
      <c r="DF92" s="13" t="s">
        <v>283</v>
      </c>
      <c r="DG92" s="13" t="s">
        <v>283</v>
      </c>
      <c r="DH92" s="13" t="s">
        <v>283</v>
      </c>
      <c r="DI92" s="13" t="s">
        <v>283</v>
      </c>
      <c r="DJ92" s="13" t="s">
        <v>283</v>
      </c>
      <c r="DK92" s="13">
        <v>26</v>
      </c>
    </row>
    <row r="93" spans="1:115">
      <c r="A93" s="3" t="s">
        <v>225</v>
      </c>
      <c r="B93" s="13" t="s">
        <v>281</v>
      </c>
      <c r="C93" s="13" t="s">
        <v>281</v>
      </c>
      <c r="D93" s="13" t="s">
        <v>283</v>
      </c>
      <c r="E93" s="13" t="s">
        <v>281</v>
      </c>
      <c r="F93" s="13" t="s">
        <v>281</v>
      </c>
      <c r="G93" s="13" t="s">
        <v>281</v>
      </c>
      <c r="H93" s="13" t="s">
        <v>281</v>
      </c>
      <c r="I93" s="13" t="s">
        <v>283</v>
      </c>
      <c r="J93" s="13" t="s">
        <v>281</v>
      </c>
      <c r="K93" s="13" t="s">
        <v>281</v>
      </c>
      <c r="L93" s="13" t="s">
        <v>281</v>
      </c>
      <c r="M93" s="13" t="s">
        <v>281</v>
      </c>
      <c r="N93" s="13" t="s">
        <v>283</v>
      </c>
      <c r="O93" s="13" t="s">
        <v>281</v>
      </c>
      <c r="P93" s="13" t="s">
        <v>281</v>
      </c>
      <c r="Q93" s="13" t="s">
        <v>281</v>
      </c>
      <c r="R93" s="13" t="s">
        <v>281</v>
      </c>
      <c r="S93" s="13" t="s">
        <v>283</v>
      </c>
      <c r="T93" s="13" t="s">
        <v>281</v>
      </c>
      <c r="U93" s="13" t="s">
        <v>281</v>
      </c>
      <c r="V93" s="13" t="s">
        <v>281</v>
      </c>
      <c r="W93" s="13" t="s">
        <v>281</v>
      </c>
      <c r="X93" s="13" t="s">
        <v>283</v>
      </c>
      <c r="Y93" s="13" t="s">
        <v>281</v>
      </c>
      <c r="Z93" s="13" t="s">
        <v>281</v>
      </c>
      <c r="AA93" s="13" t="s">
        <v>281</v>
      </c>
      <c r="AB93" s="13" t="s">
        <v>281</v>
      </c>
      <c r="AC93" s="13" t="s">
        <v>283</v>
      </c>
      <c r="AD93" s="13" t="s">
        <v>281</v>
      </c>
      <c r="AE93" s="13" t="s">
        <v>281</v>
      </c>
      <c r="AF93" s="74" t="s">
        <v>281</v>
      </c>
      <c r="AG93" s="74" t="s">
        <v>281</v>
      </c>
      <c r="AH93" s="74" t="s">
        <v>283</v>
      </c>
      <c r="AI93" s="74" t="s">
        <v>281</v>
      </c>
      <c r="AJ93" s="74" t="s">
        <v>281</v>
      </c>
      <c r="AK93" s="13" t="s">
        <v>281</v>
      </c>
      <c r="AL93" s="13" t="s">
        <v>281</v>
      </c>
      <c r="AM93" s="13" t="s">
        <v>283</v>
      </c>
      <c r="AN93" s="13" t="s">
        <v>281</v>
      </c>
      <c r="AO93" s="13" t="s">
        <v>281</v>
      </c>
      <c r="AP93" s="13" t="s">
        <v>281</v>
      </c>
      <c r="AQ93" s="13" t="s">
        <v>281</v>
      </c>
      <c r="AR93" s="13" t="s">
        <v>283</v>
      </c>
      <c r="AS93" s="13" t="s">
        <v>281</v>
      </c>
      <c r="AT93" s="13" t="s">
        <v>281</v>
      </c>
      <c r="AU93" s="80" t="s">
        <v>281</v>
      </c>
      <c r="AV93" s="80" t="s">
        <v>281</v>
      </c>
      <c r="AW93" s="80" t="s">
        <v>283</v>
      </c>
      <c r="AX93" s="80" t="s">
        <v>281</v>
      </c>
      <c r="AY93" s="80" t="s">
        <v>281</v>
      </c>
      <c r="AZ93" s="13">
        <v>18</v>
      </c>
      <c r="BA93" s="13">
        <v>28</v>
      </c>
      <c r="BB93" s="13">
        <v>33</v>
      </c>
      <c r="BC93" s="13">
        <v>8</v>
      </c>
      <c r="BD93" s="13">
        <v>27</v>
      </c>
      <c r="BE93" s="13">
        <v>24</v>
      </c>
      <c r="BF93" s="13">
        <v>27</v>
      </c>
      <c r="BG93" s="13">
        <v>35</v>
      </c>
      <c r="BH93" s="13">
        <v>35</v>
      </c>
      <c r="BI93" s="13">
        <v>25</v>
      </c>
      <c r="BJ93" s="13"/>
      <c r="BK93" s="3"/>
      <c r="BL93" s="3" t="s">
        <v>433</v>
      </c>
      <c r="BM93" s="3" t="s">
        <v>10</v>
      </c>
      <c r="BN93" s="3"/>
      <c r="BO93" s="3"/>
      <c r="BP93" s="13">
        <v>0</v>
      </c>
      <c r="BQ93" s="13" t="s">
        <v>282</v>
      </c>
      <c r="BR93" s="13" t="s">
        <v>282</v>
      </c>
      <c r="BS93" s="13" t="s">
        <v>282</v>
      </c>
      <c r="BT93" s="13" t="s">
        <v>282</v>
      </c>
      <c r="BU93" s="13" t="s">
        <v>282</v>
      </c>
      <c r="BV93" s="13" t="s">
        <v>282</v>
      </c>
      <c r="BW93" s="13" t="s">
        <v>282</v>
      </c>
      <c r="BX93" s="13" t="s">
        <v>282</v>
      </c>
      <c r="BY93" s="13" t="s">
        <v>282</v>
      </c>
      <c r="BZ93" s="13" t="s">
        <v>282</v>
      </c>
      <c r="CA93" s="13" t="s">
        <v>282</v>
      </c>
      <c r="CB93" s="13" t="s">
        <v>282</v>
      </c>
      <c r="CC93" s="13" t="s">
        <v>282</v>
      </c>
      <c r="CD93" s="13" t="s">
        <v>282</v>
      </c>
      <c r="CE93" s="13" t="s">
        <v>282</v>
      </c>
      <c r="CF93" s="13" t="s">
        <v>282</v>
      </c>
      <c r="CG93" s="13" t="s">
        <v>282</v>
      </c>
      <c r="CH93" s="13" t="s">
        <v>282</v>
      </c>
      <c r="CI93" s="13" t="s">
        <v>282</v>
      </c>
      <c r="CJ93" s="13" t="s">
        <v>282</v>
      </c>
      <c r="CK93" s="13" t="s">
        <v>282</v>
      </c>
      <c r="CL93" s="13" t="s">
        <v>282</v>
      </c>
      <c r="CM93" s="13" t="s">
        <v>282</v>
      </c>
      <c r="CN93" s="13" t="s">
        <v>283</v>
      </c>
      <c r="CO93" s="13" t="s">
        <v>283</v>
      </c>
      <c r="CP93" s="13" t="s">
        <v>283</v>
      </c>
      <c r="CQ93" s="13" t="s">
        <v>283</v>
      </c>
      <c r="CR93" s="13" t="s">
        <v>283</v>
      </c>
      <c r="CS93" s="13">
        <v>22</v>
      </c>
      <c r="CT93" s="13" t="s">
        <v>281</v>
      </c>
      <c r="CU93" s="13" t="s">
        <v>281</v>
      </c>
      <c r="CV93" s="13" t="s">
        <v>283</v>
      </c>
      <c r="CW93" s="13" t="s">
        <v>281</v>
      </c>
      <c r="CX93" s="13" t="s">
        <v>281</v>
      </c>
      <c r="CZ93" s="13" t="s">
        <v>281</v>
      </c>
      <c r="DA93" s="13" t="s">
        <v>281</v>
      </c>
      <c r="DB93" s="13" t="s">
        <v>283</v>
      </c>
      <c r="DC93" s="13" t="s">
        <v>281</v>
      </c>
      <c r="DD93" s="13" t="s">
        <v>281</v>
      </c>
      <c r="DE93" s="13">
        <v>21</v>
      </c>
      <c r="DF93" s="13" t="s">
        <v>281</v>
      </c>
      <c r="DG93" s="13" t="s">
        <v>281</v>
      </c>
      <c r="DH93" s="13" t="s">
        <v>283</v>
      </c>
      <c r="DI93" s="13" t="s">
        <v>281</v>
      </c>
      <c r="DJ93" s="13" t="s">
        <v>281</v>
      </c>
      <c r="DK93" s="13">
        <v>26</v>
      </c>
    </row>
    <row r="94" spans="1:115">
      <c r="A94" s="3" t="s">
        <v>226</v>
      </c>
      <c r="B94" s="13" t="s">
        <v>283</v>
      </c>
      <c r="C94" s="13" t="s">
        <v>283</v>
      </c>
      <c r="D94" s="13" t="s">
        <v>283</v>
      </c>
      <c r="E94" s="13" t="s">
        <v>283</v>
      </c>
      <c r="F94" s="13" t="s">
        <v>283</v>
      </c>
      <c r="G94" s="13" t="s">
        <v>283</v>
      </c>
      <c r="H94" s="13" t="s">
        <v>283</v>
      </c>
      <c r="I94" s="13" t="s">
        <v>283</v>
      </c>
      <c r="J94" s="13" t="s">
        <v>283</v>
      </c>
      <c r="K94" s="13" t="s">
        <v>283</v>
      </c>
      <c r="L94" s="13" t="s">
        <v>283</v>
      </c>
      <c r="M94" s="13" t="s">
        <v>283</v>
      </c>
      <c r="N94" s="13" t="s">
        <v>283</v>
      </c>
      <c r="O94" s="13" t="s">
        <v>283</v>
      </c>
      <c r="P94" s="13" t="s">
        <v>283</v>
      </c>
      <c r="Q94" s="13" t="s">
        <v>283</v>
      </c>
      <c r="R94" s="13" t="s">
        <v>283</v>
      </c>
      <c r="S94" s="13" t="s">
        <v>283</v>
      </c>
      <c r="T94" s="13" t="s">
        <v>283</v>
      </c>
      <c r="U94" s="13" t="s">
        <v>283</v>
      </c>
      <c r="V94" s="13" t="s">
        <v>283</v>
      </c>
      <c r="W94" s="13" t="s">
        <v>283</v>
      </c>
      <c r="X94" s="13" t="s">
        <v>283</v>
      </c>
      <c r="Y94" s="13" t="s">
        <v>283</v>
      </c>
      <c r="Z94" s="13" t="s">
        <v>283</v>
      </c>
      <c r="AA94" s="13" t="s">
        <v>283</v>
      </c>
      <c r="AB94" s="13" t="s">
        <v>283</v>
      </c>
      <c r="AC94" s="13" t="s">
        <v>283</v>
      </c>
      <c r="AD94" s="13" t="s">
        <v>283</v>
      </c>
      <c r="AE94" s="13" t="s">
        <v>283</v>
      </c>
      <c r="AF94" s="74" t="s">
        <v>283</v>
      </c>
      <c r="AG94" s="74" t="s">
        <v>283</v>
      </c>
      <c r="AH94" s="74" t="s">
        <v>283</v>
      </c>
      <c r="AI94" s="74" t="s">
        <v>283</v>
      </c>
      <c r="AJ94" s="74" t="s">
        <v>283</v>
      </c>
      <c r="AK94" s="13" t="s">
        <v>283</v>
      </c>
      <c r="AL94" s="13" t="s">
        <v>283</v>
      </c>
      <c r="AM94" s="13" t="s">
        <v>283</v>
      </c>
      <c r="AN94" s="13" t="s">
        <v>283</v>
      </c>
      <c r="AO94" s="13" t="s">
        <v>283</v>
      </c>
      <c r="AP94" s="13" t="s">
        <v>283</v>
      </c>
      <c r="AQ94" s="13" t="s">
        <v>283</v>
      </c>
      <c r="AR94" s="13" t="s">
        <v>283</v>
      </c>
      <c r="AS94" s="13" t="s">
        <v>283</v>
      </c>
      <c r="AT94" s="13" t="s">
        <v>283</v>
      </c>
      <c r="AU94" s="80" t="s">
        <v>283</v>
      </c>
      <c r="AV94" s="80" t="s">
        <v>283</v>
      </c>
      <c r="AW94" s="80" t="s">
        <v>283</v>
      </c>
      <c r="AX94" s="80" t="s">
        <v>283</v>
      </c>
      <c r="AY94" s="80" t="s">
        <v>283</v>
      </c>
      <c r="AZ94" s="13">
        <v>18</v>
      </c>
      <c r="BA94" s="13">
        <v>28</v>
      </c>
      <c r="BB94" s="13">
        <v>33</v>
      </c>
      <c r="BC94" s="13">
        <v>8</v>
      </c>
      <c r="BD94" s="13">
        <v>27</v>
      </c>
      <c r="BE94" s="13">
        <v>24</v>
      </c>
      <c r="BF94" s="13">
        <v>27</v>
      </c>
      <c r="BG94" s="13">
        <v>35</v>
      </c>
      <c r="BH94" s="13">
        <v>35</v>
      </c>
      <c r="BI94" s="13">
        <v>25</v>
      </c>
      <c r="BJ94" s="13"/>
      <c r="BK94" s="3"/>
      <c r="BL94" s="3" t="s">
        <v>434</v>
      </c>
      <c r="BM94" s="3" t="s">
        <v>9</v>
      </c>
      <c r="BN94" s="3"/>
      <c r="BO94" s="3"/>
      <c r="BP94" s="13" t="s">
        <v>283</v>
      </c>
      <c r="BQ94" s="13" t="s">
        <v>282</v>
      </c>
      <c r="BR94" s="13" t="s">
        <v>282</v>
      </c>
      <c r="BS94" s="13" t="s">
        <v>282</v>
      </c>
      <c r="BT94" s="13" t="s">
        <v>282</v>
      </c>
      <c r="BU94" s="13" t="s">
        <v>282</v>
      </c>
      <c r="BV94" s="13" t="s">
        <v>282</v>
      </c>
      <c r="BW94" s="13" t="s">
        <v>282</v>
      </c>
      <c r="BX94" s="13" t="s">
        <v>282</v>
      </c>
      <c r="BY94" s="13" t="s">
        <v>282</v>
      </c>
      <c r="BZ94" s="13" t="s">
        <v>282</v>
      </c>
      <c r="CA94" s="13" t="s">
        <v>282</v>
      </c>
      <c r="CB94" s="13" t="s">
        <v>282</v>
      </c>
      <c r="CC94" s="13" t="s">
        <v>282</v>
      </c>
      <c r="CD94" s="13" t="s">
        <v>282</v>
      </c>
      <c r="CE94" s="13" t="s">
        <v>282</v>
      </c>
      <c r="CF94" s="13" t="s">
        <v>282</v>
      </c>
      <c r="CG94" s="13" t="s">
        <v>282</v>
      </c>
      <c r="CH94" s="13" t="s">
        <v>282</v>
      </c>
      <c r="CI94" s="13" t="s">
        <v>282</v>
      </c>
      <c r="CJ94" s="13" t="s">
        <v>282</v>
      </c>
      <c r="CK94" s="13" t="s">
        <v>282</v>
      </c>
      <c r="CL94" s="13" t="s">
        <v>282</v>
      </c>
      <c r="CM94" s="13" t="s">
        <v>282</v>
      </c>
      <c r="CN94" s="13" t="s">
        <v>283</v>
      </c>
      <c r="CO94" s="13" t="s">
        <v>283</v>
      </c>
      <c r="CP94" s="13" t="s">
        <v>283</v>
      </c>
      <c r="CQ94" s="13" t="s">
        <v>283</v>
      </c>
      <c r="CR94" s="13" t="s">
        <v>283</v>
      </c>
      <c r="CS94" s="13">
        <v>22</v>
      </c>
      <c r="CT94" s="13" t="s">
        <v>283</v>
      </c>
      <c r="CU94" s="13" t="s">
        <v>283</v>
      </c>
      <c r="CV94" s="13" t="s">
        <v>283</v>
      </c>
      <c r="CW94" s="13" t="s">
        <v>283</v>
      </c>
      <c r="CX94" s="13" t="s">
        <v>283</v>
      </c>
      <c r="CZ94" s="13" t="s">
        <v>283</v>
      </c>
      <c r="DA94" s="13" t="s">
        <v>283</v>
      </c>
      <c r="DB94" s="13" t="s">
        <v>283</v>
      </c>
      <c r="DC94" s="13" t="s">
        <v>283</v>
      </c>
      <c r="DD94" s="13" t="s">
        <v>283</v>
      </c>
      <c r="DE94" s="13">
        <v>21</v>
      </c>
      <c r="DF94" s="13" t="s">
        <v>283</v>
      </c>
      <c r="DG94" s="13" t="s">
        <v>283</v>
      </c>
      <c r="DH94" s="13" t="s">
        <v>283</v>
      </c>
      <c r="DI94" s="13" t="s">
        <v>283</v>
      </c>
      <c r="DJ94" s="13" t="s">
        <v>283</v>
      </c>
      <c r="DK94" s="13">
        <v>26</v>
      </c>
    </row>
    <row r="95" spans="1:115">
      <c r="A95" s="3" t="s">
        <v>227</v>
      </c>
      <c r="B95" s="13" t="s">
        <v>281</v>
      </c>
      <c r="C95" s="13" t="s">
        <v>281</v>
      </c>
      <c r="D95" s="13" t="s">
        <v>283</v>
      </c>
      <c r="E95" s="13" t="s">
        <v>281</v>
      </c>
      <c r="F95" s="13" t="s">
        <v>281</v>
      </c>
      <c r="G95" s="13" t="s">
        <v>281</v>
      </c>
      <c r="H95" s="13" t="s">
        <v>281</v>
      </c>
      <c r="I95" s="13" t="s">
        <v>283</v>
      </c>
      <c r="J95" s="13" t="s">
        <v>281</v>
      </c>
      <c r="K95" s="13" t="s">
        <v>281</v>
      </c>
      <c r="L95" s="13" t="s">
        <v>281</v>
      </c>
      <c r="M95" s="13" t="s">
        <v>281</v>
      </c>
      <c r="N95" s="13" t="s">
        <v>283</v>
      </c>
      <c r="O95" s="13" t="s">
        <v>281</v>
      </c>
      <c r="P95" s="13" t="s">
        <v>281</v>
      </c>
      <c r="Q95" s="13" t="s">
        <v>281</v>
      </c>
      <c r="R95" s="13" t="s">
        <v>281</v>
      </c>
      <c r="S95" s="13" t="s">
        <v>283</v>
      </c>
      <c r="T95" s="13" t="s">
        <v>281</v>
      </c>
      <c r="U95" s="13" t="s">
        <v>281</v>
      </c>
      <c r="V95" s="13" t="s">
        <v>281</v>
      </c>
      <c r="W95" s="13" t="s">
        <v>281</v>
      </c>
      <c r="X95" s="13" t="s">
        <v>283</v>
      </c>
      <c r="Y95" s="13" t="s">
        <v>281</v>
      </c>
      <c r="Z95" s="13" t="s">
        <v>281</v>
      </c>
      <c r="AA95" s="13" t="s">
        <v>283</v>
      </c>
      <c r="AB95" s="13" t="s">
        <v>283</v>
      </c>
      <c r="AC95" s="13" t="s">
        <v>283</v>
      </c>
      <c r="AD95" s="13" t="s">
        <v>283</v>
      </c>
      <c r="AE95" s="13" t="s">
        <v>283</v>
      </c>
      <c r="AF95" s="74" t="s">
        <v>281</v>
      </c>
      <c r="AG95" s="74" t="s">
        <v>281</v>
      </c>
      <c r="AH95" s="74" t="s">
        <v>283</v>
      </c>
      <c r="AI95" s="74" t="s">
        <v>281</v>
      </c>
      <c r="AJ95" s="74" t="s">
        <v>281</v>
      </c>
      <c r="AK95" s="13" t="s">
        <v>283</v>
      </c>
      <c r="AL95" s="13" t="s">
        <v>283</v>
      </c>
      <c r="AM95" s="13" t="s">
        <v>283</v>
      </c>
      <c r="AN95" s="13" t="s">
        <v>283</v>
      </c>
      <c r="AO95" s="13" t="s">
        <v>283</v>
      </c>
      <c r="AP95" s="13" t="s">
        <v>283</v>
      </c>
      <c r="AQ95" s="13" t="s">
        <v>283</v>
      </c>
      <c r="AR95" s="13" t="s">
        <v>283</v>
      </c>
      <c r="AS95" s="13" t="s">
        <v>283</v>
      </c>
      <c r="AT95" s="13" t="s">
        <v>283</v>
      </c>
      <c r="AU95" s="80" t="s">
        <v>283</v>
      </c>
      <c r="AV95" s="80" t="s">
        <v>283</v>
      </c>
      <c r="AW95" s="80" t="s">
        <v>283</v>
      </c>
      <c r="AX95" s="80" t="s">
        <v>283</v>
      </c>
      <c r="AY95" s="80" t="s">
        <v>283</v>
      </c>
      <c r="AZ95" s="13">
        <v>18</v>
      </c>
      <c r="BA95" s="13">
        <v>28</v>
      </c>
      <c r="BB95" s="13">
        <v>33</v>
      </c>
      <c r="BC95" s="13">
        <v>8</v>
      </c>
      <c r="BD95" s="13">
        <v>27</v>
      </c>
      <c r="BE95" s="13">
        <v>24</v>
      </c>
      <c r="BF95" s="13">
        <v>27</v>
      </c>
      <c r="BG95" s="13">
        <v>35</v>
      </c>
      <c r="BH95" s="13">
        <v>35</v>
      </c>
      <c r="BI95" s="13">
        <v>25</v>
      </c>
      <c r="BJ95" s="13"/>
      <c r="BK95" s="3"/>
      <c r="BL95" s="3" t="s">
        <v>435</v>
      </c>
      <c r="BM95" s="3" t="s">
        <v>8</v>
      </c>
      <c r="BN95" s="3"/>
      <c r="BO95" s="3"/>
      <c r="BP95" s="13">
        <v>0</v>
      </c>
      <c r="BQ95" s="13" t="s">
        <v>282</v>
      </c>
      <c r="BR95" s="13" t="s">
        <v>282</v>
      </c>
      <c r="BS95" s="13" t="s">
        <v>282</v>
      </c>
      <c r="BT95" s="13" t="s">
        <v>282</v>
      </c>
      <c r="BU95" s="13" t="s">
        <v>282</v>
      </c>
      <c r="BV95" s="13" t="s">
        <v>282</v>
      </c>
      <c r="BW95" s="13" t="s">
        <v>282</v>
      </c>
      <c r="BX95" s="13" t="s">
        <v>282</v>
      </c>
      <c r="BY95" s="13" t="s">
        <v>282</v>
      </c>
      <c r="BZ95" s="13" t="s">
        <v>282</v>
      </c>
      <c r="CA95" s="13" t="s">
        <v>282</v>
      </c>
      <c r="CB95" s="13" t="s">
        <v>282</v>
      </c>
      <c r="CC95" s="13" t="s">
        <v>282</v>
      </c>
      <c r="CD95" s="13" t="s">
        <v>282</v>
      </c>
      <c r="CE95" s="13" t="s">
        <v>282</v>
      </c>
      <c r="CF95" s="13" t="s">
        <v>282</v>
      </c>
      <c r="CG95" s="13" t="s">
        <v>282</v>
      </c>
      <c r="CH95" s="13" t="s">
        <v>282</v>
      </c>
      <c r="CI95" s="13" t="s">
        <v>282</v>
      </c>
      <c r="CJ95" s="13" t="s">
        <v>282</v>
      </c>
      <c r="CK95" s="13" t="s">
        <v>282</v>
      </c>
      <c r="CL95" s="13" t="s">
        <v>282</v>
      </c>
      <c r="CM95" s="13" t="s">
        <v>282</v>
      </c>
      <c r="CN95" s="13" t="s">
        <v>283</v>
      </c>
      <c r="CO95" s="13" t="s">
        <v>283</v>
      </c>
      <c r="CP95" s="13" t="s">
        <v>283</v>
      </c>
      <c r="CQ95" s="13" t="s">
        <v>283</v>
      </c>
      <c r="CR95" s="13" t="s">
        <v>283</v>
      </c>
      <c r="CS95" s="13">
        <v>22</v>
      </c>
      <c r="CT95" s="13" t="s">
        <v>283</v>
      </c>
      <c r="CU95" s="13" t="s">
        <v>283</v>
      </c>
      <c r="CV95" s="13" t="s">
        <v>283</v>
      </c>
      <c r="CW95" s="13" t="s">
        <v>283</v>
      </c>
      <c r="CX95" s="13" t="s">
        <v>283</v>
      </c>
      <c r="CZ95" s="13" t="s">
        <v>283</v>
      </c>
      <c r="DA95" s="13" t="s">
        <v>283</v>
      </c>
      <c r="DB95" s="13" t="s">
        <v>283</v>
      </c>
      <c r="DC95" s="13" t="s">
        <v>283</v>
      </c>
      <c r="DD95" s="13" t="s">
        <v>283</v>
      </c>
      <c r="DE95" s="13">
        <v>21</v>
      </c>
      <c r="DF95" s="13" t="s">
        <v>283</v>
      </c>
      <c r="DG95" s="13" t="s">
        <v>283</v>
      </c>
      <c r="DH95" s="13" t="s">
        <v>283</v>
      </c>
      <c r="DI95" s="13" t="s">
        <v>283</v>
      </c>
      <c r="DJ95" s="13" t="s">
        <v>283</v>
      </c>
      <c r="DK95" s="13">
        <v>26</v>
      </c>
    </row>
    <row r="96" spans="1:115">
      <c r="A96" s="3" t="s">
        <v>228</v>
      </c>
      <c r="B96" s="13" t="s">
        <v>281</v>
      </c>
      <c r="C96" s="13" t="s">
        <v>281</v>
      </c>
      <c r="D96" s="13" t="s">
        <v>283</v>
      </c>
      <c r="E96" s="13" t="s">
        <v>281</v>
      </c>
      <c r="F96" s="13" t="s">
        <v>281</v>
      </c>
      <c r="G96" s="13" t="s">
        <v>281</v>
      </c>
      <c r="H96" s="13" t="s">
        <v>281</v>
      </c>
      <c r="I96" s="13" t="s">
        <v>283</v>
      </c>
      <c r="J96" s="13" t="s">
        <v>281</v>
      </c>
      <c r="K96" s="13" t="s">
        <v>281</v>
      </c>
      <c r="L96" s="13" t="s">
        <v>281</v>
      </c>
      <c r="M96" s="13" t="s">
        <v>281</v>
      </c>
      <c r="N96" s="13" t="s">
        <v>283</v>
      </c>
      <c r="O96" s="13" t="s">
        <v>281</v>
      </c>
      <c r="P96" s="13" t="s">
        <v>281</v>
      </c>
      <c r="Q96" s="13" t="s">
        <v>281</v>
      </c>
      <c r="R96" s="13" t="s">
        <v>281</v>
      </c>
      <c r="S96" s="13" t="s">
        <v>283</v>
      </c>
      <c r="T96" s="13" t="s">
        <v>281</v>
      </c>
      <c r="U96" s="13" t="s">
        <v>281</v>
      </c>
      <c r="V96" s="13" t="s">
        <v>281</v>
      </c>
      <c r="W96" s="13" t="s">
        <v>281</v>
      </c>
      <c r="X96" s="13" t="s">
        <v>283</v>
      </c>
      <c r="Y96" s="13" t="s">
        <v>281</v>
      </c>
      <c r="Z96" s="13" t="s">
        <v>281</v>
      </c>
      <c r="AA96" s="13" t="s">
        <v>281</v>
      </c>
      <c r="AB96" s="13" t="s">
        <v>281</v>
      </c>
      <c r="AC96" s="13" t="s">
        <v>283</v>
      </c>
      <c r="AD96" s="13" t="s">
        <v>281</v>
      </c>
      <c r="AE96" s="13" t="s">
        <v>281</v>
      </c>
      <c r="AF96" s="74" t="s">
        <v>281</v>
      </c>
      <c r="AG96" s="74" t="s">
        <v>281</v>
      </c>
      <c r="AH96" s="74" t="s">
        <v>283</v>
      </c>
      <c r="AI96" s="74" t="s">
        <v>281</v>
      </c>
      <c r="AJ96" s="74" t="s">
        <v>281</v>
      </c>
      <c r="AK96" s="13" t="s">
        <v>281</v>
      </c>
      <c r="AL96" s="13" t="s">
        <v>281</v>
      </c>
      <c r="AM96" s="13" t="s">
        <v>283</v>
      </c>
      <c r="AN96" s="13" t="s">
        <v>281</v>
      </c>
      <c r="AO96" s="13" t="s">
        <v>281</v>
      </c>
      <c r="AP96" s="13" t="s">
        <v>283</v>
      </c>
      <c r="AQ96" s="13" t="s">
        <v>283</v>
      </c>
      <c r="AR96" s="13" t="s">
        <v>283</v>
      </c>
      <c r="AS96" s="13" t="s">
        <v>283</v>
      </c>
      <c r="AT96" s="13" t="s">
        <v>283</v>
      </c>
      <c r="AU96" s="80" t="s">
        <v>283</v>
      </c>
      <c r="AV96" s="80" t="s">
        <v>283</v>
      </c>
      <c r="AW96" s="80" t="s">
        <v>283</v>
      </c>
      <c r="AX96" s="80" t="s">
        <v>283</v>
      </c>
      <c r="AY96" s="80" t="s">
        <v>283</v>
      </c>
      <c r="AZ96" s="13">
        <v>18</v>
      </c>
      <c r="BA96" s="13">
        <v>28</v>
      </c>
      <c r="BB96" s="13">
        <v>33</v>
      </c>
      <c r="BC96" s="13">
        <v>8</v>
      </c>
      <c r="BD96" s="13">
        <v>27</v>
      </c>
      <c r="BE96" s="13">
        <v>24</v>
      </c>
      <c r="BF96" s="13">
        <v>27</v>
      </c>
      <c r="BG96" s="13">
        <v>35</v>
      </c>
      <c r="BH96" s="13">
        <v>35</v>
      </c>
      <c r="BI96" s="13">
        <v>25</v>
      </c>
      <c r="BJ96" s="13"/>
      <c r="BK96" s="3"/>
      <c r="BL96" s="3" t="s">
        <v>436</v>
      </c>
      <c r="BM96" s="3" t="s">
        <v>7</v>
      </c>
      <c r="BN96" s="3"/>
      <c r="BO96" s="3"/>
      <c r="BP96" s="13">
        <v>2</v>
      </c>
      <c r="BQ96" s="13" t="s">
        <v>282</v>
      </c>
      <c r="BR96" s="13" t="s">
        <v>282</v>
      </c>
      <c r="BS96" s="13" t="s">
        <v>282</v>
      </c>
      <c r="BT96" s="13" t="s">
        <v>282</v>
      </c>
      <c r="BU96" s="13" t="s">
        <v>282</v>
      </c>
      <c r="BV96" s="13" t="s">
        <v>282</v>
      </c>
      <c r="BW96" s="13" t="s">
        <v>282</v>
      </c>
      <c r="BX96" s="13" t="s">
        <v>282</v>
      </c>
      <c r="BY96" s="13" t="s">
        <v>282</v>
      </c>
      <c r="BZ96" s="13" t="s">
        <v>282</v>
      </c>
      <c r="CA96" s="13" t="s">
        <v>282</v>
      </c>
      <c r="CB96" s="13" t="s">
        <v>282</v>
      </c>
      <c r="CC96" s="13" t="s">
        <v>282</v>
      </c>
      <c r="CD96" s="13" t="s">
        <v>282</v>
      </c>
      <c r="CE96" s="13" t="s">
        <v>282</v>
      </c>
      <c r="CF96" s="13" t="s">
        <v>282</v>
      </c>
      <c r="CG96" s="13" t="s">
        <v>282</v>
      </c>
      <c r="CH96" s="13" t="s">
        <v>282</v>
      </c>
      <c r="CI96" s="13" t="s">
        <v>282</v>
      </c>
      <c r="CJ96" s="13" t="s">
        <v>282</v>
      </c>
      <c r="CK96" s="13" t="s">
        <v>282</v>
      </c>
      <c r="CL96" s="13" t="s">
        <v>282</v>
      </c>
      <c r="CM96" s="13" t="s">
        <v>282</v>
      </c>
      <c r="CN96" s="13" t="s">
        <v>281</v>
      </c>
      <c r="CO96" s="13" t="s">
        <v>281</v>
      </c>
      <c r="CP96" s="13" t="s">
        <v>283</v>
      </c>
      <c r="CQ96" s="13" t="s">
        <v>281</v>
      </c>
      <c r="CR96" s="13" t="s">
        <v>281</v>
      </c>
      <c r="CS96" s="13">
        <v>22</v>
      </c>
      <c r="CT96" s="13" t="s">
        <v>281</v>
      </c>
      <c r="CU96" s="13" t="s">
        <v>281</v>
      </c>
      <c r="CV96" s="13" t="s">
        <v>283</v>
      </c>
      <c r="CW96" s="13" t="s">
        <v>281</v>
      </c>
      <c r="CX96" s="13" t="s">
        <v>281</v>
      </c>
      <c r="CZ96" s="13" t="s">
        <v>281</v>
      </c>
      <c r="DA96" s="13" t="s">
        <v>281</v>
      </c>
      <c r="DB96" s="13" t="s">
        <v>283</v>
      </c>
      <c r="DC96" s="13" t="s">
        <v>281</v>
      </c>
      <c r="DD96" s="13" t="s">
        <v>281</v>
      </c>
      <c r="DE96" s="13">
        <v>21</v>
      </c>
      <c r="DF96" s="13" t="s">
        <v>281</v>
      </c>
      <c r="DG96" s="13" t="s">
        <v>281</v>
      </c>
      <c r="DH96" s="13" t="s">
        <v>283</v>
      </c>
      <c r="DI96" s="13" t="s">
        <v>281</v>
      </c>
      <c r="DJ96" s="13" t="s">
        <v>281</v>
      </c>
      <c r="DK96" s="13">
        <v>26</v>
      </c>
    </row>
    <row r="97" spans="1:115">
      <c r="A97" s="3" t="s">
        <v>229</v>
      </c>
      <c r="B97" s="13" t="s">
        <v>283</v>
      </c>
      <c r="C97" s="13" t="s">
        <v>283</v>
      </c>
      <c r="D97" s="13" t="s">
        <v>283</v>
      </c>
      <c r="E97" s="13" t="s">
        <v>283</v>
      </c>
      <c r="F97" s="13" t="s">
        <v>283</v>
      </c>
      <c r="G97" s="13" t="s">
        <v>283</v>
      </c>
      <c r="H97" s="13" t="s">
        <v>283</v>
      </c>
      <c r="I97" s="13" t="s">
        <v>283</v>
      </c>
      <c r="J97" s="13" t="s">
        <v>283</v>
      </c>
      <c r="K97" s="13" t="s">
        <v>283</v>
      </c>
      <c r="L97" s="13" t="s">
        <v>283</v>
      </c>
      <c r="M97" s="13" t="s">
        <v>283</v>
      </c>
      <c r="N97" s="13" t="s">
        <v>283</v>
      </c>
      <c r="O97" s="13" t="s">
        <v>283</v>
      </c>
      <c r="P97" s="13" t="s">
        <v>283</v>
      </c>
      <c r="Q97" s="13" t="s">
        <v>283</v>
      </c>
      <c r="R97" s="13" t="s">
        <v>283</v>
      </c>
      <c r="S97" s="13" t="s">
        <v>283</v>
      </c>
      <c r="T97" s="13" t="s">
        <v>283</v>
      </c>
      <c r="U97" s="13" t="s">
        <v>283</v>
      </c>
      <c r="V97" s="13" t="s">
        <v>283</v>
      </c>
      <c r="W97" s="13" t="s">
        <v>283</v>
      </c>
      <c r="X97" s="13" t="s">
        <v>283</v>
      </c>
      <c r="Y97" s="13" t="s">
        <v>283</v>
      </c>
      <c r="Z97" s="13" t="s">
        <v>283</v>
      </c>
      <c r="AA97" s="13" t="s">
        <v>283</v>
      </c>
      <c r="AB97" s="13" t="s">
        <v>283</v>
      </c>
      <c r="AC97" s="13" t="s">
        <v>283</v>
      </c>
      <c r="AD97" s="13" t="s">
        <v>283</v>
      </c>
      <c r="AE97" s="13" t="s">
        <v>283</v>
      </c>
      <c r="AF97" s="74" t="s">
        <v>283</v>
      </c>
      <c r="AG97" s="74" t="s">
        <v>283</v>
      </c>
      <c r="AH97" s="74" t="s">
        <v>283</v>
      </c>
      <c r="AI97" s="74" t="s">
        <v>283</v>
      </c>
      <c r="AJ97" s="74" t="s">
        <v>283</v>
      </c>
      <c r="AK97" s="13" t="s">
        <v>283</v>
      </c>
      <c r="AL97" s="13" t="s">
        <v>283</v>
      </c>
      <c r="AM97" s="13" t="s">
        <v>283</v>
      </c>
      <c r="AN97" s="13" t="s">
        <v>283</v>
      </c>
      <c r="AO97" s="13" t="s">
        <v>283</v>
      </c>
      <c r="AP97" s="13" t="s">
        <v>283</v>
      </c>
      <c r="AQ97" s="13" t="s">
        <v>283</v>
      </c>
      <c r="AR97" s="13" t="s">
        <v>283</v>
      </c>
      <c r="AS97" s="13" t="s">
        <v>283</v>
      </c>
      <c r="AT97" s="13" t="s">
        <v>283</v>
      </c>
      <c r="AU97" s="80" t="s">
        <v>283</v>
      </c>
      <c r="AV97" s="80" t="s">
        <v>283</v>
      </c>
      <c r="AW97" s="80" t="s">
        <v>283</v>
      </c>
      <c r="AX97" s="80" t="s">
        <v>283</v>
      </c>
      <c r="AY97" s="80" t="s">
        <v>283</v>
      </c>
      <c r="AZ97" s="13">
        <v>18</v>
      </c>
      <c r="BA97" s="13">
        <v>28</v>
      </c>
      <c r="BB97" s="13">
        <v>33</v>
      </c>
      <c r="BC97" s="13">
        <v>8</v>
      </c>
      <c r="BD97" s="13">
        <v>27</v>
      </c>
      <c r="BE97" s="13">
        <v>24</v>
      </c>
      <c r="BF97" s="13">
        <v>27</v>
      </c>
      <c r="BG97" s="13">
        <v>35</v>
      </c>
      <c r="BH97" s="13">
        <v>35</v>
      </c>
      <c r="BI97" s="13">
        <v>25</v>
      </c>
      <c r="BJ97" s="13"/>
      <c r="BK97" s="3"/>
      <c r="BL97" s="3" t="s">
        <v>437</v>
      </c>
      <c r="BM97" s="3" t="s">
        <v>6</v>
      </c>
      <c r="BN97" s="3"/>
      <c r="BO97" s="3"/>
      <c r="BP97" s="13" t="s">
        <v>283</v>
      </c>
      <c r="BQ97" s="13" t="s">
        <v>282</v>
      </c>
      <c r="BR97" s="13" t="s">
        <v>282</v>
      </c>
      <c r="BS97" s="13" t="s">
        <v>282</v>
      </c>
      <c r="BT97" s="13" t="s">
        <v>282</v>
      </c>
      <c r="BU97" s="13" t="s">
        <v>282</v>
      </c>
      <c r="BV97" s="13" t="s">
        <v>282</v>
      </c>
      <c r="BW97" s="13" t="s">
        <v>282</v>
      </c>
      <c r="BX97" s="13" t="s">
        <v>282</v>
      </c>
      <c r="BY97" s="13" t="s">
        <v>282</v>
      </c>
      <c r="BZ97" s="13" t="s">
        <v>282</v>
      </c>
      <c r="CA97" s="13" t="s">
        <v>282</v>
      </c>
      <c r="CB97" s="13" t="s">
        <v>282</v>
      </c>
      <c r="CC97" s="13" t="s">
        <v>282</v>
      </c>
      <c r="CD97" s="13" t="s">
        <v>282</v>
      </c>
      <c r="CE97" s="13" t="s">
        <v>282</v>
      </c>
      <c r="CF97" s="13" t="s">
        <v>282</v>
      </c>
      <c r="CG97" s="13" t="s">
        <v>282</v>
      </c>
      <c r="CH97" s="13" t="s">
        <v>282</v>
      </c>
      <c r="CI97" s="13" t="s">
        <v>282</v>
      </c>
      <c r="CJ97" s="13" t="s">
        <v>282</v>
      </c>
      <c r="CK97" s="13" t="s">
        <v>282</v>
      </c>
      <c r="CL97" s="13" t="s">
        <v>282</v>
      </c>
      <c r="CM97" s="13" t="s">
        <v>282</v>
      </c>
      <c r="CN97" s="13" t="s">
        <v>283</v>
      </c>
      <c r="CO97" s="13" t="s">
        <v>283</v>
      </c>
      <c r="CP97" s="13" t="s">
        <v>283</v>
      </c>
      <c r="CQ97" s="13" t="s">
        <v>283</v>
      </c>
      <c r="CR97" s="13" t="s">
        <v>283</v>
      </c>
      <c r="CS97" s="13">
        <v>22</v>
      </c>
      <c r="CT97" s="13" t="s">
        <v>283</v>
      </c>
      <c r="CU97" s="13" t="s">
        <v>283</v>
      </c>
      <c r="CV97" s="13" t="s">
        <v>283</v>
      </c>
      <c r="CW97" s="13" t="s">
        <v>283</v>
      </c>
      <c r="CX97" s="13" t="s">
        <v>283</v>
      </c>
      <c r="CZ97" s="13" t="s">
        <v>283</v>
      </c>
      <c r="DA97" s="13" t="s">
        <v>283</v>
      </c>
      <c r="DB97" s="13" t="s">
        <v>283</v>
      </c>
      <c r="DC97" s="13" t="s">
        <v>283</v>
      </c>
      <c r="DD97" s="13" t="s">
        <v>283</v>
      </c>
      <c r="DE97" s="13">
        <v>21</v>
      </c>
      <c r="DF97" s="13" t="s">
        <v>283</v>
      </c>
      <c r="DG97" s="13" t="s">
        <v>283</v>
      </c>
      <c r="DH97" s="13" t="s">
        <v>283</v>
      </c>
      <c r="DI97" s="13" t="s">
        <v>283</v>
      </c>
      <c r="DJ97" s="13" t="s">
        <v>283</v>
      </c>
      <c r="DK97" s="13">
        <v>26</v>
      </c>
    </row>
    <row r="98" spans="1:115">
      <c r="A98" s="3" t="s">
        <v>230</v>
      </c>
      <c r="B98" s="13" t="s">
        <v>283</v>
      </c>
      <c r="C98" s="13" t="s">
        <v>283</v>
      </c>
      <c r="D98" s="13" t="s">
        <v>283</v>
      </c>
      <c r="E98" s="13" t="s">
        <v>283</v>
      </c>
      <c r="F98" s="13" t="s">
        <v>283</v>
      </c>
      <c r="G98" s="13" t="s">
        <v>283</v>
      </c>
      <c r="H98" s="13" t="s">
        <v>283</v>
      </c>
      <c r="I98" s="13" t="s">
        <v>283</v>
      </c>
      <c r="J98" s="13" t="s">
        <v>283</v>
      </c>
      <c r="K98" s="13" t="s">
        <v>283</v>
      </c>
      <c r="L98" s="13" t="s">
        <v>283</v>
      </c>
      <c r="M98" s="13" t="s">
        <v>283</v>
      </c>
      <c r="N98" s="13" t="s">
        <v>283</v>
      </c>
      <c r="O98" s="13" t="s">
        <v>283</v>
      </c>
      <c r="P98" s="13" t="s">
        <v>283</v>
      </c>
      <c r="Q98" s="13" t="s">
        <v>283</v>
      </c>
      <c r="R98" s="13" t="s">
        <v>283</v>
      </c>
      <c r="S98" s="13" t="s">
        <v>283</v>
      </c>
      <c r="T98" s="13" t="s">
        <v>283</v>
      </c>
      <c r="U98" s="13" t="s">
        <v>283</v>
      </c>
      <c r="V98" s="13" t="s">
        <v>283</v>
      </c>
      <c r="W98" s="13" t="s">
        <v>283</v>
      </c>
      <c r="X98" s="13" t="s">
        <v>283</v>
      </c>
      <c r="Y98" s="13" t="s">
        <v>283</v>
      </c>
      <c r="Z98" s="13" t="s">
        <v>283</v>
      </c>
      <c r="AA98" s="13" t="s">
        <v>283</v>
      </c>
      <c r="AB98" s="13" t="s">
        <v>283</v>
      </c>
      <c r="AC98" s="13" t="s">
        <v>283</v>
      </c>
      <c r="AD98" s="13" t="s">
        <v>283</v>
      </c>
      <c r="AE98" s="13" t="s">
        <v>283</v>
      </c>
      <c r="AF98" s="74" t="s">
        <v>283</v>
      </c>
      <c r="AG98" s="74" t="s">
        <v>283</v>
      </c>
      <c r="AH98" s="74" t="s">
        <v>283</v>
      </c>
      <c r="AI98" s="74" t="s">
        <v>283</v>
      </c>
      <c r="AJ98" s="74" t="s">
        <v>283</v>
      </c>
      <c r="AK98" s="13" t="s">
        <v>283</v>
      </c>
      <c r="AL98" s="13" t="s">
        <v>283</v>
      </c>
      <c r="AM98" s="13" t="s">
        <v>283</v>
      </c>
      <c r="AN98" s="13" t="s">
        <v>283</v>
      </c>
      <c r="AO98" s="13" t="s">
        <v>283</v>
      </c>
      <c r="AP98" s="13" t="s">
        <v>283</v>
      </c>
      <c r="AQ98" s="13" t="s">
        <v>283</v>
      </c>
      <c r="AR98" s="13" t="s">
        <v>283</v>
      </c>
      <c r="AS98" s="13" t="s">
        <v>283</v>
      </c>
      <c r="AT98" s="13" t="s">
        <v>283</v>
      </c>
      <c r="AU98" s="80" t="s">
        <v>283</v>
      </c>
      <c r="AV98" s="80" t="s">
        <v>283</v>
      </c>
      <c r="AW98" s="80" t="s">
        <v>283</v>
      </c>
      <c r="AX98" s="80" t="s">
        <v>283</v>
      </c>
      <c r="AY98" s="80" t="s">
        <v>283</v>
      </c>
      <c r="AZ98" s="13">
        <v>18</v>
      </c>
      <c r="BA98" s="13">
        <v>28</v>
      </c>
      <c r="BB98" s="13">
        <v>33</v>
      </c>
      <c r="BC98" s="13">
        <v>8</v>
      </c>
      <c r="BD98" s="13">
        <v>27</v>
      </c>
      <c r="BE98" s="13">
        <v>24</v>
      </c>
      <c r="BF98" s="13">
        <v>27</v>
      </c>
      <c r="BG98" s="13">
        <v>35</v>
      </c>
      <c r="BH98" s="13">
        <v>35</v>
      </c>
      <c r="BI98" s="13">
        <v>25</v>
      </c>
      <c r="BJ98" s="13"/>
      <c r="BK98" s="3"/>
      <c r="BL98" s="3" t="s">
        <v>438</v>
      </c>
      <c r="BM98" s="3" t="s">
        <v>5</v>
      </c>
      <c r="BN98" s="3"/>
      <c r="BO98" s="3"/>
      <c r="BP98" s="13" t="s">
        <v>283</v>
      </c>
      <c r="BQ98" s="13" t="s">
        <v>282</v>
      </c>
      <c r="BR98" s="13" t="s">
        <v>282</v>
      </c>
      <c r="BS98" s="13" t="s">
        <v>282</v>
      </c>
      <c r="BT98" s="13" t="s">
        <v>282</v>
      </c>
      <c r="BU98" s="13" t="s">
        <v>282</v>
      </c>
      <c r="BV98" s="13" t="s">
        <v>282</v>
      </c>
      <c r="BW98" s="13" t="s">
        <v>282</v>
      </c>
      <c r="BX98" s="13" t="s">
        <v>282</v>
      </c>
      <c r="BY98" s="13" t="s">
        <v>282</v>
      </c>
      <c r="BZ98" s="13" t="s">
        <v>282</v>
      </c>
      <c r="CA98" s="13" t="s">
        <v>282</v>
      </c>
      <c r="CB98" s="13" t="s">
        <v>282</v>
      </c>
      <c r="CC98" s="13" t="s">
        <v>282</v>
      </c>
      <c r="CD98" s="13" t="s">
        <v>282</v>
      </c>
      <c r="CE98" s="13" t="s">
        <v>282</v>
      </c>
      <c r="CF98" s="13" t="s">
        <v>282</v>
      </c>
      <c r="CG98" s="13" t="s">
        <v>282</v>
      </c>
      <c r="CH98" s="13" t="s">
        <v>282</v>
      </c>
      <c r="CI98" s="13" t="s">
        <v>282</v>
      </c>
      <c r="CJ98" s="13" t="s">
        <v>282</v>
      </c>
      <c r="CK98" s="13" t="s">
        <v>282</v>
      </c>
      <c r="CL98" s="13" t="s">
        <v>282</v>
      </c>
      <c r="CM98" s="13" t="s">
        <v>282</v>
      </c>
      <c r="CN98" s="13" t="s">
        <v>283</v>
      </c>
      <c r="CO98" s="13" t="s">
        <v>283</v>
      </c>
      <c r="CP98" s="13" t="s">
        <v>283</v>
      </c>
      <c r="CQ98" s="13" t="s">
        <v>283</v>
      </c>
      <c r="CR98" s="13" t="s">
        <v>283</v>
      </c>
      <c r="CS98" s="13">
        <v>22</v>
      </c>
      <c r="CT98" s="13" t="s">
        <v>283</v>
      </c>
      <c r="CU98" s="13" t="s">
        <v>283</v>
      </c>
      <c r="CV98" s="13" t="s">
        <v>283</v>
      </c>
      <c r="CW98" s="13" t="s">
        <v>283</v>
      </c>
      <c r="CX98" s="13" t="s">
        <v>283</v>
      </c>
      <c r="CZ98" s="13" t="s">
        <v>283</v>
      </c>
      <c r="DA98" s="13" t="s">
        <v>283</v>
      </c>
      <c r="DB98" s="13" t="s">
        <v>283</v>
      </c>
      <c r="DC98" s="13" t="s">
        <v>283</v>
      </c>
      <c r="DD98" s="13" t="s">
        <v>283</v>
      </c>
      <c r="DE98" s="13">
        <v>21</v>
      </c>
      <c r="DF98" s="13" t="s">
        <v>283</v>
      </c>
      <c r="DG98" s="13" t="s">
        <v>283</v>
      </c>
      <c r="DH98" s="13" t="s">
        <v>283</v>
      </c>
      <c r="DI98" s="13" t="s">
        <v>283</v>
      </c>
      <c r="DJ98" s="13" t="s">
        <v>283</v>
      </c>
      <c r="DK98" s="13">
        <v>26</v>
      </c>
    </row>
    <row r="99" spans="1:115">
      <c r="A99" s="3" t="s">
        <v>231</v>
      </c>
      <c r="B99" s="13" t="s">
        <v>283</v>
      </c>
      <c r="C99" s="13" t="s">
        <v>283</v>
      </c>
      <c r="D99" s="13" t="s">
        <v>283</v>
      </c>
      <c r="E99" s="13" t="s">
        <v>283</v>
      </c>
      <c r="F99" s="13" t="s">
        <v>283</v>
      </c>
      <c r="G99" s="13" t="s">
        <v>283</v>
      </c>
      <c r="H99" s="13" t="s">
        <v>283</v>
      </c>
      <c r="I99" s="13" t="s">
        <v>283</v>
      </c>
      <c r="J99" s="13" t="s">
        <v>283</v>
      </c>
      <c r="K99" s="13" t="s">
        <v>283</v>
      </c>
      <c r="L99" s="13" t="s">
        <v>283</v>
      </c>
      <c r="M99" s="13" t="s">
        <v>283</v>
      </c>
      <c r="N99" s="13" t="s">
        <v>283</v>
      </c>
      <c r="O99" s="13" t="s">
        <v>283</v>
      </c>
      <c r="P99" s="13" t="s">
        <v>283</v>
      </c>
      <c r="Q99" s="13" t="s">
        <v>283</v>
      </c>
      <c r="R99" s="13" t="s">
        <v>283</v>
      </c>
      <c r="S99" s="13" t="s">
        <v>283</v>
      </c>
      <c r="T99" s="13" t="s">
        <v>283</v>
      </c>
      <c r="U99" s="13" t="s">
        <v>283</v>
      </c>
      <c r="V99" s="13" t="s">
        <v>283</v>
      </c>
      <c r="W99" s="13" t="s">
        <v>283</v>
      </c>
      <c r="X99" s="13" t="s">
        <v>283</v>
      </c>
      <c r="Y99" s="13" t="s">
        <v>283</v>
      </c>
      <c r="Z99" s="13" t="s">
        <v>283</v>
      </c>
      <c r="AA99" s="13" t="s">
        <v>283</v>
      </c>
      <c r="AB99" s="13" t="s">
        <v>283</v>
      </c>
      <c r="AC99" s="13" t="s">
        <v>283</v>
      </c>
      <c r="AD99" s="13" t="s">
        <v>283</v>
      </c>
      <c r="AE99" s="13" t="s">
        <v>283</v>
      </c>
      <c r="AF99" s="74" t="s">
        <v>283</v>
      </c>
      <c r="AG99" s="74" t="s">
        <v>283</v>
      </c>
      <c r="AH99" s="74" t="s">
        <v>283</v>
      </c>
      <c r="AI99" s="74" t="s">
        <v>283</v>
      </c>
      <c r="AJ99" s="74" t="s">
        <v>283</v>
      </c>
      <c r="AK99" s="13" t="s">
        <v>283</v>
      </c>
      <c r="AL99" s="13" t="s">
        <v>283</v>
      </c>
      <c r="AM99" s="13" t="s">
        <v>283</v>
      </c>
      <c r="AN99" s="13" t="s">
        <v>283</v>
      </c>
      <c r="AO99" s="13" t="s">
        <v>283</v>
      </c>
      <c r="AP99" s="13" t="s">
        <v>283</v>
      </c>
      <c r="AQ99" s="13" t="s">
        <v>283</v>
      </c>
      <c r="AR99" s="13" t="s">
        <v>283</v>
      </c>
      <c r="AS99" s="13" t="s">
        <v>283</v>
      </c>
      <c r="AT99" s="13" t="s">
        <v>283</v>
      </c>
      <c r="AU99" s="80" t="s">
        <v>283</v>
      </c>
      <c r="AV99" s="80" t="s">
        <v>283</v>
      </c>
      <c r="AW99" s="80" t="s">
        <v>283</v>
      </c>
      <c r="AX99" s="80" t="s">
        <v>283</v>
      </c>
      <c r="AY99" s="80" t="s">
        <v>283</v>
      </c>
      <c r="AZ99" s="13">
        <v>18</v>
      </c>
      <c r="BA99" s="13">
        <v>28</v>
      </c>
      <c r="BB99" s="13">
        <v>33</v>
      </c>
      <c r="BC99" s="13">
        <v>8</v>
      </c>
      <c r="BD99" s="13">
        <v>27</v>
      </c>
      <c r="BE99" s="13">
        <v>24</v>
      </c>
      <c r="BF99" s="13">
        <v>27</v>
      </c>
      <c r="BG99" s="13">
        <v>35</v>
      </c>
      <c r="BH99" s="13">
        <v>35</v>
      </c>
      <c r="BI99" s="13">
        <v>25</v>
      </c>
      <c r="BJ99" s="13"/>
      <c r="BK99" s="3"/>
      <c r="BL99" s="3" t="s">
        <v>439</v>
      </c>
      <c r="BM99" s="3" t="s">
        <v>4</v>
      </c>
      <c r="BN99" s="3"/>
      <c r="BO99" s="3"/>
      <c r="BP99" s="13">
        <v>10</v>
      </c>
      <c r="BQ99" s="13" t="s">
        <v>282</v>
      </c>
      <c r="BR99" s="13" t="s">
        <v>282</v>
      </c>
      <c r="BS99" s="13" t="s">
        <v>282</v>
      </c>
      <c r="BT99" s="13" t="s">
        <v>282</v>
      </c>
      <c r="BU99" s="13" t="s">
        <v>282</v>
      </c>
      <c r="BV99" s="13" t="s">
        <v>282</v>
      </c>
      <c r="BW99" s="13" t="s">
        <v>282</v>
      </c>
      <c r="BX99" s="13" t="s">
        <v>282</v>
      </c>
      <c r="BY99" s="13" t="s">
        <v>282</v>
      </c>
      <c r="BZ99" s="13" t="s">
        <v>282</v>
      </c>
      <c r="CA99" s="13" t="s">
        <v>282</v>
      </c>
      <c r="CB99" s="13" t="s">
        <v>282</v>
      </c>
      <c r="CC99" s="13" t="s">
        <v>282</v>
      </c>
      <c r="CD99" s="13" t="s">
        <v>282</v>
      </c>
      <c r="CE99" s="13" t="s">
        <v>282</v>
      </c>
      <c r="CF99" s="13" t="s">
        <v>282</v>
      </c>
      <c r="CG99" s="13" t="s">
        <v>282</v>
      </c>
      <c r="CH99" s="13" t="s">
        <v>282</v>
      </c>
      <c r="CI99" s="13" t="s">
        <v>282</v>
      </c>
      <c r="CJ99" s="13" t="s">
        <v>282</v>
      </c>
      <c r="CK99" s="13" t="s">
        <v>282</v>
      </c>
      <c r="CL99" s="13" t="s">
        <v>282</v>
      </c>
      <c r="CM99" s="13" t="s">
        <v>282</v>
      </c>
      <c r="CN99" s="13">
        <v>3</v>
      </c>
      <c r="CO99" s="13">
        <v>7</v>
      </c>
      <c r="CP99" s="13">
        <v>7</v>
      </c>
      <c r="CQ99" s="13" t="s">
        <v>283</v>
      </c>
      <c r="CR99" s="13">
        <v>0</v>
      </c>
      <c r="CS99" s="13">
        <v>22</v>
      </c>
      <c r="CT99" s="13">
        <v>2</v>
      </c>
      <c r="CU99" s="13">
        <v>6</v>
      </c>
      <c r="CV99" s="13" t="s">
        <v>281</v>
      </c>
      <c r="CW99" s="13" t="s">
        <v>281</v>
      </c>
      <c r="CX99" s="13">
        <v>0</v>
      </c>
      <c r="CZ99" s="13" t="s">
        <v>281</v>
      </c>
      <c r="DA99" s="13" t="s">
        <v>281</v>
      </c>
      <c r="DB99" s="13" t="s">
        <v>281</v>
      </c>
      <c r="DC99" s="13" t="s">
        <v>281</v>
      </c>
      <c r="DD99" s="13" t="s">
        <v>281</v>
      </c>
      <c r="DE99" s="13">
        <v>21</v>
      </c>
      <c r="DF99" s="13" t="s">
        <v>281</v>
      </c>
      <c r="DG99" s="13" t="s">
        <v>281</v>
      </c>
      <c r="DH99" s="13" t="s">
        <v>283</v>
      </c>
      <c r="DI99" s="13" t="s">
        <v>281</v>
      </c>
      <c r="DJ99" s="13" t="s">
        <v>281</v>
      </c>
      <c r="DK99" s="13">
        <v>26</v>
      </c>
    </row>
    <row r="100" spans="1:115">
      <c r="A100" s="3" t="s">
        <v>232</v>
      </c>
      <c r="B100" s="13" t="s">
        <v>283</v>
      </c>
      <c r="C100" s="13" t="s">
        <v>283</v>
      </c>
      <c r="D100" s="13" t="s">
        <v>283</v>
      </c>
      <c r="E100" s="13" t="s">
        <v>283</v>
      </c>
      <c r="F100" s="13" t="s">
        <v>283</v>
      </c>
      <c r="G100" s="13" t="s">
        <v>283</v>
      </c>
      <c r="H100" s="13" t="s">
        <v>283</v>
      </c>
      <c r="I100" s="13" t="s">
        <v>283</v>
      </c>
      <c r="J100" s="13" t="s">
        <v>283</v>
      </c>
      <c r="K100" s="13" t="s">
        <v>283</v>
      </c>
      <c r="L100" s="13" t="s">
        <v>283</v>
      </c>
      <c r="M100" s="13" t="s">
        <v>283</v>
      </c>
      <c r="N100" s="13" t="s">
        <v>283</v>
      </c>
      <c r="O100" s="13" t="s">
        <v>283</v>
      </c>
      <c r="P100" s="13" t="s">
        <v>283</v>
      </c>
      <c r="Q100" s="13" t="s">
        <v>283</v>
      </c>
      <c r="R100" s="13" t="s">
        <v>283</v>
      </c>
      <c r="S100" s="13" t="s">
        <v>283</v>
      </c>
      <c r="T100" s="13" t="s">
        <v>283</v>
      </c>
      <c r="U100" s="13" t="s">
        <v>283</v>
      </c>
      <c r="V100" s="13" t="s">
        <v>283</v>
      </c>
      <c r="W100" s="13" t="s">
        <v>283</v>
      </c>
      <c r="X100" s="13" t="s">
        <v>283</v>
      </c>
      <c r="Y100" s="13" t="s">
        <v>283</v>
      </c>
      <c r="Z100" s="13" t="s">
        <v>283</v>
      </c>
      <c r="AA100" s="13" t="s">
        <v>283</v>
      </c>
      <c r="AB100" s="13" t="s">
        <v>283</v>
      </c>
      <c r="AC100" s="13" t="s">
        <v>283</v>
      </c>
      <c r="AD100" s="13" t="s">
        <v>283</v>
      </c>
      <c r="AE100" s="13" t="s">
        <v>283</v>
      </c>
      <c r="AF100" s="74" t="s">
        <v>283</v>
      </c>
      <c r="AG100" s="74" t="s">
        <v>283</v>
      </c>
      <c r="AH100" s="74" t="s">
        <v>283</v>
      </c>
      <c r="AI100" s="74" t="s">
        <v>283</v>
      </c>
      <c r="AJ100" s="74" t="s">
        <v>283</v>
      </c>
      <c r="AK100" s="13" t="s">
        <v>283</v>
      </c>
      <c r="AL100" s="13" t="s">
        <v>283</v>
      </c>
      <c r="AM100" s="13" t="s">
        <v>283</v>
      </c>
      <c r="AN100" s="13" t="s">
        <v>283</v>
      </c>
      <c r="AO100" s="13" t="s">
        <v>283</v>
      </c>
      <c r="AP100" s="13" t="s">
        <v>281</v>
      </c>
      <c r="AQ100" s="13" t="s">
        <v>281</v>
      </c>
      <c r="AR100" s="13" t="s">
        <v>281</v>
      </c>
      <c r="AS100" s="13" t="s">
        <v>283</v>
      </c>
      <c r="AT100" s="13" t="s">
        <v>281</v>
      </c>
      <c r="AU100" s="80" t="s">
        <v>281</v>
      </c>
      <c r="AV100" s="80" t="s">
        <v>281</v>
      </c>
      <c r="AW100" s="80" t="s">
        <v>281</v>
      </c>
      <c r="AX100" s="80" t="s">
        <v>283</v>
      </c>
      <c r="AY100" s="80" t="s">
        <v>281</v>
      </c>
      <c r="AZ100" s="13">
        <v>18</v>
      </c>
      <c r="BA100" s="13">
        <v>28</v>
      </c>
      <c r="BB100" s="13">
        <v>33</v>
      </c>
      <c r="BC100" s="13">
        <v>8</v>
      </c>
      <c r="BD100" s="13">
        <v>27</v>
      </c>
      <c r="BE100" s="13">
        <v>24</v>
      </c>
      <c r="BF100" s="13">
        <v>27</v>
      </c>
      <c r="BG100" s="13">
        <v>35</v>
      </c>
      <c r="BH100" s="13">
        <v>35</v>
      </c>
      <c r="BI100" s="13">
        <v>25</v>
      </c>
      <c r="BJ100" s="13"/>
      <c r="BK100" s="3"/>
      <c r="BL100" s="3" t="s">
        <v>440</v>
      </c>
      <c r="BM100" s="3" t="s">
        <v>3</v>
      </c>
      <c r="BN100" s="3"/>
      <c r="BO100" s="3"/>
      <c r="BP100" s="13">
        <v>2</v>
      </c>
      <c r="BQ100" s="13" t="s">
        <v>282</v>
      </c>
      <c r="BR100" s="13" t="s">
        <v>282</v>
      </c>
      <c r="BS100" s="13" t="s">
        <v>282</v>
      </c>
      <c r="BT100" s="13" t="s">
        <v>282</v>
      </c>
      <c r="BU100" s="13" t="s">
        <v>282</v>
      </c>
      <c r="BV100" s="13" t="s">
        <v>282</v>
      </c>
      <c r="BW100" s="13" t="s">
        <v>282</v>
      </c>
      <c r="BX100" s="13" t="s">
        <v>282</v>
      </c>
      <c r="BY100" s="13" t="s">
        <v>282</v>
      </c>
      <c r="BZ100" s="13" t="s">
        <v>282</v>
      </c>
      <c r="CA100" s="13" t="s">
        <v>282</v>
      </c>
      <c r="CB100" s="13" t="s">
        <v>282</v>
      </c>
      <c r="CC100" s="13" t="s">
        <v>282</v>
      </c>
      <c r="CD100" s="13" t="s">
        <v>282</v>
      </c>
      <c r="CE100" s="13" t="s">
        <v>282</v>
      </c>
      <c r="CF100" s="13" t="s">
        <v>282</v>
      </c>
      <c r="CG100" s="13" t="s">
        <v>282</v>
      </c>
      <c r="CH100" s="13" t="s">
        <v>282</v>
      </c>
      <c r="CI100" s="13" t="s">
        <v>282</v>
      </c>
      <c r="CJ100" s="13" t="s">
        <v>282</v>
      </c>
      <c r="CK100" s="13" t="s">
        <v>282</v>
      </c>
      <c r="CL100" s="13" t="s">
        <v>282</v>
      </c>
      <c r="CM100" s="13" t="s">
        <v>282</v>
      </c>
      <c r="CN100" s="13" t="s">
        <v>281</v>
      </c>
      <c r="CO100" s="13" t="s">
        <v>281</v>
      </c>
      <c r="CP100" s="13" t="s">
        <v>281</v>
      </c>
      <c r="CQ100" s="13" t="s">
        <v>281</v>
      </c>
      <c r="CR100" s="13" t="s">
        <v>281</v>
      </c>
      <c r="CS100" s="13">
        <v>22</v>
      </c>
      <c r="CT100" s="13" t="s">
        <v>281</v>
      </c>
      <c r="CU100" s="13" t="s">
        <v>281</v>
      </c>
      <c r="CV100" s="13" t="s">
        <v>281</v>
      </c>
      <c r="CW100" s="13" t="s">
        <v>281</v>
      </c>
      <c r="CX100" s="13" t="s">
        <v>281</v>
      </c>
      <c r="CZ100" s="13" t="s">
        <v>281</v>
      </c>
      <c r="DA100" s="13" t="s">
        <v>281</v>
      </c>
      <c r="DB100" s="13" t="s">
        <v>281</v>
      </c>
      <c r="DC100" s="13" t="s">
        <v>281</v>
      </c>
      <c r="DD100" s="13" t="s">
        <v>281</v>
      </c>
      <c r="DE100" s="13">
        <v>21</v>
      </c>
      <c r="DF100" s="13" t="s">
        <v>281</v>
      </c>
      <c r="DG100" s="13" t="s">
        <v>281</v>
      </c>
      <c r="DH100" s="13" t="s">
        <v>283</v>
      </c>
      <c r="DI100" s="13" t="s">
        <v>281</v>
      </c>
      <c r="DJ100" s="13" t="s">
        <v>281</v>
      </c>
      <c r="DK100" s="13">
        <v>26</v>
      </c>
    </row>
    <row r="101" spans="1:115">
      <c r="A101" s="3" t="s">
        <v>233</v>
      </c>
      <c r="B101" s="13" t="s">
        <v>281</v>
      </c>
      <c r="C101" s="13" t="s">
        <v>281</v>
      </c>
      <c r="D101" s="13" t="s">
        <v>283</v>
      </c>
      <c r="E101" s="13" t="s">
        <v>281</v>
      </c>
      <c r="F101" s="13" t="s">
        <v>281</v>
      </c>
      <c r="G101" s="13" t="s">
        <v>281</v>
      </c>
      <c r="H101" s="13" t="s">
        <v>281</v>
      </c>
      <c r="I101" s="13" t="s">
        <v>283</v>
      </c>
      <c r="J101" s="13" t="s">
        <v>281</v>
      </c>
      <c r="K101" s="13" t="s">
        <v>281</v>
      </c>
      <c r="L101" s="13" t="s">
        <v>281</v>
      </c>
      <c r="M101" s="13" t="s">
        <v>281</v>
      </c>
      <c r="N101" s="13" t="s">
        <v>283</v>
      </c>
      <c r="O101" s="13" t="s">
        <v>281</v>
      </c>
      <c r="P101" s="13" t="s">
        <v>281</v>
      </c>
      <c r="Q101" s="13" t="s">
        <v>281</v>
      </c>
      <c r="R101" s="13" t="s">
        <v>281</v>
      </c>
      <c r="S101" s="13" t="s">
        <v>281</v>
      </c>
      <c r="T101" s="13" t="s">
        <v>283</v>
      </c>
      <c r="U101" s="13" t="s">
        <v>281</v>
      </c>
      <c r="V101" s="13" t="s">
        <v>281</v>
      </c>
      <c r="W101" s="13" t="s">
        <v>281</v>
      </c>
      <c r="X101" s="13" t="s">
        <v>281</v>
      </c>
      <c r="Y101" s="13" t="s">
        <v>283</v>
      </c>
      <c r="Z101" s="13" t="s">
        <v>281</v>
      </c>
      <c r="AA101" s="13" t="s">
        <v>283</v>
      </c>
      <c r="AB101" s="13" t="s">
        <v>283</v>
      </c>
      <c r="AC101" s="13" t="s">
        <v>283</v>
      </c>
      <c r="AD101" s="13" t="s">
        <v>283</v>
      </c>
      <c r="AE101" s="13" t="s">
        <v>283</v>
      </c>
      <c r="AF101" s="74" t="s">
        <v>283</v>
      </c>
      <c r="AG101" s="74" t="s">
        <v>283</v>
      </c>
      <c r="AH101" s="74" t="s">
        <v>283</v>
      </c>
      <c r="AI101" s="74" t="s">
        <v>283</v>
      </c>
      <c r="AJ101" s="74" t="s">
        <v>283</v>
      </c>
      <c r="AK101" s="13" t="s">
        <v>283</v>
      </c>
      <c r="AL101" s="13" t="s">
        <v>283</v>
      </c>
      <c r="AM101" s="13" t="s">
        <v>283</v>
      </c>
      <c r="AN101" s="13" t="s">
        <v>283</v>
      </c>
      <c r="AO101" s="13" t="s">
        <v>283</v>
      </c>
      <c r="AP101" s="13" t="s">
        <v>283</v>
      </c>
      <c r="AQ101" s="13" t="s">
        <v>283</v>
      </c>
      <c r="AR101" s="13" t="s">
        <v>283</v>
      </c>
      <c r="AS101" s="13" t="s">
        <v>283</v>
      </c>
      <c r="AT101" s="13" t="s">
        <v>283</v>
      </c>
      <c r="AU101" s="80" t="s">
        <v>283</v>
      </c>
      <c r="AV101" s="80" t="s">
        <v>283</v>
      </c>
      <c r="AW101" s="80" t="s">
        <v>283</v>
      </c>
      <c r="AX101" s="80" t="s">
        <v>283</v>
      </c>
      <c r="AY101" s="80" t="s">
        <v>283</v>
      </c>
      <c r="AZ101" s="13">
        <v>18</v>
      </c>
      <c r="BA101" s="13">
        <v>28</v>
      </c>
      <c r="BB101" s="13">
        <v>33</v>
      </c>
      <c r="BC101" s="13">
        <v>8</v>
      </c>
      <c r="BD101" s="13">
        <v>27</v>
      </c>
      <c r="BE101" s="13">
        <v>24</v>
      </c>
      <c r="BF101" s="13">
        <v>27</v>
      </c>
      <c r="BG101" s="13">
        <v>35</v>
      </c>
      <c r="BH101" s="13">
        <v>35</v>
      </c>
      <c r="BI101" s="13">
        <v>25</v>
      </c>
      <c r="BJ101" s="13"/>
      <c r="BK101" s="3"/>
      <c r="BL101" s="3" t="s">
        <v>441</v>
      </c>
      <c r="BM101" s="3" t="s">
        <v>2</v>
      </c>
      <c r="BN101" s="3"/>
      <c r="BO101" s="3"/>
      <c r="BP101" s="13">
        <v>6</v>
      </c>
      <c r="BQ101" s="13" t="s">
        <v>282</v>
      </c>
      <c r="BR101" s="13" t="s">
        <v>282</v>
      </c>
      <c r="BS101" s="13" t="s">
        <v>282</v>
      </c>
      <c r="BT101" s="13" t="s">
        <v>282</v>
      </c>
      <c r="BU101" s="13" t="s">
        <v>282</v>
      </c>
      <c r="BV101" s="13" t="s">
        <v>282</v>
      </c>
      <c r="BW101" s="13" t="s">
        <v>282</v>
      </c>
      <c r="BX101" s="13" t="s">
        <v>282</v>
      </c>
      <c r="BY101" s="13" t="s">
        <v>282</v>
      </c>
      <c r="BZ101" s="13" t="s">
        <v>282</v>
      </c>
      <c r="CA101" s="13" t="s">
        <v>282</v>
      </c>
      <c r="CB101" s="13" t="s">
        <v>282</v>
      </c>
      <c r="CC101" s="13" t="s">
        <v>282</v>
      </c>
      <c r="CD101" s="13" t="s">
        <v>282</v>
      </c>
      <c r="CE101" s="13" t="s">
        <v>282</v>
      </c>
      <c r="CF101" s="13" t="s">
        <v>282</v>
      </c>
      <c r="CG101" s="13" t="s">
        <v>282</v>
      </c>
      <c r="CH101" s="13" t="s">
        <v>282</v>
      </c>
      <c r="CI101" s="13" t="s">
        <v>282</v>
      </c>
      <c r="CJ101" s="13" t="s">
        <v>282</v>
      </c>
      <c r="CK101" s="13" t="s">
        <v>282</v>
      </c>
      <c r="CL101" s="13" t="s">
        <v>282</v>
      </c>
      <c r="CM101" s="13" t="s">
        <v>282</v>
      </c>
      <c r="CN101" s="13" t="s">
        <v>281</v>
      </c>
      <c r="CO101" s="13" t="s">
        <v>281</v>
      </c>
      <c r="CP101" s="13" t="s">
        <v>281</v>
      </c>
      <c r="CQ101" s="13" t="s">
        <v>283</v>
      </c>
      <c r="CR101" s="13" t="s">
        <v>281</v>
      </c>
      <c r="CS101" s="13">
        <v>22</v>
      </c>
      <c r="CT101" s="13" t="s">
        <v>281</v>
      </c>
      <c r="CU101" s="13" t="s">
        <v>281</v>
      </c>
      <c r="CV101" s="13" t="s">
        <v>281</v>
      </c>
      <c r="CW101" s="13" t="s">
        <v>283</v>
      </c>
      <c r="CX101" s="13" t="s">
        <v>281</v>
      </c>
      <c r="CZ101" s="13" t="s">
        <v>281</v>
      </c>
      <c r="DA101" s="13" t="s">
        <v>281</v>
      </c>
      <c r="DB101" s="13" t="s">
        <v>281</v>
      </c>
      <c r="DC101" s="13" t="s">
        <v>283</v>
      </c>
      <c r="DD101" s="13" t="s">
        <v>281</v>
      </c>
      <c r="DE101" s="13">
        <v>21</v>
      </c>
      <c r="DF101" s="13" t="s">
        <v>281</v>
      </c>
      <c r="DG101" s="13" t="s">
        <v>281</v>
      </c>
      <c r="DH101" s="13" t="s">
        <v>283</v>
      </c>
      <c r="DI101" s="13" t="s">
        <v>281</v>
      </c>
      <c r="DJ101" s="13" t="s">
        <v>281</v>
      </c>
      <c r="DK101" s="13">
        <v>26</v>
      </c>
    </row>
    <row r="102" spans="1:115">
      <c r="A102" s="3" t="s">
        <v>234</v>
      </c>
      <c r="B102" s="14">
        <v>19</v>
      </c>
      <c r="C102" s="14">
        <v>27</v>
      </c>
      <c r="D102" s="14">
        <v>26</v>
      </c>
      <c r="E102" s="14">
        <v>31</v>
      </c>
      <c r="F102" s="14">
        <v>5</v>
      </c>
      <c r="G102" s="14">
        <v>18</v>
      </c>
      <c r="H102" s="14">
        <v>34</v>
      </c>
      <c r="I102" s="14">
        <v>33</v>
      </c>
      <c r="J102" s="14" t="s">
        <v>281</v>
      </c>
      <c r="K102" s="14">
        <v>6</v>
      </c>
      <c r="L102" s="14">
        <v>20</v>
      </c>
      <c r="M102" s="14">
        <v>40</v>
      </c>
      <c r="N102" s="14">
        <v>41</v>
      </c>
      <c r="O102" s="14" t="s">
        <v>281</v>
      </c>
      <c r="P102" s="14">
        <v>8</v>
      </c>
      <c r="Q102" s="14" t="s">
        <v>281</v>
      </c>
      <c r="R102" s="14" t="s">
        <v>281</v>
      </c>
      <c r="S102" s="14" t="s">
        <v>281</v>
      </c>
      <c r="T102" s="14" t="s">
        <v>281</v>
      </c>
      <c r="U102" s="14" t="s">
        <v>281</v>
      </c>
      <c r="V102" s="14">
        <v>13</v>
      </c>
      <c r="W102" s="14">
        <v>56</v>
      </c>
      <c r="X102" s="14" t="s">
        <v>281</v>
      </c>
      <c r="Y102" s="14" t="s">
        <v>281</v>
      </c>
      <c r="Z102" s="14">
        <v>8</v>
      </c>
      <c r="AA102" s="13">
        <v>17</v>
      </c>
      <c r="AB102" s="14">
        <v>30</v>
      </c>
      <c r="AC102" s="14">
        <v>25</v>
      </c>
      <c r="AD102" s="13" t="s">
        <v>281</v>
      </c>
      <c r="AE102" s="14">
        <v>5</v>
      </c>
      <c r="AF102" s="74">
        <v>16</v>
      </c>
      <c r="AG102" s="74">
        <v>41</v>
      </c>
      <c r="AH102" s="74" t="s">
        <v>281</v>
      </c>
      <c r="AI102" s="74" t="s">
        <v>281</v>
      </c>
      <c r="AJ102" s="74">
        <v>6</v>
      </c>
      <c r="AK102" s="14">
        <v>12</v>
      </c>
      <c r="AL102" s="14">
        <v>34</v>
      </c>
      <c r="AM102" s="14">
        <v>34</v>
      </c>
      <c r="AN102" s="14" t="s">
        <v>283</v>
      </c>
      <c r="AO102" s="14">
        <v>4</v>
      </c>
      <c r="AP102" s="14" t="s">
        <v>281</v>
      </c>
      <c r="AQ102" s="14" t="s">
        <v>281</v>
      </c>
      <c r="AR102" s="14" t="s">
        <v>281</v>
      </c>
      <c r="AS102" s="14" t="s">
        <v>281</v>
      </c>
      <c r="AT102" s="14" t="s">
        <v>281</v>
      </c>
      <c r="AU102" s="80" t="s">
        <v>281</v>
      </c>
      <c r="AV102" s="80" t="s">
        <v>281</v>
      </c>
      <c r="AW102" s="80" t="s">
        <v>281</v>
      </c>
      <c r="AX102" s="80" t="s">
        <v>281</v>
      </c>
      <c r="AY102" s="80" t="s">
        <v>281</v>
      </c>
      <c r="AZ102" s="13">
        <v>36</v>
      </c>
      <c r="BA102" s="13">
        <v>35</v>
      </c>
      <c r="BB102" s="13">
        <v>55</v>
      </c>
      <c r="BC102" s="13">
        <v>23</v>
      </c>
      <c r="BD102" s="13">
        <v>47</v>
      </c>
      <c r="BE102" s="13">
        <v>59</v>
      </c>
      <c r="BF102" s="13">
        <v>71</v>
      </c>
      <c r="BG102" s="13">
        <v>45</v>
      </c>
      <c r="BH102" s="13">
        <v>43</v>
      </c>
      <c r="BI102" s="94">
        <v>58</v>
      </c>
      <c r="BJ102" s="13"/>
      <c r="BK102" s="3"/>
      <c r="BL102" s="3" t="s">
        <v>360</v>
      </c>
      <c r="BM102" s="3" t="s">
        <v>122</v>
      </c>
      <c r="BN102" s="3"/>
      <c r="BO102" s="3"/>
      <c r="BP102" s="13">
        <v>4</v>
      </c>
      <c r="BQ102" s="13" t="s">
        <v>282</v>
      </c>
      <c r="BR102" s="13" t="s">
        <v>282</v>
      </c>
      <c r="BS102" s="13" t="s">
        <v>282</v>
      </c>
      <c r="BT102" s="13" t="s">
        <v>282</v>
      </c>
      <c r="BU102" s="13" t="s">
        <v>282</v>
      </c>
      <c r="BV102" s="13" t="s">
        <v>282</v>
      </c>
      <c r="BW102" s="13" t="s">
        <v>282</v>
      </c>
      <c r="BX102" s="13" t="s">
        <v>282</v>
      </c>
      <c r="BY102" s="13" t="s">
        <v>282</v>
      </c>
      <c r="BZ102" s="13" t="s">
        <v>282</v>
      </c>
      <c r="CA102" s="13" t="s">
        <v>282</v>
      </c>
      <c r="CB102" s="13" t="s">
        <v>282</v>
      </c>
      <c r="CC102" s="13" t="s">
        <v>282</v>
      </c>
      <c r="CD102" s="13" t="s">
        <v>282</v>
      </c>
      <c r="CE102" s="13" t="s">
        <v>282</v>
      </c>
      <c r="CF102" s="13" t="s">
        <v>282</v>
      </c>
      <c r="CG102" s="13" t="s">
        <v>282</v>
      </c>
      <c r="CH102" s="13" t="s">
        <v>282</v>
      </c>
      <c r="CI102" s="13" t="s">
        <v>282</v>
      </c>
      <c r="CJ102" s="13" t="s">
        <v>282</v>
      </c>
      <c r="CK102" s="13" t="s">
        <v>282</v>
      </c>
      <c r="CL102" s="13" t="s">
        <v>282</v>
      </c>
      <c r="CM102" s="13" t="s">
        <v>282</v>
      </c>
      <c r="CN102" s="13">
        <v>14</v>
      </c>
      <c r="CO102" s="13">
        <v>79</v>
      </c>
      <c r="CP102" s="13">
        <v>79</v>
      </c>
      <c r="CQ102" s="13" t="s">
        <v>281</v>
      </c>
      <c r="CR102" s="13">
        <v>11</v>
      </c>
      <c r="CS102" s="13">
        <v>64</v>
      </c>
      <c r="CT102" s="13">
        <v>69</v>
      </c>
      <c r="CU102" s="13">
        <v>36</v>
      </c>
      <c r="CV102" s="13">
        <v>36</v>
      </c>
      <c r="CW102" s="13">
        <v>35</v>
      </c>
      <c r="CX102" s="13">
        <v>25</v>
      </c>
      <c r="CZ102" s="14">
        <v>33</v>
      </c>
      <c r="DA102" s="14">
        <v>48</v>
      </c>
      <c r="DB102" s="14">
        <v>48</v>
      </c>
      <c r="DC102" s="14">
        <v>49</v>
      </c>
      <c r="DD102" s="14">
        <v>16</v>
      </c>
      <c r="DE102" s="13">
        <v>43</v>
      </c>
      <c r="DF102" s="14">
        <v>13</v>
      </c>
      <c r="DG102" s="14">
        <v>38</v>
      </c>
      <c r="DH102" s="14">
        <v>40</v>
      </c>
      <c r="DI102" s="14">
        <v>36</v>
      </c>
      <c r="DJ102" s="14">
        <v>5</v>
      </c>
      <c r="DK102" s="13">
        <v>37</v>
      </c>
    </row>
    <row r="103" spans="1:115">
      <c r="A103" s="3" t="s">
        <v>235</v>
      </c>
      <c r="B103" s="14" t="s">
        <v>281</v>
      </c>
      <c r="C103" s="14" t="s">
        <v>281</v>
      </c>
      <c r="D103" s="14" t="s">
        <v>281</v>
      </c>
      <c r="E103" s="14" t="s">
        <v>281</v>
      </c>
      <c r="F103" s="14" t="s">
        <v>281</v>
      </c>
      <c r="G103" s="14" t="s">
        <v>281</v>
      </c>
      <c r="H103" s="14" t="s">
        <v>281</v>
      </c>
      <c r="I103" s="14" t="s">
        <v>281</v>
      </c>
      <c r="J103" s="14" t="s">
        <v>281</v>
      </c>
      <c r="K103" s="14" t="s">
        <v>281</v>
      </c>
      <c r="L103" s="14">
        <v>12</v>
      </c>
      <c r="M103" s="14">
        <v>42</v>
      </c>
      <c r="N103" s="14">
        <v>62</v>
      </c>
      <c r="O103" s="14" t="s">
        <v>281</v>
      </c>
      <c r="P103" s="14">
        <v>5</v>
      </c>
      <c r="Q103" s="14" t="s">
        <v>281</v>
      </c>
      <c r="R103" s="14" t="s">
        <v>281</v>
      </c>
      <c r="S103" s="14" t="s">
        <v>281</v>
      </c>
      <c r="T103" s="14" t="s">
        <v>281</v>
      </c>
      <c r="U103" s="14" t="s">
        <v>281</v>
      </c>
      <c r="V103" s="14" t="s">
        <v>281</v>
      </c>
      <c r="W103" s="14" t="s">
        <v>281</v>
      </c>
      <c r="X103" s="14" t="s">
        <v>283</v>
      </c>
      <c r="Y103" s="14" t="s">
        <v>281</v>
      </c>
      <c r="Z103" s="14" t="s">
        <v>281</v>
      </c>
      <c r="AA103" s="13" t="s">
        <v>281</v>
      </c>
      <c r="AB103" s="14" t="s">
        <v>281</v>
      </c>
      <c r="AC103" s="14" t="s">
        <v>283</v>
      </c>
      <c r="AD103" s="13" t="s">
        <v>281</v>
      </c>
      <c r="AE103" s="14" t="s">
        <v>281</v>
      </c>
      <c r="AF103" s="74" t="s">
        <v>283</v>
      </c>
      <c r="AG103" s="74" t="s">
        <v>283</v>
      </c>
      <c r="AH103" s="74" t="s">
        <v>283</v>
      </c>
      <c r="AI103" s="74" t="s">
        <v>283</v>
      </c>
      <c r="AJ103" s="74" t="s">
        <v>283</v>
      </c>
      <c r="AK103" s="14" t="s">
        <v>281</v>
      </c>
      <c r="AL103" s="14" t="s">
        <v>281</v>
      </c>
      <c r="AM103" s="14" t="s">
        <v>281</v>
      </c>
      <c r="AN103" s="14" t="s">
        <v>283</v>
      </c>
      <c r="AO103" s="14" t="s">
        <v>281</v>
      </c>
      <c r="AP103" s="14" t="s">
        <v>283</v>
      </c>
      <c r="AQ103" s="14" t="s">
        <v>283</v>
      </c>
      <c r="AR103" s="14" t="s">
        <v>283</v>
      </c>
      <c r="AS103" s="14" t="s">
        <v>283</v>
      </c>
      <c r="AT103" s="14" t="s">
        <v>283</v>
      </c>
      <c r="AU103" s="80" t="s">
        <v>283</v>
      </c>
      <c r="AV103" s="80" t="s">
        <v>283</v>
      </c>
      <c r="AW103" s="80" t="s">
        <v>283</v>
      </c>
      <c r="AX103" s="80" t="s">
        <v>283</v>
      </c>
      <c r="AY103" s="80" t="s">
        <v>283</v>
      </c>
      <c r="AZ103" s="13">
        <v>36</v>
      </c>
      <c r="BA103" s="13">
        <v>35</v>
      </c>
      <c r="BB103" s="13">
        <v>55</v>
      </c>
      <c r="BC103" s="13">
        <v>23</v>
      </c>
      <c r="BD103" s="13">
        <v>47</v>
      </c>
      <c r="BE103" s="13">
        <v>59</v>
      </c>
      <c r="BF103" s="13">
        <v>71</v>
      </c>
      <c r="BG103" s="13">
        <v>45</v>
      </c>
      <c r="BH103" s="13">
        <v>43</v>
      </c>
      <c r="BI103" s="13">
        <v>58</v>
      </c>
      <c r="BJ103" s="13"/>
      <c r="BK103" s="3"/>
      <c r="BL103" s="3" t="s">
        <v>361</v>
      </c>
      <c r="BM103" s="3" t="s">
        <v>120</v>
      </c>
      <c r="BN103" s="3"/>
      <c r="BO103" s="3"/>
      <c r="BP103" s="13">
        <v>1</v>
      </c>
      <c r="BQ103" s="13" t="s">
        <v>282</v>
      </c>
      <c r="BR103" s="13" t="s">
        <v>282</v>
      </c>
      <c r="BS103" s="13" t="s">
        <v>282</v>
      </c>
      <c r="BT103" s="13" t="s">
        <v>282</v>
      </c>
      <c r="BU103" s="13" t="s">
        <v>282</v>
      </c>
      <c r="BV103" s="13" t="s">
        <v>282</v>
      </c>
      <c r="BW103" s="13" t="s">
        <v>282</v>
      </c>
      <c r="BX103" s="13" t="s">
        <v>282</v>
      </c>
      <c r="BY103" s="13" t="s">
        <v>282</v>
      </c>
      <c r="BZ103" s="13" t="s">
        <v>282</v>
      </c>
      <c r="CA103" s="13" t="s">
        <v>282</v>
      </c>
      <c r="CB103" s="13" t="s">
        <v>282</v>
      </c>
      <c r="CC103" s="13" t="s">
        <v>282</v>
      </c>
      <c r="CD103" s="13" t="s">
        <v>282</v>
      </c>
      <c r="CE103" s="13" t="s">
        <v>282</v>
      </c>
      <c r="CF103" s="13" t="s">
        <v>282</v>
      </c>
      <c r="CG103" s="13" t="s">
        <v>282</v>
      </c>
      <c r="CH103" s="13" t="s">
        <v>282</v>
      </c>
      <c r="CI103" s="13" t="s">
        <v>282</v>
      </c>
      <c r="CJ103" s="13" t="s">
        <v>282</v>
      </c>
      <c r="CK103" s="13" t="s">
        <v>282</v>
      </c>
      <c r="CL103" s="13" t="s">
        <v>282</v>
      </c>
      <c r="CM103" s="13" t="s">
        <v>282</v>
      </c>
      <c r="CN103" s="13" t="s">
        <v>281</v>
      </c>
      <c r="CO103" s="13" t="s">
        <v>281</v>
      </c>
      <c r="CP103" s="13" t="s">
        <v>281</v>
      </c>
      <c r="CQ103" s="13" t="s">
        <v>281</v>
      </c>
      <c r="CR103" s="13" t="s">
        <v>281</v>
      </c>
      <c r="CS103" s="13">
        <v>64</v>
      </c>
      <c r="CT103" s="13" t="s">
        <v>281</v>
      </c>
      <c r="CU103" s="13" t="s">
        <v>281</v>
      </c>
      <c r="CV103" s="13" t="s">
        <v>283</v>
      </c>
      <c r="CW103" s="13" t="s">
        <v>281</v>
      </c>
      <c r="CX103" s="13" t="s">
        <v>281</v>
      </c>
      <c r="CZ103" s="14" t="s">
        <v>281</v>
      </c>
      <c r="DA103" s="14" t="s">
        <v>281</v>
      </c>
      <c r="DB103" s="14" t="s">
        <v>281</v>
      </c>
      <c r="DC103" s="14" t="s">
        <v>281</v>
      </c>
      <c r="DD103" s="14" t="s">
        <v>281</v>
      </c>
      <c r="DE103" s="13">
        <v>43</v>
      </c>
      <c r="DF103" s="14" t="s">
        <v>281</v>
      </c>
      <c r="DG103" s="14" t="s">
        <v>281</v>
      </c>
      <c r="DH103" s="14" t="s">
        <v>283</v>
      </c>
      <c r="DI103" s="14" t="s">
        <v>281</v>
      </c>
      <c r="DJ103" s="14" t="s">
        <v>281</v>
      </c>
      <c r="DK103" s="13">
        <v>37</v>
      </c>
    </row>
    <row r="104" spans="1:115">
      <c r="A104" s="3" t="s">
        <v>236</v>
      </c>
      <c r="B104" s="14" t="s">
        <v>281</v>
      </c>
      <c r="C104" s="14" t="s">
        <v>281</v>
      </c>
      <c r="D104" s="14" t="s">
        <v>281</v>
      </c>
      <c r="E104" s="14" t="s">
        <v>283</v>
      </c>
      <c r="F104" s="14" t="s">
        <v>281</v>
      </c>
      <c r="G104" s="14" t="s">
        <v>281</v>
      </c>
      <c r="H104" s="14" t="s">
        <v>281</v>
      </c>
      <c r="I104" s="14" t="s">
        <v>281</v>
      </c>
      <c r="J104" s="14" t="s">
        <v>283</v>
      </c>
      <c r="K104" s="14" t="s">
        <v>281</v>
      </c>
      <c r="L104" s="14" t="s">
        <v>281</v>
      </c>
      <c r="M104" s="14" t="s">
        <v>281</v>
      </c>
      <c r="N104" s="14" t="s">
        <v>281</v>
      </c>
      <c r="O104" s="14" t="s">
        <v>283</v>
      </c>
      <c r="P104" s="14" t="s">
        <v>281</v>
      </c>
      <c r="Q104" s="14" t="s">
        <v>281</v>
      </c>
      <c r="R104" s="14" t="s">
        <v>281</v>
      </c>
      <c r="S104" s="14" t="s">
        <v>281</v>
      </c>
      <c r="T104" s="14" t="s">
        <v>283</v>
      </c>
      <c r="U104" s="14" t="s">
        <v>281</v>
      </c>
      <c r="V104" s="14" t="s">
        <v>283</v>
      </c>
      <c r="W104" s="14" t="s">
        <v>283</v>
      </c>
      <c r="X104" s="14" t="s">
        <v>283</v>
      </c>
      <c r="Y104" s="14" t="s">
        <v>283</v>
      </c>
      <c r="Z104" s="14" t="s">
        <v>283</v>
      </c>
      <c r="AA104" s="14" t="s">
        <v>283</v>
      </c>
      <c r="AB104" s="14" t="s">
        <v>283</v>
      </c>
      <c r="AC104" s="14" t="s">
        <v>283</v>
      </c>
      <c r="AD104" s="14" t="s">
        <v>283</v>
      </c>
      <c r="AE104" s="14" t="s">
        <v>283</v>
      </c>
      <c r="AF104" s="74" t="s">
        <v>283</v>
      </c>
      <c r="AG104" s="74" t="s">
        <v>283</v>
      </c>
      <c r="AH104" s="74" t="s">
        <v>283</v>
      </c>
      <c r="AI104" s="74" t="s">
        <v>283</v>
      </c>
      <c r="AJ104" s="74" t="s">
        <v>283</v>
      </c>
      <c r="AK104" s="14" t="s">
        <v>283</v>
      </c>
      <c r="AL104" s="14" t="s">
        <v>283</v>
      </c>
      <c r="AM104" s="14" t="s">
        <v>283</v>
      </c>
      <c r="AN104" s="14" t="s">
        <v>283</v>
      </c>
      <c r="AO104" s="14" t="s">
        <v>283</v>
      </c>
      <c r="AP104" s="14" t="s">
        <v>283</v>
      </c>
      <c r="AQ104" s="14" t="s">
        <v>283</v>
      </c>
      <c r="AR104" s="14" t="s">
        <v>283</v>
      </c>
      <c r="AS104" s="14" t="s">
        <v>283</v>
      </c>
      <c r="AT104" s="14" t="s">
        <v>283</v>
      </c>
      <c r="AU104" s="80" t="s">
        <v>283</v>
      </c>
      <c r="AV104" s="80" t="s">
        <v>283</v>
      </c>
      <c r="AW104" s="80" t="s">
        <v>283</v>
      </c>
      <c r="AX104" s="80" t="s">
        <v>283</v>
      </c>
      <c r="AY104" s="80" t="s">
        <v>283</v>
      </c>
      <c r="AZ104" s="13">
        <v>36</v>
      </c>
      <c r="BA104" s="13">
        <v>35</v>
      </c>
      <c r="BB104" s="13">
        <v>55</v>
      </c>
      <c r="BC104" s="13">
        <v>23</v>
      </c>
      <c r="BD104" s="13">
        <v>47</v>
      </c>
      <c r="BE104" s="13">
        <v>59</v>
      </c>
      <c r="BF104" s="13">
        <v>71</v>
      </c>
      <c r="BG104" s="13">
        <v>45</v>
      </c>
      <c r="BH104" s="13">
        <v>43</v>
      </c>
      <c r="BI104" s="13">
        <v>58</v>
      </c>
      <c r="BJ104" s="13"/>
      <c r="BK104" s="3"/>
      <c r="BL104" s="3" t="s">
        <v>362</v>
      </c>
      <c r="BM104" s="3" t="s">
        <v>118</v>
      </c>
      <c r="BN104" s="3"/>
      <c r="BO104" s="3"/>
      <c r="BP104" s="13" t="s">
        <v>283</v>
      </c>
      <c r="BQ104" s="13" t="s">
        <v>282</v>
      </c>
      <c r="BR104" s="13" t="s">
        <v>282</v>
      </c>
      <c r="BS104" s="13" t="s">
        <v>282</v>
      </c>
      <c r="BT104" s="13" t="s">
        <v>282</v>
      </c>
      <c r="BU104" s="13" t="s">
        <v>282</v>
      </c>
      <c r="BV104" s="14" t="s">
        <v>282</v>
      </c>
      <c r="BW104" s="14" t="s">
        <v>282</v>
      </c>
      <c r="BX104" s="14" t="s">
        <v>282</v>
      </c>
      <c r="BY104" s="14" t="s">
        <v>282</v>
      </c>
      <c r="BZ104" s="14" t="s">
        <v>282</v>
      </c>
      <c r="CA104" s="13" t="s">
        <v>282</v>
      </c>
      <c r="CB104" s="14" t="s">
        <v>282</v>
      </c>
      <c r="CC104" s="14" t="s">
        <v>282</v>
      </c>
      <c r="CD104" s="14" t="s">
        <v>282</v>
      </c>
      <c r="CE104" s="14" t="s">
        <v>282</v>
      </c>
      <c r="CF104" s="14" t="s">
        <v>282</v>
      </c>
      <c r="CG104" s="13" t="s">
        <v>282</v>
      </c>
      <c r="CH104" s="14" t="s">
        <v>282</v>
      </c>
      <c r="CI104" s="14" t="s">
        <v>282</v>
      </c>
      <c r="CJ104" s="14" t="s">
        <v>282</v>
      </c>
      <c r="CK104" s="14" t="s">
        <v>282</v>
      </c>
      <c r="CL104" s="14" t="s">
        <v>282</v>
      </c>
      <c r="CM104" s="13" t="s">
        <v>282</v>
      </c>
      <c r="CN104" s="14" t="s">
        <v>283</v>
      </c>
      <c r="CO104" s="14" t="s">
        <v>283</v>
      </c>
      <c r="CP104" s="14" t="s">
        <v>283</v>
      </c>
      <c r="CQ104" s="14" t="s">
        <v>283</v>
      </c>
      <c r="CR104" s="14" t="s">
        <v>283</v>
      </c>
      <c r="CS104" s="13">
        <v>64</v>
      </c>
      <c r="CT104" s="14" t="s">
        <v>281</v>
      </c>
      <c r="CU104" s="14" t="s">
        <v>281</v>
      </c>
      <c r="CV104" s="14" t="s">
        <v>281</v>
      </c>
      <c r="CW104" s="14" t="s">
        <v>283</v>
      </c>
      <c r="CX104" s="14" t="s">
        <v>281</v>
      </c>
      <c r="CZ104" s="14" t="s">
        <v>281</v>
      </c>
      <c r="DA104" s="14" t="s">
        <v>281</v>
      </c>
      <c r="DB104" s="14" t="s">
        <v>281</v>
      </c>
      <c r="DC104" s="14" t="s">
        <v>283</v>
      </c>
      <c r="DD104" s="14" t="s">
        <v>281</v>
      </c>
      <c r="DE104" s="13">
        <v>43</v>
      </c>
      <c r="DF104" s="14" t="s">
        <v>281</v>
      </c>
      <c r="DG104" s="14" t="s">
        <v>281</v>
      </c>
      <c r="DH104" s="14" t="s">
        <v>281</v>
      </c>
      <c r="DI104" s="14" t="s">
        <v>283</v>
      </c>
      <c r="DJ104" s="14" t="s">
        <v>281</v>
      </c>
      <c r="DK104" s="13">
        <v>37</v>
      </c>
    </row>
    <row r="105" spans="1:115">
      <c r="A105" s="3" t="s">
        <v>237</v>
      </c>
      <c r="B105" s="14">
        <v>11</v>
      </c>
      <c r="C105" s="14">
        <v>5</v>
      </c>
      <c r="D105" s="14">
        <v>3</v>
      </c>
      <c r="E105" s="14">
        <v>30</v>
      </c>
      <c r="F105" s="14">
        <v>1</v>
      </c>
      <c r="G105" s="14" t="s">
        <v>281</v>
      </c>
      <c r="H105" s="14" t="s">
        <v>281</v>
      </c>
      <c r="I105" s="14" t="s">
        <v>281</v>
      </c>
      <c r="J105" s="14" t="s">
        <v>283</v>
      </c>
      <c r="K105" s="14" t="s">
        <v>281</v>
      </c>
      <c r="L105" s="14" t="s">
        <v>281</v>
      </c>
      <c r="M105" s="14" t="s">
        <v>281</v>
      </c>
      <c r="N105" s="14" t="s">
        <v>281</v>
      </c>
      <c r="O105" s="14" t="s">
        <v>283</v>
      </c>
      <c r="P105" s="14" t="s">
        <v>281</v>
      </c>
      <c r="Q105" s="14" t="s">
        <v>281</v>
      </c>
      <c r="R105" s="14" t="s">
        <v>281</v>
      </c>
      <c r="S105" s="14" t="s">
        <v>281</v>
      </c>
      <c r="T105" s="14" t="s">
        <v>283</v>
      </c>
      <c r="U105" s="14" t="s">
        <v>281</v>
      </c>
      <c r="V105" s="14" t="s">
        <v>283</v>
      </c>
      <c r="W105" s="14" t="s">
        <v>283</v>
      </c>
      <c r="X105" s="14" t="s">
        <v>283</v>
      </c>
      <c r="Y105" s="14" t="s">
        <v>283</v>
      </c>
      <c r="Z105" s="14" t="s">
        <v>283</v>
      </c>
      <c r="AA105" s="14" t="s">
        <v>283</v>
      </c>
      <c r="AB105" s="14" t="s">
        <v>283</v>
      </c>
      <c r="AC105" s="14" t="s">
        <v>283</v>
      </c>
      <c r="AD105" s="14" t="s">
        <v>283</v>
      </c>
      <c r="AE105" s="14" t="s">
        <v>283</v>
      </c>
      <c r="AF105" s="74" t="s">
        <v>281</v>
      </c>
      <c r="AG105" s="74" t="s">
        <v>281</v>
      </c>
      <c r="AH105" s="74" t="s">
        <v>281</v>
      </c>
      <c r="AI105" s="74" t="s">
        <v>281</v>
      </c>
      <c r="AJ105" s="74" t="s">
        <v>281</v>
      </c>
      <c r="AK105" s="14" t="s">
        <v>281</v>
      </c>
      <c r="AL105" s="14" t="s">
        <v>281</v>
      </c>
      <c r="AM105" s="14" t="s">
        <v>283</v>
      </c>
      <c r="AN105" s="14" t="s">
        <v>281</v>
      </c>
      <c r="AO105" s="14" t="s">
        <v>281</v>
      </c>
      <c r="AP105" s="14" t="s">
        <v>281</v>
      </c>
      <c r="AQ105" s="14" t="s">
        <v>281</v>
      </c>
      <c r="AR105" s="14" t="s">
        <v>283</v>
      </c>
      <c r="AS105" s="14" t="s">
        <v>281</v>
      </c>
      <c r="AT105" s="14" t="s">
        <v>281</v>
      </c>
      <c r="AU105" s="80" t="s">
        <v>281</v>
      </c>
      <c r="AV105" s="80" t="s">
        <v>281</v>
      </c>
      <c r="AW105" s="80" t="s">
        <v>283</v>
      </c>
      <c r="AX105" s="80" t="s">
        <v>281</v>
      </c>
      <c r="AY105" s="80" t="s">
        <v>281</v>
      </c>
      <c r="AZ105" s="13">
        <v>36</v>
      </c>
      <c r="BA105" s="13">
        <v>35</v>
      </c>
      <c r="BB105" s="13">
        <v>55</v>
      </c>
      <c r="BC105" s="13">
        <v>23</v>
      </c>
      <c r="BD105" s="13">
        <v>47</v>
      </c>
      <c r="BE105" s="13">
        <v>59</v>
      </c>
      <c r="BF105" s="13">
        <v>71</v>
      </c>
      <c r="BG105" s="13">
        <v>45</v>
      </c>
      <c r="BH105" s="13">
        <v>43</v>
      </c>
      <c r="BI105" s="13">
        <v>58</v>
      </c>
      <c r="BJ105" s="13"/>
      <c r="BK105" s="3"/>
      <c r="BL105" s="3" t="s">
        <v>363</v>
      </c>
      <c r="BM105" s="3" t="s">
        <v>116</v>
      </c>
      <c r="BN105" s="3"/>
      <c r="BO105" s="3"/>
      <c r="BP105" s="13">
        <v>4</v>
      </c>
      <c r="BQ105" s="13" t="s">
        <v>282</v>
      </c>
      <c r="BR105" s="13" t="s">
        <v>282</v>
      </c>
      <c r="BS105" s="13" t="s">
        <v>282</v>
      </c>
      <c r="BT105" s="13" t="s">
        <v>282</v>
      </c>
      <c r="BU105" s="13" t="s">
        <v>282</v>
      </c>
      <c r="BV105" s="14" t="s">
        <v>282</v>
      </c>
      <c r="BW105" s="14" t="s">
        <v>282</v>
      </c>
      <c r="BX105" s="14" t="s">
        <v>282</v>
      </c>
      <c r="BY105" s="14" t="s">
        <v>282</v>
      </c>
      <c r="BZ105" s="14" t="s">
        <v>282</v>
      </c>
      <c r="CA105" s="13" t="s">
        <v>282</v>
      </c>
      <c r="CB105" s="14" t="s">
        <v>282</v>
      </c>
      <c r="CC105" s="14" t="s">
        <v>282</v>
      </c>
      <c r="CD105" s="14" t="s">
        <v>282</v>
      </c>
      <c r="CE105" s="14" t="s">
        <v>282</v>
      </c>
      <c r="CF105" s="14" t="s">
        <v>282</v>
      </c>
      <c r="CG105" s="13" t="s">
        <v>282</v>
      </c>
      <c r="CH105" s="14" t="s">
        <v>282</v>
      </c>
      <c r="CI105" s="14" t="s">
        <v>282</v>
      </c>
      <c r="CJ105" s="14" t="s">
        <v>282</v>
      </c>
      <c r="CK105" s="14" t="s">
        <v>282</v>
      </c>
      <c r="CL105" s="14" t="s">
        <v>282</v>
      </c>
      <c r="CM105" s="13" t="s">
        <v>282</v>
      </c>
      <c r="CN105" s="14">
        <v>56</v>
      </c>
      <c r="CO105" s="14">
        <v>25</v>
      </c>
      <c r="CP105" s="14">
        <v>25</v>
      </c>
      <c r="CQ105" s="14" t="s">
        <v>281</v>
      </c>
      <c r="CR105" s="14">
        <v>14</v>
      </c>
      <c r="CS105" s="13">
        <v>64</v>
      </c>
      <c r="CT105" s="14">
        <v>33</v>
      </c>
      <c r="CU105" s="14">
        <v>10</v>
      </c>
      <c r="CV105" s="14">
        <v>9</v>
      </c>
      <c r="CW105" s="14">
        <v>30</v>
      </c>
      <c r="CX105" s="14">
        <v>3</v>
      </c>
      <c r="CZ105" s="14">
        <v>10</v>
      </c>
      <c r="DA105" s="14">
        <v>18</v>
      </c>
      <c r="DB105" s="14">
        <v>18</v>
      </c>
      <c r="DC105" s="14">
        <v>30</v>
      </c>
      <c r="DD105" s="14">
        <v>2</v>
      </c>
      <c r="DE105" s="13">
        <v>43</v>
      </c>
      <c r="DF105" s="14">
        <v>7</v>
      </c>
      <c r="DG105" s="14">
        <v>23</v>
      </c>
      <c r="DH105" s="14">
        <v>18</v>
      </c>
      <c r="DI105" s="14">
        <v>40</v>
      </c>
      <c r="DJ105" s="14">
        <v>2</v>
      </c>
      <c r="DK105" s="13">
        <v>37</v>
      </c>
    </row>
    <row r="106" spans="1:115">
      <c r="A106" s="3" t="s">
        <v>238</v>
      </c>
      <c r="B106" s="14" t="s">
        <v>281</v>
      </c>
      <c r="C106" s="14" t="s">
        <v>281</v>
      </c>
      <c r="D106" s="14" t="s">
        <v>283</v>
      </c>
      <c r="E106" s="14" t="s">
        <v>281</v>
      </c>
      <c r="F106" s="14" t="s">
        <v>281</v>
      </c>
      <c r="G106" s="14" t="s">
        <v>281</v>
      </c>
      <c r="H106" s="14" t="s">
        <v>281</v>
      </c>
      <c r="I106" s="14" t="s">
        <v>281</v>
      </c>
      <c r="J106" s="14" t="s">
        <v>283</v>
      </c>
      <c r="K106" s="14" t="s">
        <v>281</v>
      </c>
      <c r="L106" s="14" t="s">
        <v>281</v>
      </c>
      <c r="M106" s="14" t="s">
        <v>281</v>
      </c>
      <c r="N106" s="14" t="s">
        <v>281</v>
      </c>
      <c r="O106" s="14" t="s">
        <v>283</v>
      </c>
      <c r="P106" s="14" t="s">
        <v>281</v>
      </c>
      <c r="Q106" s="14" t="s">
        <v>283</v>
      </c>
      <c r="R106" s="14" t="s">
        <v>283</v>
      </c>
      <c r="S106" s="14" t="s">
        <v>283</v>
      </c>
      <c r="T106" s="14" t="s">
        <v>283</v>
      </c>
      <c r="U106" s="14" t="s">
        <v>283</v>
      </c>
      <c r="V106" s="14" t="s">
        <v>283</v>
      </c>
      <c r="W106" s="14" t="s">
        <v>283</v>
      </c>
      <c r="X106" s="14" t="s">
        <v>283</v>
      </c>
      <c r="Y106" s="14" t="s">
        <v>283</v>
      </c>
      <c r="Z106" s="14" t="s">
        <v>283</v>
      </c>
      <c r="AA106" s="14" t="s">
        <v>283</v>
      </c>
      <c r="AB106" s="14" t="s">
        <v>283</v>
      </c>
      <c r="AC106" s="14" t="s">
        <v>283</v>
      </c>
      <c r="AD106" s="14" t="s">
        <v>283</v>
      </c>
      <c r="AE106" s="14" t="s">
        <v>283</v>
      </c>
      <c r="AF106" s="74" t="s">
        <v>283</v>
      </c>
      <c r="AG106" s="74" t="s">
        <v>283</v>
      </c>
      <c r="AH106" s="74" t="s">
        <v>283</v>
      </c>
      <c r="AI106" s="74" t="s">
        <v>283</v>
      </c>
      <c r="AJ106" s="74" t="s">
        <v>283</v>
      </c>
      <c r="AK106" s="14" t="s">
        <v>283</v>
      </c>
      <c r="AL106" s="14" t="s">
        <v>283</v>
      </c>
      <c r="AM106" s="14" t="s">
        <v>283</v>
      </c>
      <c r="AN106" s="14" t="s">
        <v>283</v>
      </c>
      <c r="AO106" s="14" t="s">
        <v>283</v>
      </c>
      <c r="AP106" s="14" t="s">
        <v>283</v>
      </c>
      <c r="AQ106" s="14" t="s">
        <v>283</v>
      </c>
      <c r="AR106" s="14" t="s">
        <v>283</v>
      </c>
      <c r="AS106" s="14" t="s">
        <v>283</v>
      </c>
      <c r="AT106" s="14" t="s">
        <v>283</v>
      </c>
      <c r="AU106" s="80" t="s">
        <v>283</v>
      </c>
      <c r="AV106" s="80" t="s">
        <v>283</v>
      </c>
      <c r="AW106" s="80" t="s">
        <v>283</v>
      </c>
      <c r="AX106" s="80" t="s">
        <v>283</v>
      </c>
      <c r="AY106" s="80" t="s">
        <v>283</v>
      </c>
      <c r="AZ106" s="13">
        <v>36</v>
      </c>
      <c r="BA106" s="13">
        <v>35</v>
      </c>
      <c r="BB106" s="13">
        <v>55</v>
      </c>
      <c r="BC106" s="13">
        <v>23</v>
      </c>
      <c r="BD106" s="13">
        <v>47</v>
      </c>
      <c r="BE106" s="13">
        <v>59</v>
      </c>
      <c r="BF106" s="13">
        <v>71</v>
      </c>
      <c r="BG106" s="13">
        <v>45</v>
      </c>
      <c r="BH106" s="13">
        <v>43</v>
      </c>
      <c r="BI106" s="13">
        <v>58</v>
      </c>
      <c r="BJ106" s="13"/>
      <c r="BK106" s="3"/>
      <c r="BL106" s="3" t="s">
        <v>364</v>
      </c>
      <c r="BM106" s="3" t="s">
        <v>114</v>
      </c>
      <c r="BN106" s="3"/>
      <c r="BO106" s="3"/>
      <c r="BP106" s="14">
        <v>0</v>
      </c>
      <c r="BQ106" s="14" t="s">
        <v>282</v>
      </c>
      <c r="BR106" s="14" t="s">
        <v>282</v>
      </c>
      <c r="BS106" s="14" t="s">
        <v>282</v>
      </c>
      <c r="BT106" s="14" t="s">
        <v>282</v>
      </c>
      <c r="BU106" s="13" t="s">
        <v>282</v>
      </c>
      <c r="BV106" s="14" t="s">
        <v>282</v>
      </c>
      <c r="BW106" s="14" t="s">
        <v>282</v>
      </c>
      <c r="BX106" s="14" t="s">
        <v>282</v>
      </c>
      <c r="BY106" s="14" t="s">
        <v>282</v>
      </c>
      <c r="BZ106" s="14" t="s">
        <v>282</v>
      </c>
      <c r="CA106" s="13" t="s">
        <v>282</v>
      </c>
      <c r="CB106" s="14" t="s">
        <v>282</v>
      </c>
      <c r="CC106" s="14" t="s">
        <v>282</v>
      </c>
      <c r="CD106" s="14" t="s">
        <v>282</v>
      </c>
      <c r="CE106" s="14" t="s">
        <v>282</v>
      </c>
      <c r="CF106" s="14" t="s">
        <v>282</v>
      </c>
      <c r="CG106" s="13" t="s">
        <v>282</v>
      </c>
      <c r="CH106" s="14" t="s">
        <v>282</v>
      </c>
      <c r="CI106" s="14" t="s">
        <v>282</v>
      </c>
      <c r="CJ106" s="14" t="s">
        <v>282</v>
      </c>
      <c r="CK106" s="14" t="s">
        <v>282</v>
      </c>
      <c r="CL106" s="14" t="s">
        <v>282</v>
      </c>
      <c r="CM106" s="13" t="s">
        <v>282</v>
      </c>
      <c r="CN106" s="14" t="s">
        <v>283</v>
      </c>
      <c r="CO106" s="14" t="s">
        <v>283</v>
      </c>
      <c r="CP106" s="14" t="s">
        <v>283</v>
      </c>
      <c r="CQ106" s="14" t="s">
        <v>283</v>
      </c>
      <c r="CR106" s="14" t="s">
        <v>283</v>
      </c>
      <c r="CS106" s="13">
        <v>64</v>
      </c>
      <c r="CT106" s="14" t="s">
        <v>283</v>
      </c>
      <c r="CU106" s="14" t="s">
        <v>283</v>
      </c>
      <c r="CV106" s="14" t="s">
        <v>283</v>
      </c>
      <c r="CW106" s="14" t="s">
        <v>283</v>
      </c>
      <c r="CX106" s="14" t="s">
        <v>283</v>
      </c>
      <c r="CZ106" s="14" t="s">
        <v>283</v>
      </c>
      <c r="DA106" s="14" t="s">
        <v>283</v>
      </c>
      <c r="DB106" s="14" t="s">
        <v>283</v>
      </c>
      <c r="DC106" s="14" t="s">
        <v>283</v>
      </c>
      <c r="DD106" s="14" t="s">
        <v>283</v>
      </c>
      <c r="DE106" s="13">
        <v>43</v>
      </c>
      <c r="DF106" s="14" t="s">
        <v>283</v>
      </c>
      <c r="DG106" s="14" t="s">
        <v>283</v>
      </c>
      <c r="DH106" s="14" t="s">
        <v>283</v>
      </c>
      <c r="DI106" s="14" t="s">
        <v>283</v>
      </c>
      <c r="DJ106" s="14" t="s">
        <v>283</v>
      </c>
      <c r="DK106" s="13">
        <v>37</v>
      </c>
    </row>
    <row r="107" spans="1:115">
      <c r="A107" s="3" t="s">
        <v>239</v>
      </c>
      <c r="B107" s="13" t="s">
        <v>281</v>
      </c>
      <c r="C107" s="13" t="s">
        <v>281</v>
      </c>
      <c r="D107" s="13" t="s">
        <v>281</v>
      </c>
      <c r="E107" s="13" t="s">
        <v>283</v>
      </c>
      <c r="F107" s="13" t="s">
        <v>281</v>
      </c>
      <c r="G107" s="13" t="s">
        <v>281</v>
      </c>
      <c r="H107" s="13" t="s">
        <v>281</v>
      </c>
      <c r="I107" s="13" t="s">
        <v>281</v>
      </c>
      <c r="J107" s="13" t="s">
        <v>281</v>
      </c>
      <c r="K107" s="13" t="s">
        <v>281</v>
      </c>
      <c r="L107" s="13" t="s">
        <v>281</v>
      </c>
      <c r="M107" s="13" t="s">
        <v>281</v>
      </c>
      <c r="N107" s="13" t="s">
        <v>281</v>
      </c>
      <c r="O107" s="13" t="s">
        <v>281</v>
      </c>
      <c r="P107" s="13" t="s">
        <v>281</v>
      </c>
      <c r="Q107" s="13" t="s">
        <v>281</v>
      </c>
      <c r="R107" s="13" t="s">
        <v>281</v>
      </c>
      <c r="S107" s="13" t="s">
        <v>281</v>
      </c>
      <c r="T107" s="13" t="s">
        <v>283</v>
      </c>
      <c r="U107" s="13" t="s">
        <v>281</v>
      </c>
      <c r="V107" s="13">
        <v>3</v>
      </c>
      <c r="W107" s="13">
        <v>7</v>
      </c>
      <c r="X107" s="13">
        <v>7</v>
      </c>
      <c r="Y107" s="13" t="s">
        <v>283</v>
      </c>
      <c r="Z107" s="13">
        <v>0</v>
      </c>
      <c r="AA107" s="13" t="s">
        <v>281</v>
      </c>
      <c r="AB107" s="13" t="s">
        <v>281</v>
      </c>
      <c r="AC107" s="13" t="s">
        <v>281</v>
      </c>
      <c r="AD107" s="13" t="s">
        <v>281</v>
      </c>
      <c r="AE107" s="13" t="s">
        <v>281</v>
      </c>
      <c r="AF107" s="74" t="s">
        <v>281</v>
      </c>
      <c r="AG107" s="74" t="s">
        <v>281</v>
      </c>
      <c r="AH107" s="74" t="s">
        <v>281</v>
      </c>
      <c r="AI107" s="74" t="s">
        <v>281</v>
      </c>
      <c r="AJ107" s="74" t="s">
        <v>281</v>
      </c>
      <c r="AK107" s="13" t="s">
        <v>281</v>
      </c>
      <c r="AL107" s="13" t="s">
        <v>281</v>
      </c>
      <c r="AM107" s="13" t="s">
        <v>281</v>
      </c>
      <c r="AN107" s="13" t="s">
        <v>283</v>
      </c>
      <c r="AO107" s="13" t="s">
        <v>281</v>
      </c>
      <c r="AP107" s="13" t="s">
        <v>281</v>
      </c>
      <c r="AQ107" s="13" t="s">
        <v>281</v>
      </c>
      <c r="AR107" s="13" t="s">
        <v>281</v>
      </c>
      <c r="AS107" s="13" t="s">
        <v>283</v>
      </c>
      <c r="AT107" s="13" t="s">
        <v>281</v>
      </c>
      <c r="AU107" s="80" t="s">
        <v>281</v>
      </c>
      <c r="AV107" s="80" t="s">
        <v>281</v>
      </c>
      <c r="AW107" s="80" t="s">
        <v>281</v>
      </c>
      <c r="AX107" s="80" t="s">
        <v>281</v>
      </c>
      <c r="AY107" s="80" t="s">
        <v>281</v>
      </c>
      <c r="AZ107" s="13">
        <v>36</v>
      </c>
      <c r="BA107" s="13">
        <v>35</v>
      </c>
      <c r="BB107" s="13">
        <v>55</v>
      </c>
      <c r="BC107" s="13">
        <v>23</v>
      </c>
      <c r="BD107" s="13">
        <v>47</v>
      </c>
      <c r="BE107" s="13">
        <v>59</v>
      </c>
      <c r="BF107" s="13">
        <v>71</v>
      </c>
      <c r="BG107" s="13">
        <v>45</v>
      </c>
      <c r="BH107" s="13">
        <v>43</v>
      </c>
      <c r="BI107" s="13">
        <v>58</v>
      </c>
      <c r="BJ107" s="13"/>
      <c r="BK107" s="3"/>
      <c r="BL107" s="3" t="s">
        <v>365</v>
      </c>
      <c r="BM107" s="3" t="s">
        <v>112</v>
      </c>
      <c r="BN107" s="3"/>
      <c r="BO107" s="3"/>
      <c r="BP107" s="13">
        <v>1</v>
      </c>
      <c r="BQ107" s="13" t="s">
        <v>282</v>
      </c>
      <c r="BR107" s="13" t="s">
        <v>282</v>
      </c>
      <c r="BS107" s="13" t="s">
        <v>282</v>
      </c>
      <c r="BT107" s="13" t="s">
        <v>282</v>
      </c>
      <c r="BU107" s="13" t="s">
        <v>282</v>
      </c>
      <c r="BV107" s="13" t="s">
        <v>282</v>
      </c>
      <c r="BW107" s="13" t="s">
        <v>282</v>
      </c>
      <c r="BX107" s="13" t="s">
        <v>282</v>
      </c>
      <c r="BY107" s="13" t="s">
        <v>282</v>
      </c>
      <c r="BZ107" s="13" t="s">
        <v>282</v>
      </c>
      <c r="CA107" s="13" t="s">
        <v>282</v>
      </c>
      <c r="CB107" s="13" t="s">
        <v>282</v>
      </c>
      <c r="CC107" s="13" t="s">
        <v>282</v>
      </c>
      <c r="CD107" s="13" t="s">
        <v>282</v>
      </c>
      <c r="CE107" s="13" t="s">
        <v>282</v>
      </c>
      <c r="CF107" s="13" t="s">
        <v>282</v>
      </c>
      <c r="CG107" s="13" t="s">
        <v>282</v>
      </c>
      <c r="CH107" s="13" t="s">
        <v>282</v>
      </c>
      <c r="CI107" s="13" t="s">
        <v>282</v>
      </c>
      <c r="CJ107" s="13" t="s">
        <v>282</v>
      </c>
      <c r="CK107" s="13" t="s">
        <v>282</v>
      </c>
      <c r="CL107" s="13" t="s">
        <v>282</v>
      </c>
      <c r="CM107" s="13" t="s">
        <v>282</v>
      </c>
      <c r="CN107" s="13" t="s">
        <v>281</v>
      </c>
      <c r="CO107" s="13" t="s">
        <v>281</v>
      </c>
      <c r="CP107" s="13" t="s">
        <v>281</v>
      </c>
      <c r="CQ107" s="13" t="s">
        <v>281</v>
      </c>
      <c r="CR107" s="13" t="s">
        <v>281</v>
      </c>
      <c r="CS107" s="13">
        <v>64</v>
      </c>
      <c r="CT107" s="13" t="s">
        <v>281</v>
      </c>
      <c r="CU107" s="13" t="s">
        <v>281</v>
      </c>
      <c r="CV107" s="13" t="s">
        <v>281</v>
      </c>
      <c r="CW107" s="13" t="s">
        <v>283</v>
      </c>
      <c r="CX107" s="13" t="s">
        <v>281</v>
      </c>
      <c r="CZ107" s="13" t="s">
        <v>281</v>
      </c>
      <c r="DA107" s="13" t="s">
        <v>281</v>
      </c>
      <c r="DB107" s="13" t="s">
        <v>281</v>
      </c>
      <c r="DC107" s="13" t="s">
        <v>283</v>
      </c>
      <c r="DD107" s="13" t="s">
        <v>281</v>
      </c>
      <c r="DE107" s="13">
        <v>43</v>
      </c>
      <c r="DF107" s="13" t="s">
        <v>281</v>
      </c>
      <c r="DG107" s="13" t="s">
        <v>281</v>
      </c>
      <c r="DH107" s="13" t="s">
        <v>281</v>
      </c>
      <c r="DI107" s="13" t="s">
        <v>281</v>
      </c>
      <c r="DJ107" s="13" t="s">
        <v>281</v>
      </c>
      <c r="DK107" s="13">
        <v>37</v>
      </c>
    </row>
    <row r="108" spans="1:115">
      <c r="A108" s="3" t="s">
        <v>240</v>
      </c>
      <c r="B108" s="13" t="s">
        <v>281</v>
      </c>
      <c r="C108" s="13" t="s">
        <v>281</v>
      </c>
      <c r="D108" s="13" t="s">
        <v>281</v>
      </c>
      <c r="E108" s="13" t="s">
        <v>283</v>
      </c>
      <c r="F108" s="13" t="s">
        <v>281</v>
      </c>
      <c r="G108" s="13" t="s">
        <v>281</v>
      </c>
      <c r="H108" s="13" t="s">
        <v>281</v>
      </c>
      <c r="I108" s="13" t="s">
        <v>281</v>
      </c>
      <c r="J108" s="13" t="s">
        <v>283</v>
      </c>
      <c r="K108" s="13" t="s">
        <v>281</v>
      </c>
      <c r="L108" s="13" t="s">
        <v>281</v>
      </c>
      <c r="M108" s="13" t="s">
        <v>281</v>
      </c>
      <c r="N108" s="13" t="s">
        <v>281</v>
      </c>
      <c r="O108" s="13" t="s">
        <v>283</v>
      </c>
      <c r="P108" s="13" t="s">
        <v>281</v>
      </c>
      <c r="Q108" s="13" t="s">
        <v>281</v>
      </c>
      <c r="R108" s="13" t="s">
        <v>281</v>
      </c>
      <c r="S108" s="13" t="s">
        <v>281</v>
      </c>
      <c r="T108" s="13" t="s">
        <v>283</v>
      </c>
      <c r="U108" s="13" t="s">
        <v>281</v>
      </c>
      <c r="V108" s="13" t="s">
        <v>281</v>
      </c>
      <c r="W108" s="13" t="s">
        <v>281</v>
      </c>
      <c r="X108" s="13" t="s">
        <v>281</v>
      </c>
      <c r="Y108" s="13" t="s">
        <v>283</v>
      </c>
      <c r="Z108" s="13" t="s">
        <v>281</v>
      </c>
      <c r="AA108" s="13" t="s">
        <v>281</v>
      </c>
      <c r="AB108" s="13" t="s">
        <v>281</v>
      </c>
      <c r="AC108" s="13" t="s">
        <v>281</v>
      </c>
      <c r="AD108" s="13" t="s">
        <v>283</v>
      </c>
      <c r="AE108" s="13" t="s">
        <v>281</v>
      </c>
      <c r="AF108" s="74" t="s">
        <v>281</v>
      </c>
      <c r="AG108" s="74" t="s">
        <v>281</v>
      </c>
      <c r="AH108" s="74" t="s">
        <v>281</v>
      </c>
      <c r="AI108" s="74" t="s">
        <v>283</v>
      </c>
      <c r="AJ108" s="74" t="s">
        <v>281</v>
      </c>
      <c r="AK108" s="13" t="s">
        <v>281</v>
      </c>
      <c r="AL108" s="13" t="s">
        <v>281</v>
      </c>
      <c r="AM108" s="13" t="s">
        <v>281</v>
      </c>
      <c r="AN108" s="13" t="s">
        <v>283</v>
      </c>
      <c r="AO108" s="13" t="s">
        <v>281</v>
      </c>
      <c r="AP108" s="13" t="s">
        <v>281</v>
      </c>
      <c r="AQ108" s="13" t="s">
        <v>281</v>
      </c>
      <c r="AR108" s="13" t="s">
        <v>281</v>
      </c>
      <c r="AS108" s="13" t="s">
        <v>283</v>
      </c>
      <c r="AT108" s="13" t="s">
        <v>281</v>
      </c>
      <c r="AU108" s="80" t="s">
        <v>281</v>
      </c>
      <c r="AV108" s="80" t="s">
        <v>281</v>
      </c>
      <c r="AW108" s="80" t="s">
        <v>281</v>
      </c>
      <c r="AX108" s="80" t="s">
        <v>283</v>
      </c>
      <c r="AY108" s="80" t="s">
        <v>281</v>
      </c>
      <c r="AZ108" s="13">
        <v>36</v>
      </c>
      <c r="BA108" s="13">
        <v>35</v>
      </c>
      <c r="BB108" s="13">
        <v>55</v>
      </c>
      <c r="BC108" s="13">
        <v>23</v>
      </c>
      <c r="BD108" s="13">
        <v>47</v>
      </c>
      <c r="BE108" s="13">
        <v>59</v>
      </c>
      <c r="BF108" s="13">
        <v>71</v>
      </c>
      <c r="BG108" s="13">
        <v>45</v>
      </c>
      <c r="BH108" s="13">
        <v>43</v>
      </c>
      <c r="BI108" s="13">
        <v>58</v>
      </c>
      <c r="BJ108" s="13"/>
      <c r="BK108" s="3"/>
      <c r="BL108" s="3" t="s">
        <v>366</v>
      </c>
      <c r="BM108" s="3" t="s">
        <v>110</v>
      </c>
      <c r="BN108" s="3"/>
      <c r="BO108" s="3"/>
      <c r="BP108" s="13">
        <v>0</v>
      </c>
      <c r="BQ108" s="13" t="s">
        <v>282</v>
      </c>
      <c r="BR108" s="13" t="s">
        <v>282</v>
      </c>
      <c r="BS108" s="13" t="s">
        <v>282</v>
      </c>
      <c r="BT108" s="13" t="s">
        <v>282</v>
      </c>
      <c r="BU108" s="13" t="s">
        <v>282</v>
      </c>
      <c r="BV108" s="13" t="s">
        <v>282</v>
      </c>
      <c r="BW108" s="13" t="s">
        <v>282</v>
      </c>
      <c r="BX108" s="13" t="s">
        <v>282</v>
      </c>
      <c r="BY108" s="13" t="s">
        <v>282</v>
      </c>
      <c r="BZ108" s="13" t="s">
        <v>282</v>
      </c>
      <c r="CA108" s="13" t="s">
        <v>282</v>
      </c>
      <c r="CB108" s="13" t="s">
        <v>282</v>
      </c>
      <c r="CC108" s="13" t="s">
        <v>282</v>
      </c>
      <c r="CD108" s="13" t="s">
        <v>282</v>
      </c>
      <c r="CE108" s="13" t="s">
        <v>282</v>
      </c>
      <c r="CF108" s="13" t="s">
        <v>282</v>
      </c>
      <c r="CG108" s="13" t="s">
        <v>282</v>
      </c>
      <c r="CH108" s="13" t="s">
        <v>282</v>
      </c>
      <c r="CI108" s="13" t="s">
        <v>282</v>
      </c>
      <c r="CJ108" s="13" t="s">
        <v>282</v>
      </c>
      <c r="CK108" s="13" t="s">
        <v>282</v>
      </c>
      <c r="CL108" s="13" t="s">
        <v>282</v>
      </c>
      <c r="CM108" s="13" t="s">
        <v>282</v>
      </c>
      <c r="CN108" s="13" t="s">
        <v>281</v>
      </c>
      <c r="CO108" s="13" t="s">
        <v>281</v>
      </c>
      <c r="CP108" s="13" t="s">
        <v>281</v>
      </c>
      <c r="CQ108" s="13" t="s">
        <v>283</v>
      </c>
      <c r="CR108" s="13" t="s">
        <v>281</v>
      </c>
      <c r="CS108" s="13">
        <v>64</v>
      </c>
      <c r="CT108" s="13" t="s">
        <v>281</v>
      </c>
      <c r="CU108" s="13" t="s">
        <v>281</v>
      </c>
      <c r="CV108" s="13" t="s">
        <v>281</v>
      </c>
      <c r="CW108" s="13" t="s">
        <v>283</v>
      </c>
      <c r="CX108" s="13" t="s">
        <v>281</v>
      </c>
      <c r="CZ108" s="13">
        <v>4</v>
      </c>
      <c r="DA108" s="13">
        <v>6</v>
      </c>
      <c r="DB108" s="13">
        <v>6</v>
      </c>
      <c r="DC108" s="13" t="s">
        <v>283</v>
      </c>
      <c r="DD108" s="13">
        <v>0</v>
      </c>
      <c r="DE108" s="13">
        <v>43</v>
      </c>
      <c r="DF108" s="13">
        <v>4</v>
      </c>
      <c r="DG108" s="13">
        <v>10</v>
      </c>
      <c r="DH108" s="13">
        <v>10</v>
      </c>
      <c r="DI108" s="13" t="s">
        <v>283</v>
      </c>
      <c r="DJ108" s="13">
        <v>0</v>
      </c>
      <c r="DK108" s="13">
        <v>37</v>
      </c>
    </row>
    <row r="109" spans="1:115">
      <c r="A109" s="3" t="s">
        <v>241</v>
      </c>
      <c r="B109" s="13" t="s">
        <v>283</v>
      </c>
      <c r="C109" s="13" t="s">
        <v>283</v>
      </c>
      <c r="D109" s="13" t="s">
        <v>283</v>
      </c>
      <c r="E109" s="13" t="s">
        <v>283</v>
      </c>
      <c r="F109" s="13" t="s">
        <v>283</v>
      </c>
      <c r="G109" s="13" t="s">
        <v>283</v>
      </c>
      <c r="H109" s="13" t="s">
        <v>283</v>
      </c>
      <c r="I109" s="13" t="s">
        <v>283</v>
      </c>
      <c r="J109" s="13" t="s">
        <v>283</v>
      </c>
      <c r="K109" s="13" t="s">
        <v>283</v>
      </c>
      <c r="L109" s="13" t="s">
        <v>283</v>
      </c>
      <c r="M109" s="13" t="s">
        <v>283</v>
      </c>
      <c r="N109" s="13" t="s">
        <v>283</v>
      </c>
      <c r="O109" s="13" t="s">
        <v>283</v>
      </c>
      <c r="P109" s="13" t="s">
        <v>283</v>
      </c>
      <c r="Q109" s="13" t="s">
        <v>283</v>
      </c>
      <c r="R109" s="13" t="s">
        <v>283</v>
      </c>
      <c r="S109" s="13" t="s">
        <v>283</v>
      </c>
      <c r="T109" s="13" t="s">
        <v>283</v>
      </c>
      <c r="U109" s="13" t="s">
        <v>283</v>
      </c>
      <c r="V109" s="13" t="s">
        <v>283</v>
      </c>
      <c r="W109" s="13" t="s">
        <v>283</v>
      </c>
      <c r="X109" s="13" t="s">
        <v>283</v>
      </c>
      <c r="Y109" s="13" t="s">
        <v>283</v>
      </c>
      <c r="Z109" s="13" t="s">
        <v>283</v>
      </c>
      <c r="AA109" s="13" t="s">
        <v>283</v>
      </c>
      <c r="AB109" s="13" t="s">
        <v>283</v>
      </c>
      <c r="AC109" s="13" t="s">
        <v>283</v>
      </c>
      <c r="AD109" s="13" t="s">
        <v>283</v>
      </c>
      <c r="AE109" s="13" t="s">
        <v>283</v>
      </c>
      <c r="AF109" s="74" t="s">
        <v>283</v>
      </c>
      <c r="AG109" s="74" t="s">
        <v>283</v>
      </c>
      <c r="AH109" s="74" t="s">
        <v>283</v>
      </c>
      <c r="AI109" s="74" t="s">
        <v>283</v>
      </c>
      <c r="AJ109" s="74" t="s">
        <v>283</v>
      </c>
      <c r="AK109" s="13" t="s">
        <v>283</v>
      </c>
      <c r="AL109" s="13" t="s">
        <v>283</v>
      </c>
      <c r="AM109" s="13" t="s">
        <v>283</v>
      </c>
      <c r="AN109" s="13" t="s">
        <v>283</v>
      </c>
      <c r="AO109" s="13" t="s">
        <v>283</v>
      </c>
      <c r="AP109" s="13" t="s">
        <v>283</v>
      </c>
      <c r="AQ109" s="13" t="s">
        <v>283</v>
      </c>
      <c r="AR109" s="13" t="s">
        <v>283</v>
      </c>
      <c r="AS109" s="13" t="s">
        <v>283</v>
      </c>
      <c r="AT109" s="13" t="s">
        <v>283</v>
      </c>
      <c r="AU109" s="80" t="s">
        <v>283</v>
      </c>
      <c r="AV109" s="80" t="s">
        <v>283</v>
      </c>
      <c r="AW109" s="80" t="s">
        <v>283</v>
      </c>
      <c r="AX109" s="80" t="s">
        <v>283</v>
      </c>
      <c r="AY109" s="80" t="s">
        <v>283</v>
      </c>
      <c r="AZ109" s="13">
        <v>36</v>
      </c>
      <c r="BA109" s="13">
        <v>35</v>
      </c>
      <c r="BB109" s="13">
        <v>55</v>
      </c>
      <c r="BC109" s="13">
        <v>23</v>
      </c>
      <c r="BD109" s="13">
        <v>47</v>
      </c>
      <c r="BE109" s="13">
        <v>59</v>
      </c>
      <c r="BF109" s="13">
        <v>71</v>
      </c>
      <c r="BG109" s="13">
        <v>45</v>
      </c>
      <c r="BH109" s="13">
        <v>43</v>
      </c>
      <c r="BI109" s="13">
        <v>58</v>
      </c>
      <c r="BJ109" s="13"/>
      <c r="BK109" s="3"/>
      <c r="BL109" s="3" t="s">
        <v>367</v>
      </c>
      <c r="BM109" s="3" t="s">
        <v>108</v>
      </c>
      <c r="BN109" s="3"/>
      <c r="BO109" s="3"/>
      <c r="BP109" s="13" t="s">
        <v>283</v>
      </c>
      <c r="BQ109" s="13" t="s">
        <v>282</v>
      </c>
      <c r="BR109" s="13" t="s">
        <v>282</v>
      </c>
      <c r="BS109" s="13" t="s">
        <v>282</v>
      </c>
      <c r="BT109" s="13" t="s">
        <v>282</v>
      </c>
      <c r="BU109" s="13" t="s">
        <v>282</v>
      </c>
      <c r="BV109" s="13" t="s">
        <v>282</v>
      </c>
      <c r="BW109" s="13" t="s">
        <v>282</v>
      </c>
      <c r="BX109" s="13" t="s">
        <v>282</v>
      </c>
      <c r="BY109" s="13" t="s">
        <v>282</v>
      </c>
      <c r="BZ109" s="13" t="s">
        <v>282</v>
      </c>
      <c r="CA109" s="13" t="s">
        <v>282</v>
      </c>
      <c r="CB109" s="13" t="s">
        <v>282</v>
      </c>
      <c r="CC109" s="13" t="s">
        <v>282</v>
      </c>
      <c r="CD109" s="13" t="s">
        <v>282</v>
      </c>
      <c r="CE109" s="13" t="s">
        <v>282</v>
      </c>
      <c r="CF109" s="13" t="s">
        <v>282</v>
      </c>
      <c r="CG109" s="13" t="s">
        <v>282</v>
      </c>
      <c r="CH109" s="13" t="s">
        <v>282</v>
      </c>
      <c r="CI109" s="13" t="s">
        <v>282</v>
      </c>
      <c r="CJ109" s="13" t="s">
        <v>282</v>
      </c>
      <c r="CK109" s="13" t="s">
        <v>282</v>
      </c>
      <c r="CL109" s="13" t="s">
        <v>282</v>
      </c>
      <c r="CM109" s="13" t="s">
        <v>282</v>
      </c>
      <c r="CN109" s="13" t="s">
        <v>283</v>
      </c>
      <c r="CO109" s="13" t="s">
        <v>283</v>
      </c>
      <c r="CP109" s="13" t="s">
        <v>283</v>
      </c>
      <c r="CQ109" s="13" t="s">
        <v>283</v>
      </c>
      <c r="CR109" s="13" t="s">
        <v>283</v>
      </c>
      <c r="CS109" s="13">
        <v>64</v>
      </c>
      <c r="CT109" s="13" t="s">
        <v>283</v>
      </c>
      <c r="CU109" s="13" t="s">
        <v>283</v>
      </c>
      <c r="CV109" s="13" t="s">
        <v>283</v>
      </c>
      <c r="CW109" s="13" t="s">
        <v>283</v>
      </c>
      <c r="CX109" s="13" t="s">
        <v>283</v>
      </c>
      <c r="CZ109" s="13" t="s">
        <v>283</v>
      </c>
      <c r="DA109" s="13" t="s">
        <v>283</v>
      </c>
      <c r="DB109" s="13" t="s">
        <v>283</v>
      </c>
      <c r="DC109" s="13" t="s">
        <v>283</v>
      </c>
      <c r="DD109" s="13" t="s">
        <v>283</v>
      </c>
      <c r="DE109" s="13">
        <v>43</v>
      </c>
      <c r="DF109" s="13" t="s">
        <v>283</v>
      </c>
      <c r="DG109" s="13" t="s">
        <v>283</v>
      </c>
      <c r="DH109" s="13" t="s">
        <v>283</v>
      </c>
      <c r="DI109" s="13" t="s">
        <v>283</v>
      </c>
      <c r="DJ109" s="13" t="s">
        <v>283</v>
      </c>
      <c r="DK109" s="13">
        <v>37</v>
      </c>
    </row>
    <row r="110" spans="1:115">
      <c r="A110" s="3" t="s">
        <v>242</v>
      </c>
      <c r="B110" s="13" t="s">
        <v>283</v>
      </c>
      <c r="C110" s="13" t="s">
        <v>283</v>
      </c>
      <c r="D110" s="13" t="s">
        <v>283</v>
      </c>
      <c r="E110" s="13" t="s">
        <v>283</v>
      </c>
      <c r="F110" s="13" t="s">
        <v>283</v>
      </c>
      <c r="G110" s="13" t="s">
        <v>283</v>
      </c>
      <c r="H110" s="13" t="s">
        <v>283</v>
      </c>
      <c r="I110" s="13" t="s">
        <v>283</v>
      </c>
      <c r="J110" s="13" t="s">
        <v>283</v>
      </c>
      <c r="K110" s="13" t="s">
        <v>283</v>
      </c>
      <c r="L110" s="13" t="s">
        <v>281</v>
      </c>
      <c r="M110" s="13" t="s">
        <v>281</v>
      </c>
      <c r="N110" s="13" t="s">
        <v>281</v>
      </c>
      <c r="O110" s="13" t="s">
        <v>281</v>
      </c>
      <c r="P110" s="13" t="s">
        <v>281</v>
      </c>
      <c r="Q110" s="13" t="s">
        <v>281</v>
      </c>
      <c r="R110" s="13" t="s">
        <v>281</v>
      </c>
      <c r="S110" s="13" t="s">
        <v>281</v>
      </c>
      <c r="T110" s="13" t="s">
        <v>283</v>
      </c>
      <c r="U110" s="13" t="s">
        <v>281</v>
      </c>
      <c r="V110" s="13" t="s">
        <v>283</v>
      </c>
      <c r="W110" s="13" t="s">
        <v>283</v>
      </c>
      <c r="X110" s="13" t="s">
        <v>283</v>
      </c>
      <c r="Y110" s="13" t="s">
        <v>283</v>
      </c>
      <c r="Z110" s="13" t="s">
        <v>283</v>
      </c>
      <c r="AA110" s="13" t="s">
        <v>283</v>
      </c>
      <c r="AB110" s="13" t="s">
        <v>283</v>
      </c>
      <c r="AC110" s="13" t="s">
        <v>283</v>
      </c>
      <c r="AD110" s="13" t="s">
        <v>283</v>
      </c>
      <c r="AE110" s="13" t="s">
        <v>283</v>
      </c>
      <c r="AF110" s="74" t="s">
        <v>281</v>
      </c>
      <c r="AG110" s="74" t="s">
        <v>281</v>
      </c>
      <c r="AH110" s="74" t="s">
        <v>283</v>
      </c>
      <c r="AI110" s="74" t="s">
        <v>281</v>
      </c>
      <c r="AJ110" s="74" t="s">
        <v>281</v>
      </c>
      <c r="AK110" s="13" t="s">
        <v>281</v>
      </c>
      <c r="AL110" s="13" t="s">
        <v>281</v>
      </c>
      <c r="AM110" s="13" t="s">
        <v>283</v>
      </c>
      <c r="AN110" s="13" t="s">
        <v>281</v>
      </c>
      <c r="AO110" s="13" t="s">
        <v>281</v>
      </c>
      <c r="AP110" s="13" t="s">
        <v>283</v>
      </c>
      <c r="AQ110" s="13" t="s">
        <v>283</v>
      </c>
      <c r="AR110" s="13" t="s">
        <v>283</v>
      </c>
      <c r="AS110" s="13" t="s">
        <v>283</v>
      </c>
      <c r="AT110" s="13" t="s">
        <v>283</v>
      </c>
      <c r="AU110" s="80" t="s">
        <v>283</v>
      </c>
      <c r="AV110" s="80" t="s">
        <v>283</v>
      </c>
      <c r="AW110" s="80" t="s">
        <v>283</v>
      </c>
      <c r="AX110" s="80" t="s">
        <v>283</v>
      </c>
      <c r="AY110" s="80" t="s">
        <v>283</v>
      </c>
      <c r="AZ110" s="13">
        <v>36</v>
      </c>
      <c r="BA110" s="13">
        <v>35</v>
      </c>
      <c r="BB110" s="13">
        <v>55</v>
      </c>
      <c r="BC110" s="13">
        <v>23</v>
      </c>
      <c r="BD110" s="13">
        <v>47</v>
      </c>
      <c r="BE110" s="13">
        <v>59</v>
      </c>
      <c r="BF110" s="13">
        <v>71</v>
      </c>
      <c r="BG110" s="13">
        <v>45</v>
      </c>
      <c r="BH110" s="13">
        <v>43</v>
      </c>
      <c r="BI110" s="13">
        <v>58</v>
      </c>
      <c r="BJ110" s="13"/>
      <c r="BK110" s="3"/>
      <c r="BL110" s="3" t="s">
        <v>368</v>
      </c>
      <c r="BM110" s="3" t="s">
        <v>106</v>
      </c>
      <c r="BN110" s="3"/>
      <c r="BO110" s="3"/>
      <c r="BP110" s="13">
        <v>0</v>
      </c>
      <c r="BQ110" s="13" t="s">
        <v>282</v>
      </c>
      <c r="BR110" s="13" t="s">
        <v>282</v>
      </c>
      <c r="BS110" s="13" t="s">
        <v>282</v>
      </c>
      <c r="BT110" s="13" t="s">
        <v>282</v>
      </c>
      <c r="BU110" s="13" t="s">
        <v>282</v>
      </c>
      <c r="BV110" s="13" t="s">
        <v>282</v>
      </c>
      <c r="BW110" s="13" t="s">
        <v>282</v>
      </c>
      <c r="BX110" s="13" t="s">
        <v>282</v>
      </c>
      <c r="BY110" s="13" t="s">
        <v>282</v>
      </c>
      <c r="BZ110" s="13" t="s">
        <v>282</v>
      </c>
      <c r="CA110" s="13" t="s">
        <v>282</v>
      </c>
      <c r="CB110" s="13" t="s">
        <v>282</v>
      </c>
      <c r="CC110" s="13" t="s">
        <v>282</v>
      </c>
      <c r="CD110" s="13" t="s">
        <v>282</v>
      </c>
      <c r="CE110" s="13" t="s">
        <v>282</v>
      </c>
      <c r="CF110" s="13" t="s">
        <v>282</v>
      </c>
      <c r="CG110" s="13" t="s">
        <v>282</v>
      </c>
      <c r="CH110" s="13" t="s">
        <v>282</v>
      </c>
      <c r="CI110" s="13" t="s">
        <v>282</v>
      </c>
      <c r="CJ110" s="13" t="s">
        <v>282</v>
      </c>
      <c r="CK110" s="13" t="s">
        <v>282</v>
      </c>
      <c r="CL110" s="13" t="s">
        <v>282</v>
      </c>
      <c r="CM110" s="13" t="s">
        <v>282</v>
      </c>
      <c r="CN110" s="13" t="s">
        <v>283</v>
      </c>
      <c r="CO110" s="13" t="s">
        <v>283</v>
      </c>
      <c r="CP110" s="13" t="s">
        <v>283</v>
      </c>
      <c r="CQ110" s="13" t="s">
        <v>283</v>
      </c>
      <c r="CR110" s="13" t="s">
        <v>283</v>
      </c>
      <c r="CS110" s="13">
        <v>64</v>
      </c>
      <c r="CT110" s="13" t="s">
        <v>283</v>
      </c>
      <c r="CU110" s="13" t="s">
        <v>283</v>
      </c>
      <c r="CV110" s="13" t="s">
        <v>283</v>
      </c>
      <c r="CW110" s="13" t="s">
        <v>283</v>
      </c>
      <c r="CX110" s="13" t="s">
        <v>283</v>
      </c>
      <c r="CZ110" s="13" t="s">
        <v>283</v>
      </c>
      <c r="DA110" s="13" t="s">
        <v>283</v>
      </c>
      <c r="DB110" s="13" t="s">
        <v>283</v>
      </c>
      <c r="DC110" s="13" t="s">
        <v>283</v>
      </c>
      <c r="DD110" s="13" t="s">
        <v>283</v>
      </c>
      <c r="DE110" s="13">
        <v>43</v>
      </c>
      <c r="DF110" s="13" t="s">
        <v>283</v>
      </c>
      <c r="DG110" s="13" t="s">
        <v>283</v>
      </c>
      <c r="DH110" s="13" t="s">
        <v>283</v>
      </c>
      <c r="DI110" s="13" t="s">
        <v>283</v>
      </c>
      <c r="DJ110" s="13" t="s">
        <v>283</v>
      </c>
      <c r="DK110" s="13">
        <v>37</v>
      </c>
    </row>
    <row r="111" spans="1:115">
      <c r="A111" s="3" t="s">
        <v>243</v>
      </c>
      <c r="B111" s="13" t="s">
        <v>283</v>
      </c>
      <c r="C111" s="13" t="s">
        <v>283</v>
      </c>
      <c r="D111" s="13" t="s">
        <v>283</v>
      </c>
      <c r="E111" s="13" t="s">
        <v>283</v>
      </c>
      <c r="F111" s="13" t="s">
        <v>283</v>
      </c>
      <c r="G111" s="13" t="s">
        <v>283</v>
      </c>
      <c r="H111" s="13" t="s">
        <v>283</v>
      </c>
      <c r="I111" s="13" t="s">
        <v>283</v>
      </c>
      <c r="J111" s="13" t="s">
        <v>283</v>
      </c>
      <c r="K111" s="13" t="s">
        <v>283</v>
      </c>
      <c r="L111" s="13" t="s">
        <v>283</v>
      </c>
      <c r="M111" s="13" t="s">
        <v>283</v>
      </c>
      <c r="N111" s="13" t="s">
        <v>283</v>
      </c>
      <c r="O111" s="13" t="s">
        <v>283</v>
      </c>
      <c r="P111" s="13" t="s">
        <v>283</v>
      </c>
      <c r="Q111" s="13" t="s">
        <v>283</v>
      </c>
      <c r="R111" s="13" t="s">
        <v>283</v>
      </c>
      <c r="S111" s="13" t="s">
        <v>283</v>
      </c>
      <c r="T111" s="13" t="s">
        <v>283</v>
      </c>
      <c r="U111" s="13" t="s">
        <v>283</v>
      </c>
      <c r="V111" s="13" t="s">
        <v>283</v>
      </c>
      <c r="W111" s="13" t="s">
        <v>283</v>
      </c>
      <c r="X111" s="13" t="s">
        <v>283</v>
      </c>
      <c r="Y111" s="13" t="s">
        <v>283</v>
      </c>
      <c r="Z111" s="13" t="s">
        <v>283</v>
      </c>
      <c r="AA111" s="13" t="s">
        <v>283</v>
      </c>
      <c r="AB111" s="13" t="s">
        <v>283</v>
      </c>
      <c r="AC111" s="13" t="s">
        <v>283</v>
      </c>
      <c r="AD111" s="13" t="s">
        <v>283</v>
      </c>
      <c r="AE111" s="13" t="s">
        <v>283</v>
      </c>
      <c r="AF111" s="74" t="s">
        <v>283</v>
      </c>
      <c r="AG111" s="74" t="s">
        <v>283</v>
      </c>
      <c r="AH111" s="74" t="s">
        <v>283</v>
      </c>
      <c r="AI111" s="74" t="s">
        <v>283</v>
      </c>
      <c r="AJ111" s="74" t="s">
        <v>283</v>
      </c>
      <c r="AK111" s="13" t="s">
        <v>283</v>
      </c>
      <c r="AL111" s="13" t="s">
        <v>283</v>
      </c>
      <c r="AM111" s="13" t="s">
        <v>283</v>
      </c>
      <c r="AN111" s="13" t="s">
        <v>283</v>
      </c>
      <c r="AO111" s="13" t="s">
        <v>283</v>
      </c>
      <c r="AP111" s="13" t="s">
        <v>283</v>
      </c>
      <c r="AQ111" s="13" t="s">
        <v>283</v>
      </c>
      <c r="AR111" s="13" t="s">
        <v>283</v>
      </c>
      <c r="AS111" s="13" t="s">
        <v>283</v>
      </c>
      <c r="AT111" s="13" t="s">
        <v>283</v>
      </c>
      <c r="AU111" s="80" t="s">
        <v>283</v>
      </c>
      <c r="AV111" s="80" t="s">
        <v>283</v>
      </c>
      <c r="AW111" s="80" t="s">
        <v>283</v>
      </c>
      <c r="AX111" s="80" t="s">
        <v>283</v>
      </c>
      <c r="AY111" s="80" t="s">
        <v>283</v>
      </c>
      <c r="AZ111" s="13">
        <v>36</v>
      </c>
      <c r="BA111" s="13">
        <v>35</v>
      </c>
      <c r="BB111" s="13">
        <v>55</v>
      </c>
      <c r="BC111" s="13">
        <v>23</v>
      </c>
      <c r="BD111" s="13">
        <v>47</v>
      </c>
      <c r="BE111" s="13">
        <v>59</v>
      </c>
      <c r="BF111" s="13">
        <v>71</v>
      </c>
      <c r="BG111" s="13">
        <v>45</v>
      </c>
      <c r="BH111" s="13">
        <v>43</v>
      </c>
      <c r="BI111" s="13">
        <v>58</v>
      </c>
      <c r="BJ111" s="13"/>
      <c r="BK111" s="3"/>
      <c r="BL111" s="3" t="s">
        <v>369</v>
      </c>
      <c r="BM111" s="3" t="s">
        <v>104</v>
      </c>
      <c r="BN111" s="3"/>
      <c r="BO111" s="3"/>
      <c r="BP111" s="13" t="s">
        <v>283</v>
      </c>
      <c r="BQ111" s="13" t="s">
        <v>282</v>
      </c>
      <c r="BR111" s="13" t="s">
        <v>282</v>
      </c>
      <c r="BS111" s="13" t="s">
        <v>282</v>
      </c>
      <c r="BT111" s="13" t="s">
        <v>282</v>
      </c>
      <c r="BU111" s="13" t="s">
        <v>282</v>
      </c>
      <c r="BV111" s="13" t="s">
        <v>282</v>
      </c>
      <c r="BW111" s="13" t="s">
        <v>282</v>
      </c>
      <c r="BX111" s="13" t="s">
        <v>282</v>
      </c>
      <c r="BY111" s="13" t="s">
        <v>282</v>
      </c>
      <c r="BZ111" s="13" t="s">
        <v>282</v>
      </c>
      <c r="CA111" s="13" t="s">
        <v>282</v>
      </c>
      <c r="CB111" s="13" t="s">
        <v>282</v>
      </c>
      <c r="CC111" s="13" t="s">
        <v>282</v>
      </c>
      <c r="CD111" s="13" t="s">
        <v>282</v>
      </c>
      <c r="CE111" s="13" t="s">
        <v>282</v>
      </c>
      <c r="CF111" s="13" t="s">
        <v>282</v>
      </c>
      <c r="CG111" s="13" t="s">
        <v>282</v>
      </c>
      <c r="CH111" s="13" t="s">
        <v>282</v>
      </c>
      <c r="CI111" s="13" t="s">
        <v>282</v>
      </c>
      <c r="CJ111" s="13" t="s">
        <v>282</v>
      </c>
      <c r="CK111" s="13" t="s">
        <v>282</v>
      </c>
      <c r="CL111" s="13" t="s">
        <v>282</v>
      </c>
      <c r="CM111" s="13" t="s">
        <v>282</v>
      </c>
      <c r="CN111" s="13" t="s">
        <v>283</v>
      </c>
      <c r="CO111" s="13" t="s">
        <v>283</v>
      </c>
      <c r="CP111" s="13" t="s">
        <v>283</v>
      </c>
      <c r="CQ111" s="13" t="s">
        <v>283</v>
      </c>
      <c r="CR111" s="13" t="s">
        <v>283</v>
      </c>
      <c r="CS111" s="13">
        <v>64</v>
      </c>
      <c r="CT111" s="13" t="s">
        <v>283</v>
      </c>
      <c r="CU111" s="13" t="s">
        <v>283</v>
      </c>
      <c r="CV111" s="13" t="s">
        <v>283</v>
      </c>
      <c r="CW111" s="13" t="s">
        <v>283</v>
      </c>
      <c r="CX111" s="13" t="s">
        <v>283</v>
      </c>
      <c r="CZ111" s="13" t="s">
        <v>283</v>
      </c>
      <c r="DA111" s="13" t="s">
        <v>283</v>
      </c>
      <c r="DB111" s="13" t="s">
        <v>283</v>
      </c>
      <c r="DC111" s="13" t="s">
        <v>283</v>
      </c>
      <c r="DD111" s="13" t="s">
        <v>283</v>
      </c>
      <c r="DE111" s="13">
        <v>43</v>
      </c>
      <c r="DF111" s="13" t="s">
        <v>283</v>
      </c>
      <c r="DG111" s="13" t="s">
        <v>283</v>
      </c>
      <c r="DH111" s="13" t="s">
        <v>283</v>
      </c>
      <c r="DI111" s="13" t="s">
        <v>283</v>
      </c>
      <c r="DJ111" s="13" t="s">
        <v>283</v>
      </c>
      <c r="DK111" s="13">
        <v>37</v>
      </c>
    </row>
    <row r="112" spans="1:115">
      <c r="A112" s="3" t="s">
        <v>244</v>
      </c>
      <c r="B112" s="13" t="s">
        <v>283</v>
      </c>
      <c r="C112" s="13" t="s">
        <v>283</v>
      </c>
      <c r="D112" s="13" t="s">
        <v>283</v>
      </c>
      <c r="E112" s="13" t="s">
        <v>283</v>
      </c>
      <c r="F112" s="13" t="s">
        <v>283</v>
      </c>
      <c r="G112" s="13" t="s">
        <v>283</v>
      </c>
      <c r="H112" s="13" t="s">
        <v>283</v>
      </c>
      <c r="I112" s="13" t="s">
        <v>283</v>
      </c>
      <c r="J112" s="13" t="s">
        <v>283</v>
      </c>
      <c r="K112" s="13" t="s">
        <v>283</v>
      </c>
      <c r="L112" s="13" t="s">
        <v>283</v>
      </c>
      <c r="M112" s="13" t="s">
        <v>283</v>
      </c>
      <c r="N112" s="13" t="s">
        <v>283</v>
      </c>
      <c r="O112" s="13" t="s">
        <v>283</v>
      </c>
      <c r="P112" s="13" t="s">
        <v>283</v>
      </c>
      <c r="Q112" s="13" t="s">
        <v>283</v>
      </c>
      <c r="R112" s="13" t="s">
        <v>283</v>
      </c>
      <c r="S112" s="13" t="s">
        <v>283</v>
      </c>
      <c r="T112" s="13" t="s">
        <v>283</v>
      </c>
      <c r="U112" s="13" t="s">
        <v>283</v>
      </c>
      <c r="V112" s="13" t="s">
        <v>283</v>
      </c>
      <c r="W112" s="13" t="s">
        <v>283</v>
      </c>
      <c r="X112" s="13" t="s">
        <v>283</v>
      </c>
      <c r="Y112" s="13" t="s">
        <v>283</v>
      </c>
      <c r="Z112" s="13" t="s">
        <v>283</v>
      </c>
      <c r="AA112" s="13" t="s">
        <v>283</v>
      </c>
      <c r="AB112" s="13" t="s">
        <v>283</v>
      </c>
      <c r="AC112" s="13" t="s">
        <v>283</v>
      </c>
      <c r="AD112" s="13" t="s">
        <v>283</v>
      </c>
      <c r="AE112" s="13" t="s">
        <v>283</v>
      </c>
      <c r="AF112" s="74" t="s">
        <v>283</v>
      </c>
      <c r="AG112" s="74" t="s">
        <v>283</v>
      </c>
      <c r="AH112" s="74" t="s">
        <v>283</v>
      </c>
      <c r="AI112" s="74" t="s">
        <v>283</v>
      </c>
      <c r="AJ112" s="74" t="s">
        <v>283</v>
      </c>
      <c r="AK112" s="13" t="s">
        <v>283</v>
      </c>
      <c r="AL112" s="13" t="s">
        <v>283</v>
      </c>
      <c r="AM112" s="13" t="s">
        <v>283</v>
      </c>
      <c r="AN112" s="13" t="s">
        <v>283</v>
      </c>
      <c r="AO112" s="13" t="s">
        <v>283</v>
      </c>
      <c r="AP112" s="13" t="s">
        <v>283</v>
      </c>
      <c r="AQ112" s="13" t="s">
        <v>283</v>
      </c>
      <c r="AR112" s="13" t="s">
        <v>283</v>
      </c>
      <c r="AS112" s="13" t="s">
        <v>283</v>
      </c>
      <c r="AT112" s="13" t="s">
        <v>283</v>
      </c>
      <c r="AU112" s="80" t="s">
        <v>283</v>
      </c>
      <c r="AV112" s="80" t="s">
        <v>283</v>
      </c>
      <c r="AW112" s="80" t="s">
        <v>283</v>
      </c>
      <c r="AX112" s="80" t="s">
        <v>283</v>
      </c>
      <c r="AY112" s="80" t="s">
        <v>283</v>
      </c>
      <c r="AZ112" s="13">
        <v>36</v>
      </c>
      <c r="BA112" s="13">
        <v>35</v>
      </c>
      <c r="BB112" s="13">
        <v>55</v>
      </c>
      <c r="BC112" s="13">
        <v>23</v>
      </c>
      <c r="BD112" s="13">
        <v>47</v>
      </c>
      <c r="BE112" s="13">
        <v>59</v>
      </c>
      <c r="BF112" s="13">
        <v>71</v>
      </c>
      <c r="BG112" s="13">
        <v>45</v>
      </c>
      <c r="BH112" s="13">
        <v>43</v>
      </c>
      <c r="BI112" s="13">
        <v>58</v>
      </c>
      <c r="BJ112" s="13"/>
      <c r="BK112" s="3"/>
      <c r="BL112" s="3" t="s">
        <v>370</v>
      </c>
      <c r="BM112" s="3" t="s">
        <v>102</v>
      </c>
      <c r="BN112" s="3"/>
      <c r="BO112" s="3"/>
      <c r="BP112" s="13">
        <v>0</v>
      </c>
      <c r="BQ112" s="13" t="s">
        <v>282</v>
      </c>
      <c r="BR112" s="13" t="s">
        <v>282</v>
      </c>
      <c r="BS112" s="13" t="s">
        <v>282</v>
      </c>
      <c r="BT112" s="13" t="s">
        <v>282</v>
      </c>
      <c r="BU112" s="13" t="s">
        <v>282</v>
      </c>
      <c r="BV112" s="13" t="s">
        <v>282</v>
      </c>
      <c r="BW112" s="13" t="s">
        <v>282</v>
      </c>
      <c r="BX112" s="13" t="s">
        <v>282</v>
      </c>
      <c r="BY112" s="13" t="s">
        <v>282</v>
      </c>
      <c r="BZ112" s="13" t="s">
        <v>282</v>
      </c>
      <c r="CA112" s="13" t="s">
        <v>282</v>
      </c>
      <c r="CB112" s="13" t="s">
        <v>282</v>
      </c>
      <c r="CC112" s="13" t="s">
        <v>282</v>
      </c>
      <c r="CD112" s="13" t="s">
        <v>282</v>
      </c>
      <c r="CE112" s="13" t="s">
        <v>282</v>
      </c>
      <c r="CF112" s="13" t="s">
        <v>282</v>
      </c>
      <c r="CG112" s="13" t="s">
        <v>282</v>
      </c>
      <c r="CH112" s="13" t="s">
        <v>282</v>
      </c>
      <c r="CI112" s="13" t="s">
        <v>282</v>
      </c>
      <c r="CJ112" s="13" t="s">
        <v>282</v>
      </c>
      <c r="CK112" s="13" t="s">
        <v>282</v>
      </c>
      <c r="CL112" s="13" t="s">
        <v>282</v>
      </c>
      <c r="CM112" s="13" t="s">
        <v>282</v>
      </c>
      <c r="CN112" s="13" t="s">
        <v>281</v>
      </c>
      <c r="CO112" s="13" t="s">
        <v>281</v>
      </c>
      <c r="CP112" s="13" t="s">
        <v>281</v>
      </c>
      <c r="CQ112" s="13" t="s">
        <v>283</v>
      </c>
      <c r="CR112" s="13" t="s">
        <v>281</v>
      </c>
      <c r="CS112" s="13">
        <v>64</v>
      </c>
      <c r="CT112" s="13" t="s">
        <v>281</v>
      </c>
      <c r="CU112" s="13" t="s">
        <v>281</v>
      </c>
      <c r="CV112" s="13" t="s">
        <v>281</v>
      </c>
      <c r="CW112" s="13" t="s">
        <v>283</v>
      </c>
      <c r="CX112" s="13" t="s">
        <v>281</v>
      </c>
      <c r="CZ112" s="13" t="s">
        <v>281</v>
      </c>
      <c r="DA112" s="13" t="s">
        <v>281</v>
      </c>
      <c r="DB112" s="13" t="s">
        <v>281</v>
      </c>
      <c r="DC112" s="13" t="s">
        <v>283</v>
      </c>
      <c r="DD112" s="13" t="s">
        <v>281</v>
      </c>
      <c r="DE112" s="13">
        <v>43</v>
      </c>
      <c r="DF112" s="13" t="s">
        <v>283</v>
      </c>
      <c r="DG112" s="13" t="s">
        <v>283</v>
      </c>
      <c r="DH112" s="13" t="s">
        <v>283</v>
      </c>
      <c r="DI112" s="13" t="s">
        <v>283</v>
      </c>
      <c r="DJ112" s="13" t="s">
        <v>283</v>
      </c>
      <c r="DK112" s="13">
        <v>37</v>
      </c>
    </row>
    <row r="113" spans="1:115">
      <c r="A113" s="3" t="s">
        <v>245</v>
      </c>
      <c r="B113" s="13">
        <v>61</v>
      </c>
      <c r="C113" s="13">
        <v>59</v>
      </c>
      <c r="D113" s="13">
        <v>61</v>
      </c>
      <c r="E113" s="13">
        <v>45</v>
      </c>
      <c r="F113" s="13">
        <v>36</v>
      </c>
      <c r="G113" s="13">
        <v>50</v>
      </c>
      <c r="H113" s="13">
        <v>52</v>
      </c>
      <c r="I113" s="13">
        <v>50</v>
      </c>
      <c r="J113" s="13">
        <v>67</v>
      </c>
      <c r="K113" s="13">
        <v>26</v>
      </c>
      <c r="L113" s="13">
        <v>61</v>
      </c>
      <c r="M113" s="13">
        <v>74</v>
      </c>
      <c r="N113" s="13">
        <v>77</v>
      </c>
      <c r="O113" s="13">
        <v>62</v>
      </c>
      <c r="P113" s="13">
        <v>45</v>
      </c>
      <c r="Q113" s="13">
        <v>89</v>
      </c>
      <c r="R113" s="13">
        <v>30</v>
      </c>
      <c r="S113" s="13">
        <v>29</v>
      </c>
      <c r="T113" s="13">
        <v>36</v>
      </c>
      <c r="U113" s="13">
        <v>27</v>
      </c>
      <c r="V113" s="13">
        <v>55</v>
      </c>
      <c r="W113" s="13">
        <v>67</v>
      </c>
      <c r="X113" s="13">
        <v>58</v>
      </c>
      <c r="Y113" s="13">
        <v>96</v>
      </c>
      <c r="Z113" s="13">
        <v>37</v>
      </c>
      <c r="AA113" s="13">
        <v>69</v>
      </c>
      <c r="AB113" s="13">
        <v>80</v>
      </c>
      <c r="AC113" s="13">
        <v>79</v>
      </c>
      <c r="AD113" s="13">
        <v>84</v>
      </c>
      <c r="AE113" s="13">
        <v>55</v>
      </c>
      <c r="AF113" s="74">
        <v>39</v>
      </c>
      <c r="AG113" s="74">
        <v>110</v>
      </c>
      <c r="AH113" s="74">
        <v>84</v>
      </c>
      <c r="AI113" s="74">
        <v>218</v>
      </c>
      <c r="AJ113" s="74">
        <v>43</v>
      </c>
      <c r="AK113" s="13">
        <v>25</v>
      </c>
      <c r="AL113" s="13">
        <v>64</v>
      </c>
      <c r="AM113" s="13">
        <v>64</v>
      </c>
      <c r="AN113" s="13">
        <v>64</v>
      </c>
      <c r="AO113" s="13">
        <v>16</v>
      </c>
      <c r="AP113" s="13">
        <v>47</v>
      </c>
      <c r="AQ113" s="13">
        <v>59</v>
      </c>
      <c r="AR113" s="13">
        <v>59</v>
      </c>
      <c r="AS113" s="13" t="s">
        <v>283</v>
      </c>
      <c r="AT113" s="13">
        <v>28</v>
      </c>
      <c r="AU113" s="80">
        <v>26</v>
      </c>
      <c r="AV113" s="80">
        <v>90</v>
      </c>
      <c r="AW113" s="80">
        <v>90</v>
      </c>
      <c r="AX113" s="80" t="s">
        <v>283</v>
      </c>
      <c r="AY113" s="80">
        <v>24</v>
      </c>
      <c r="AZ113" s="13">
        <v>36</v>
      </c>
      <c r="BA113" s="13">
        <v>35</v>
      </c>
      <c r="BB113" s="13">
        <v>55</v>
      </c>
      <c r="BC113" s="13">
        <v>23</v>
      </c>
      <c r="BD113" s="13">
        <v>47</v>
      </c>
      <c r="BE113" s="13">
        <v>59</v>
      </c>
      <c r="BF113" s="13">
        <v>71</v>
      </c>
      <c r="BG113" s="13">
        <v>45</v>
      </c>
      <c r="BH113" s="13">
        <v>43</v>
      </c>
      <c r="BI113" s="13">
        <v>58</v>
      </c>
      <c r="BJ113" s="13"/>
      <c r="BK113" s="3"/>
      <c r="BL113" s="3" t="s">
        <v>371</v>
      </c>
      <c r="BM113" s="3" t="s">
        <v>100</v>
      </c>
      <c r="BN113" s="3"/>
      <c r="BO113" s="3"/>
      <c r="BP113" s="13">
        <v>1</v>
      </c>
      <c r="BQ113" s="13" t="s">
        <v>282</v>
      </c>
      <c r="BR113" s="13" t="s">
        <v>282</v>
      </c>
      <c r="BS113" s="13" t="s">
        <v>282</v>
      </c>
      <c r="BT113" s="13" t="s">
        <v>282</v>
      </c>
      <c r="BU113" s="13" t="s">
        <v>282</v>
      </c>
      <c r="BV113" s="13" t="s">
        <v>282</v>
      </c>
      <c r="BW113" s="13" t="s">
        <v>282</v>
      </c>
      <c r="BX113" s="13" t="s">
        <v>282</v>
      </c>
      <c r="BY113" s="13" t="s">
        <v>282</v>
      </c>
      <c r="BZ113" s="13" t="s">
        <v>282</v>
      </c>
      <c r="CA113" s="13" t="s">
        <v>282</v>
      </c>
      <c r="CB113" s="13" t="s">
        <v>282</v>
      </c>
      <c r="CC113" s="13" t="s">
        <v>282</v>
      </c>
      <c r="CD113" s="13" t="s">
        <v>282</v>
      </c>
      <c r="CE113" s="13" t="s">
        <v>282</v>
      </c>
      <c r="CF113" s="13" t="s">
        <v>282</v>
      </c>
      <c r="CG113" s="13" t="s">
        <v>282</v>
      </c>
      <c r="CH113" s="13" t="s">
        <v>282</v>
      </c>
      <c r="CI113" s="13" t="s">
        <v>282</v>
      </c>
      <c r="CJ113" s="13" t="s">
        <v>282</v>
      </c>
      <c r="CK113" s="13" t="s">
        <v>282</v>
      </c>
      <c r="CL113" s="13" t="s">
        <v>282</v>
      </c>
      <c r="CM113" s="13" t="s">
        <v>282</v>
      </c>
      <c r="CN113" s="13">
        <v>77</v>
      </c>
      <c r="CO113" s="13">
        <v>96</v>
      </c>
      <c r="CP113" s="13">
        <v>98</v>
      </c>
      <c r="CQ113" s="13" t="s">
        <v>281</v>
      </c>
      <c r="CR113" s="13">
        <v>74</v>
      </c>
      <c r="CS113" s="13">
        <v>64</v>
      </c>
      <c r="CT113" s="13">
        <v>92</v>
      </c>
      <c r="CU113" s="13">
        <v>35</v>
      </c>
      <c r="CV113" s="13">
        <v>32</v>
      </c>
      <c r="CW113" s="13">
        <v>50</v>
      </c>
      <c r="CX113" s="13">
        <v>32</v>
      </c>
      <c r="CZ113" s="13">
        <v>71</v>
      </c>
      <c r="DA113" s="13">
        <v>58</v>
      </c>
      <c r="DB113" s="13">
        <v>59</v>
      </c>
      <c r="DC113" s="13">
        <v>47</v>
      </c>
      <c r="DD113" s="13">
        <v>41</v>
      </c>
      <c r="DE113" s="13">
        <v>43</v>
      </c>
      <c r="DF113" s="13">
        <v>59</v>
      </c>
      <c r="DG113" s="13">
        <v>49</v>
      </c>
      <c r="DH113" s="13">
        <v>43</v>
      </c>
      <c r="DI113" s="13">
        <v>71</v>
      </c>
      <c r="DJ113" s="13">
        <v>29</v>
      </c>
      <c r="DK113" s="13">
        <v>37</v>
      </c>
    </row>
    <row r="114" spans="1:115">
      <c r="A114" s="3" t="s">
        <v>246</v>
      </c>
      <c r="B114" s="13" t="s">
        <v>283</v>
      </c>
      <c r="C114" s="13" t="s">
        <v>283</v>
      </c>
      <c r="D114" s="13" t="s">
        <v>283</v>
      </c>
      <c r="E114" s="13" t="s">
        <v>283</v>
      </c>
      <c r="F114" s="13" t="s">
        <v>283</v>
      </c>
      <c r="G114" s="13" t="s">
        <v>283</v>
      </c>
      <c r="H114" s="13" t="s">
        <v>283</v>
      </c>
      <c r="I114" s="13" t="s">
        <v>283</v>
      </c>
      <c r="J114" s="13" t="s">
        <v>283</v>
      </c>
      <c r="K114" s="13" t="s">
        <v>283</v>
      </c>
      <c r="L114" s="13" t="s">
        <v>283</v>
      </c>
      <c r="M114" s="13" t="s">
        <v>283</v>
      </c>
      <c r="N114" s="13" t="s">
        <v>283</v>
      </c>
      <c r="O114" s="13" t="s">
        <v>283</v>
      </c>
      <c r="P114" s="13" t="s">
        <v>283</v>
      </c>
      <c r="Q114" s="13" t="s">
        <v>283</v>
      </c>
      <c r="R114" s="13" t="s">
        <v>283</v>
      </c>
      <c r="S114" s="13" t="s">
        <v>283</v>
      </c>
      <c r="T114" s="13" t="s">
        <v>283</v>
      </c>
      <c r="U114" s="13" t="s">
        <v>283</v>
      </c>
      <c r="V114" s="13" t="s">
        <v>283</v>
      </c>
      <c r="W114" s="13" t="s">
        <v>283</v>
      </c>
      <c r="X114" s="13" t="s">
        <v>283</v>
      </c>
      <c r="Y114" s="13" t="s">
        <v>283</v>
      </c>
      <c r="Z114" s="13" t="s">
        <v>283</v>
      </c>
      <c r="AA114" s="13" t="s">
        <v>283</v>
      </c>
      <c r="AB114" s="13" t="s">
        <v>283</v>
      </c>
      <c r="AC114" s="13" t="s">
        <v>283</v>
      </c>
      <c r="AD114" s="13" t="s">
        <v>283</v>
      </c>
      <c r="AE114" s="13" t="s">
        <v>283</v>
      </c>
      <c r="AF114" s="74" t="s">
        <v>283</v>
      </c>
      <c r="AG114" s="74" t="s">
        <v>283</v>
      </c>
      <c r="AH114" s="74" t="s">
        <v>283</v>
      </c>
      <c r="AI114" s="74" t="s">
        <v>283</v>
      </c>
      <c r="AJ114" s="74" t="s">
        <v>283</v>
      </c>
      <c r="AK114" s="13" t="s">
        <v>283</v>
      </c>
      <c r="AL114" s="13" t="s">
        <v>283</v>
      </c>
      <c r="AM114" s="13" t="s">
        <v>283</v>
      </c>
      <c r="AN114" s="13" t="s">
        <v>283</v>
      </c>
      <c r="AO114" s="13" t="s">
        <v>283</v>
      </c>
      <c r="AP114" s="13" t="s">
        <v>283</v>
      </c>
      <c r="AQ114" s="13" t="s">
        <v>283</v>
      </c>
      <c r="AR114" s="13" t="s">
        <v>283</v>
      </c>
      <c r="AS114" s="13" t="s">
        <v>283</v>
      </c>
      <c r="AT114" s="13" t="s">
        <v>283</v>
      </c>
      <c r="AU114" s="80" t="s">
        <v>283</v>
      </c>
      <c r="AV114" s="80" t="s">
        <v>283</v>
      </c>
      <c r="AW114" s="80" t="s">
        <v>283</v>
      </c>
      <c r="AX114" s="80" t="s">
        <v>283</v>
      </c>
      <c r="AY114" s="80" t="s">
        <v>283</v>
      </c>
      <c r="AZ114" s="13">
        <v>36</v>
      </c>
      <c r="BA114" s="13">
        <v>35</v>
      </c>
      <c r="BB114" s="13">
        <v>55</v>
      </c>
      <c r="BC114" s="13">
        <v>23</v>
      </c>
      <c r="BD114" s="13">
        <v>47</v>
      </c>
      <c r="BE114" s="13">
        <v>59</v>
      </c>
      <c r="BF114" s="13">
        <v>71</v>
      </c>
      <c r="BG114" s="13">
        <v>45</v>
      </c>
      <c r="BH114" s="13">
        <v>43</v>
      </c>
      <c r="BI114" s="13">
        <v>58</v>
      </c>
      <c r="BJ114" s="13"/>
      <c r="BK114" s="3"/>
      <c r="BL114" s="3" t="s">
        <v>372</v>
      </c>
      <c r="BM114" s="3" t="s">
        <v>98</v>
      </c>
      <c r="BN114" s="3"/>
      <c r="BO114" s="3"/>
      <c r="BP114" s="13" t="s">
        <v>283</v>
      </c>
      <c r="BQ114" s="13" t="s">
        <v>282</v>
      </c>
      <c r="BR114" s="13" t="s">
        <v>282</v>
      </c>
      <c r="BS114" s="13" t="s">
        <v>282</v>
      </c>
      <c r="BT114" s="13" t="s">
        <v>282</v>
      </c>
      <c r="BU114" s="13" t="s">
        <v>282</v>
      </c>
      <c r="BV114" s="13" t="s">
        <v>282</v>
      </c>
      <c r="BW114" s="13" t="s">
        <v>282</v>
      </c>
      <c r="BX114" s="13" t="s">
        <v>282</v>
      </c>
      <c r="BY114" s="13" t="s">
        <v>282</v>
      </c>
      <c r="BZ114" s="13" t="s">
        <v>282</v>
      </c>
      <c r="CA114" s="13" t="s">
        <v>282</v>
      </c>
      <c r="CB114" s="13" t="s">
        <v>282</v>
      </c>
      <c r="CC114" s="13" t="s">
        <v>282</v>
      </c>
      <c r="CD114" s="13" t="s">
        <v>282</v>
      </c>
      <c r="CE114" s="13" t="s">
        <v>282</v>
      </c>
      <c r="CF114" s="13" t="s">
        <v>282</v>
      </c>
      <c r="CG114" s="13" t="s">
        <v>282</v>
      </c>
      <c r="CH114" s="13" t="s">
        <v>282</v>
      </c>
      <c r="CI114" s="13" t="s">
        <v>282</v>
      </c>
      <c r="CJ114" s="13" t="s">
        <v>282</v>
      </c>
      <c r="CK114" s="13" t="s">
        <v>282</v>
      </c>
      <c r="CL114" s="13" t="s">
        <v>282</v>
      </c>
      <c r="CM114" s="13" t="s">
        <v>282</v>
      </c>
      <c r="CN114" s="13" t="s">
        <v>281</v>
      </c>
      <c r="CO114" s="13" t="s">
        <v>281</v>
      </c>
      <c r="CP114" s="13" t="s">
        <v>283</v>
      </c>
      <c r="CQ114" s="13" t="s">
        <v>281</v>
      </c>
      <c r="CR114" s="13" t="s">
        <v>281</v>
      </c>
      <c r="CS114" s="13">
        <v>64</v>
      </c>
      <c r="CT114" s="13" t="s">
        <v>281</v>
      </c>
      <c r="CU114" s="13" t="s">
        <v>281</v>
      </c>
      <c r="CV114" s="13" t="s">
        <v>283</v>
      </c>
      <c r="CW114" s="13" t="s">
        <v>281</v>
      </c>
      <c r="CX114" s="13" t="s">
        <v>281</v>
      </c>
      <c r="CZ114" s="13" t="s">
        <v>283</v>
      </c>
      <c r="DA114" s="13" t="s">
        <v>283</v>
      </c>
      <c r="DB114" s="13" t="s">
        <v>283</v>
      </c>
      <c r="DC114" s="13" t="s">
        <v>283</v>
      </c>
      <c r="DD114" s="13" t="s">
        <v>283</v>
      </c>
      <c r="DE114" s="13">
        <v>43</v>
      </c>
      <c r="DF114" s="13" t="s">
        <v>281</v>
      </c>
      <c r="DG114" s="13" t="s">
        <v>281</v>
      </c>
      <c r="DH114" s="13" t="s">
        <v>281</v>
      </c>
      <c r="DI114" s="13" t="s">
        <v>281</v>
      </c>
      <c r="DJ114" s="13" t="s">
        <v>281</v>
      </c>
      <c r="DK114" s="13">
        <v>37</v>
      </c>
    </row>
    <row r="115" spans="1:115">
      <c r="A115" s="3" t="s">
        <v>247</v>
      </c>
      <c r="B115" s="13">
        <v>6</v>
      </c>
      <c r="C115" s="13">
        <v>17</v>
      </c>
      <c r="D115" s="13">
        <v>17</v>
      </c>
      <c r="E115" s="13" t="s">
        <v>283</v>
      </c>
      <c r="F115" s="13">
        <v>1</v>
      </c>
      <c r="G115" s="13">
        <v>8</v>
      </c>
      <c r="H115" s="13">
        <v>20</v>
      </c>
      <c r="I115" s="13">
        <v>20</v>
      </c>
      <c r="J115" s="13" t="s">
        <v>283</v>
      </c>
      <c r="K115" s="13">
        <v>2</v>
      </c>
      <c r="L115" s="13">
        <v>8</v>
      </c>
      <c r="M115" s="13">
        <v>15</v>
      </c>
      <c r="N115" s="13">
        <v>14</v>
      </c>
      <c r="O115" s="13" t="s">
        <v>281</v>
      </c>
      <c r="P115" s="13">
        <v>1</v>
      </c>
      <c r="Q115" s="13">
        <v>7</v>
      </c>
      <c r="R115" s="13">
        <v>0</v>
      </c>
      <c r="S115" s="13">
        <v>0</v>
      </c>
      <c r="T115" s="13" t="s">
        <v>281</v>
      </c>
      <c r="U115" s="13">
        <v>0</v>
      </c>
      <c r="V115" s="13">
        <v>7</v>
      </c>
      <c r="W115" s="13">
        <v>28</v>
      </c>
      <c r="X115" s="13">
        <v>28</v>
      </c>
      <c r="Y115" s="13" t="s">
        <v>283</v>
      </c>
      <c r="Z115" s="13">
        <v>2</v>
      </c>
      <c r="AA115" s="13" t="s">
        <v>281</v>
      </c>
      <c r="AB115" s="13" t="s">
        <v>281</v>
      </c>
      <c r="AC115" s="13" t="s">
        <v>281</v>
      </c>
      <c r="AD115" s="13" t="s">
        <v>283</v>
      </c>
      <c r="AE115" s="13" t="s">
        <v>281</v>
      </c>
      <c r="AF115" s="74" t="s">
        <v>281</v>
      </c>
      <c r="AG115" s="74" t="s">
        <v>281</v>
      </c>
      <c r="AH115" s="74" t="s">
        <v>281</v>
      </c>
      <c r="AI115" s="74" t="s">
        <v>283</v>
      </c>
      <c r="AJ115" s="74" t="s">
        <v>281</v>
      </c>
      <c r="AK115" s="13">
        <v>2</v>
      </c>
      <c r="AL115" s="13">
        <v>7</v>
      </c>
      <c r="AM115" s="13">
        <v>7</v>
      </c>
      <c r="AN115" s="13" t="s">
        <v>283</v>
      </c>
      <c r="AO115" s="13">
        <v>0</v>
      </c>
      <c r="AP115" s="13" t="s">
        <v>281</v>
      </c>
      <c r="AQ115" s="13" t="s">
        <v>281</v>
      </c>
      <c r="AR115" s="13" t="s">
        <v>281</v>
      </c>
      <c r="AS115" s="13" t="s">
        <v>283</v>
      </c>
      <c r="AT115" s="13" t="s">
        <v>281</v>
      </c>
      <c r="AU115" s="80" t="s">
        <v>281</v>
      </c>
      <c r="AV115" s="80" t="s">
        <v>281</v>
      </c>
      <c r="AW115" s="80" t="s">
        <v>281</v>
      </c>
      <c r="AX115" s="80" t="s">
        <v>283</v>
      </c>
      <c r="AY115" s="80" t="s">
        <v>281</v>
      </c>
      <c r="AZ115" s="13">
        <v>36</v>
      </c>
      <c r="BA115" s="13">
        <v>35</v>
      </c>
      <c r="BB115" s="13">
        <v>55</v>
      </c>
      <c r="BC115" s="13">
        <v>23</v>
      </c>
      <c r="BD115" s="13">
        <v>47</v>
      </c>
      <c r="BE115" s="13">
        <v>59</v>
      </c>
      <c r="BF115" s="13">
        <v>71</v>
      </c>
      <c r="BG115" s="13">
        <v>45</v>
      </c>
      <c r="BH115" s="13">
        <v>43</v>
      </c>
      <c r="BI115" s="13">
        <v>58</v>
      </c>
      <c r="BJ115" s="13"/>
      <c r="BK115" s="3"/>
      <c r="BL115" s="3" t="s">
        <v>373</v>
      </c>
      <c r="BM115" s="3" t="s">
        <v>96</v>
      </c>
      <c r="BN115" s="3"/>
      <c r="BO115" s="3"/>
      <c r="BP115" s="13">
        <v>8</v>
      </c>
      <c r="BQ115" s="13" t="s">
        <v>282</v>
      </c>
      <c r="BR115" s="13" t="s">
        <v>282</v>
      </c>
      <c r="BS115" s="13" t="s">
        <v>282</v>
      </c>
      <c r="BT115" s="13" t="s">
        <v>282</v>
      </c>
      <c r="BU115" s="13" t="s">
        <v>282</v>
      </c>
      <c r="BV115" s="13" t="s">
        <v>282</v>
      </c>
      <c r="BW115" s="13" t="s">
        <v>282</v>
      </c>
      <c r="BX115" s="13" t="s">
        <v>282</v>
      </c>
      <c r="BY115" s="13" t="s">
        <v>282</v>
      </c>
      <c r="BZ115" s="13" t="s">
        <v>282</v>
      </c>
      <c r="CA115" s="13" t="s">
        <v>282</v>
      </c>
      <c r="CB115" s="13" t="s">
        <v>282</v>
      </c>
      <c r="CC115" s="13" t="s">
        <v>282</v>
      </c>
      <c r="CD115" s="13" t="s">
        <v>282</v>
      </c>
      <c r="CE115" s="13" t="s">
        <v>282</v>
      </c>
      <c r="CF115" s="13" t="s">
        <v>282</v>
      </c>
      <c r="CG115" s="13" t="s">
        <v>282</v>
      </c>
      <c r="CH115" s="13" t="s">
        <v>282</v>
      </c>
      <c r="CI115" s="13" t="s">
        <v>282</v>
      </c>
      <c r="CJ115" s="13" t="s">
        <v>282</v>
      </c>
      <c r="CK115" s="13" t="s">
        <v>282</v>
      </c>
      <c r="CL115" s="13" t="s">
        <v>282</v>
      </c>
      <c r="CM115" s="13" t="s">
        <v>282</v>
      </c>
      <c r="CN115" s="13">
        <v>13</v>
      </c>
      <c r="CO115" s="13">
        <v>39</v>
      </c>
      <c r="CP115" s="13">
        <v>39</v>
      </c>
      <c r="CQ115" s="13" t="s">
        <v>281</v>
      </c>
      <c r="CR115" s="13">
        <v>5</v>
      </c>
      <c r="CS115" s="13">
        <v>64</v>
      </c>
      <c r="CT115" s="13">
        <v>9</v>
      </c>
      <c r="CU115" s="13">
        <v>50</v>
      </c>
      <c r="CV115" s="13">
        <v>50</v>
      </c>
      <c r="CW115" s="13">
        <v>40</v>
      </c>
      <c r="CX115" s="13">
        <v>5</v>
      </c>
      <c r="CZ115" s="13">
        <v>7</v>
      </c>
      <c r="DA115" s="13">
        <v>9</v>
      </c>
      <c r="DB115" s="13">
        <v>10</v>
      </c>
      <c r="DC115" s="13">
        <v>5</v>
      </c>
      <c r="DD115" s="13">
        <v>1</v>
      </c>
      <c r="DE115" s="13">
        <v>43</v>
      </c>
      <c r="DF115" s="13">
        <v>6</v>
      </c>
      <c r="DG115" s="13">
        <v>12</v>
      </c>
      <c r="DH115" s="13">
        <v>12</v>
      </c>
      <c r="DI115" s="13" t="s">
        <v>283</v>
      </c>
      <c r="DJ115" s="13">
        <v>1</v>
      </c>
      <c r="DK115" s="13">
        <v>37</v>
      </c>
    </row>
    <row r="116" spans="1:115">
      <c r="A116" s="3" t="s">
        <v>248</v>
      </c>
      <c r="B116" s="13" t="s">
        <v>283</v>
      </c>
      <c r="C116" s="13" t="s">
        <v>283</v>
      </c>
      <c r="D116" s="13" t="s">
        <v>283</v>
      </c>
      <c r="E116" s="13" t="s">
        <v>283</v>
      </c>
      <c r="F116" s="13" t="s">
        <v>283</v>
      </c>
      <c r="G116" s="13" t="s">
        <v>283</v>
      </c>
      <c r="H116" s="13" t="s">
        <v>283</v>
      </c>
      <c r="I116" s="13" t="s">
        <v>283</v>
      </c>
      <c r="J116" s="13" t="s">
        <v>283</v>
      </c>
      <c r="K116" s="13" t="s">
        <v>283</v>
      </c>
      <c r="L116" s="13" t="s">
        <v>283</v>
      </c>
      <c r="M116" s="13" t="s">
        <v>283</v>
      </c>
      <c r="N116" s="13" t="s">
        <v>283</v>
      </c>
      <c r="O116" s="13" t="s">
        <v>283</v>
      </c>
      <c r="P116" s="13" t="s">
        <v>283</v>
      </c>
      <c r="Q116" s="13" t="s">
        <v>283</v>
      </c>
      <c r="R116" s="13" t="s">
        <v>283</v>
      </c>
      <c r="S116" s="13" t="s">
        <v>283</v>
      </c>
      <c r="T116" s="13" t="s">
        <v>283</v>
      </c>
      <c r="U116" s="13" t="s">
        <v>283</v>
      </c>
      <c r="V116" s="13" t="s">
        <v>283</v>
      </c>
      <c r="W116" s="13" t="s">
        <v>283</v>
      </c>
      <c r="X116" s="13" t="s">
        <v>283</v>
      </c>
      <c r="Y116" s="13" t="s">
        <v>283</v>
      </c>
      <c r="Z116" s="13" t="s">
        <v>283</v>
      </c>
      <c r="AA116" s="13" t="s">
        <v>283</v>
      </c>
      <c r="AB116" s="13" t="s">
        <v>283</v>
      </c>
      <c r="AC116" s="13" t="s">
        <v>283</v>
      </c>
      <c r="AD116" s="13" t="s">
        <v>283</v>
      </c>
      <c r="AE116" s="13" t="s">
        <v>283</v>
      </c>
      <c r="AF116" s="74" t="s">
        <v>283</v>
      </c>
      <c r="AG116" s="74" t="s">
        <v>283</v>
      </c>
      <c r="AH116" s="74" t="s">
        <v>283</v>
      </c>
      <c r="AI116" s="74" t="s">
        <v>283</v>
      </c>
      <c r="AJ116" s="74" t="s">
        <v>283</v>
      </c>
      <c r="AK116" s="13" t="s">
        <v>283</v>
      </c>
      <c r="AL116" s="13" t="s">
        <v>283</v>
      </c>
      <c r="AM116" s="13" t="s">
        <v>283</v>
      </c>
      <c r="AN116" s="13" t="s">
        <v>283</v>
      </c>
      <c r="AO116" s="13" t="s">
        <v>283</v>
      </c>
      <c r="AP116" s="13" t="s">
        <v>283</v>
      </c>
      <c r="AQ116" s="13" t="s">
        <v>283</v>
      </c>
      <c r="AR116" s="13" t="s">
        <v>283</v>
      </c>
      <c r="AS116" s="13" t="s">
        <v>283</v>
      </c>
      <c r="AT116" s="13" t="s">
        <v>283</v>
      </c>
      <c r="AU116" s="80" t="s">
        <v>283</v>
      </c>
      <c r="AV116" s="80" t="s">
        <v>283</v>
      </c>
      <c r="AW116" s="80" t="s">
        <v>283</v>
      </c>
      <c r="AX116" s="80" t="s">
        <v>283</v>
      </c>
      <c r="AY116" s="80" t="s">
        <v>283</v>
      </c>
      <c r="AZ116" s="13">
        <v>36</v>
      </c>
      <c r="BA116" s="13">
        <v>35</v>
      </c>
      <c r="BB116" s="13">
        <v>55</v>
      </c>
      <c r="BC116" s="13">
        <v>23</v>
      </c>
      <c r="BD116" s="13">
        <v>47</v>
      </c>
      <c r="BE116" s="13">
        <v>59</v>
      </c>
      <c r="BF116" s="13">
        <v>71</v>
      </c>
      <c r="BG116" s="13">
        <v>45</v>
      </c>
      <c r="BH116" s="13">
        <v>43</v>
      </c>
      <c r="BI116" s="13">
        <v>58</v>
      </c>
      <c r="BJ116" s="13"/>
      <c r="BK116" s="3"/>
      <c r="BL116" s="3" t="s">
        <v>374</v>
      </c>
      <c r="BM116" s="3" t="s">
        <v>94</v>
      </c>
      <c r="BN116" s="3"/>
      <c r="BO116" s="3"/>
      <c r="BP116" s="13" t="s">
        <v>283</v>
      </c>
      <c r="BQ116" s="13" t="s">
        <v>282</v>
      </c>
      <c r="BR116" s="13" t="s">
        <v>282</v>
      </c>
      <c r="BS116" s="13" t="s">
        <v>282</v>
      </c>
      <c r="BT116" s="13" t="s">
        <v>282</v>
      </c>
      <c r="BU116" s="13" t="s">
        <v>282</v>
      </c>
      <c r="BV116" s="13" t="s">
        <v>282</v>
      </c>
      <c r="BW116" s="13" t="s">
        <v>282</v>
      </c>
      <c r="BX116" s="13" t="s">
        <v>282</v>
      </c>
      <c r="BY116" s="13" t="s">
        <v>282</v>
      </c>
      <c r="BZ116" s="13" t="s">
        <v>282</v>
      </c>
      <c r="CA116" s="13" t="s">
        <v>282</v>
      </c>
      <c r="CB116" s="13" t="s">
        <v>282</v>
      </c>
      <c r="CC116" s="13" t="s">
        <v>282</v>
      </c>
      <c r="CD116" s="13" t="s">
        <v>282</v>
      </c>
      <c r="CE116" s="13" t="s">
        <v>282</v>
      </c>
      <c r="CF116" s="13" t="s">
        <v>282</v>
      </c>
      <c r="CG116" s="13" t="s">
        <v>282</v>
      </c>
      <c r="CH116" s="13" t="s">
        <v>282</v>
      </c>
      <c r="CI116" s="13" t="s">
        <v>282</v>
      </c>
      <c r="CJ116" s="13" t="s">
        <v>282</v>
      </c>
      <c r="CK116" s="13" t="s">
        <v>282</v>
      </c>
      <c r="CL116" s="13" t="s">
        <v>282</v>
      </c>
      <c r="CM116" s="13" t="s">
        <v>282</v>
      </c>
      <c r="CN116" s="13" t="s">
        <v>283</v>
      </c>
      <c r="CO116" s="13" t="s">
        <v>283</v>
      </c>
      <c r="CP116" s="13" t="s">
        <v>283</v>
      </c>
      <c r="CQ116" s="13" t="s">
        <v>283</v>
      </c>
      <c r="CR116" s="13" t="s">
        <v>283</v>
      </c>
      <c r="CS116" s="13">
        <v>64</v>
      </c>
      <c r="CT116" s="13" t="s">
        <v>283</v>
      </c>
      <c r="CU116" s="13" t="s">
        <v>283</v>
      </c>
      <c r="CV116" s="13" t="s">
        <v>283</v>
      </c>
      <c r="CW116" s="13" t="s">
        <v>283</v>
      </c>
      <c r="CX116" s="13" t="s">
        <v>283</v>
      </c>
      <c r="CZ116" s="13" t="s">
        <v>283</v>
      </c>
      <c r="DA116" s="13" t="s">
        <v>283</v>
      </c>
      <c r="DB116" s="13" t="s">
        <v>283</v>
      </c>
      <c r="DC116" s="13" t="s">
        <v>283</v>
      </c>
      <c r="DD116" s="13" t="s">
        <v>283</v>
      </c>
      <c r="DE116" s="13">
        <v>43</v>
      </c>
      <c r="DF116" s="13" t="s">
        <v>283</v>
      </c>
      <c r="DG116" s="13" t="s">
        <v>283</v>
      </c>
      <c r="DH116" s="13" t="s">
        <v>283</v>
      </c>
      <c r="DI116" s="13" t="s">
        <v>283</v>
      </c>
      <c r="DJ116" s="13" t="s">
        <v>283</v>
      </c>
      <c r="DK116" s="13">
        <v>37</v>
      </c>
    </row>
    <row r="117" spans="1:115">
      <c r="A117" s="3" t="s">
        <v>249</v>
      </c>
      <c r="B117" s="13" t="s">
        <v>283</v>
      </c>
      <c r="C117" s="13" t="s">
        <v>283</v>
      </c>
      <c r="D117" s="13" t="s">
        <v>283</v>
      </c>
      <c r="E117" s="13" t="s">
        <v>283</v>
      </c>
      <c r="F117" s="13" t="s">
        <v>283</v>
      </c>
      <c r="G117" s="13" t="s">
        <v>281</v>
      </c>
      <c r="H117" s="13" t="s">
        <v>281</v>
      </c>
      <c r="I117" s="13" t="s">
        <v>281</v>
      </c>
      <c r="J117" s="13" t="s">
        <v>283</v>
      </c>
      <c r="K117" s="13" t="s">
        <v>281</v>
      </c>
      <c r="L117" s="13" t="s">
        <v>281</v>
      </c>
      <c r="M117" s="13" t="s">
        <v>281</v>
      </c>
      <c r="N117" s="13" t="s">
        <v>281</v>
      </c>
      <c r="O117" s="13" t="s">
        <v>283</v>
      </c>
      <c r="P117" s="13" t="s">
        <v>281</v>
      </c>
      <c r="Q117" s="13" t="s">
        <v>281</v>
      </c>
      <c r="R117" s="13" t="s">
        <v>281</v>
      </c>
      <c r="S117" s="13" t="s">
        <v>281</v>
      </c>
      <c r="T117" s="13" t="s">
        <v>283</v>
      </c>
      <c r="U117" s="13" t="s">
        <v>281</v>
      </c>
      <c r="V117" s="13" t="s">
        <v>281</v>
      </c>
      <c r="W117" s="13" t="s">
        <v>281</v>
      </c>
      <c r="X117" s="13" t="s">
        <v>281</v>
      </c>
      <c r="Y117" s="13" t="s">
        <v>283</v>
      </c>
      <c r="Z117" s="13" t="s">
        <v>281</v>
      </c>
      <c r="AA117" s="13" t="s">
        <v>281</v>
      </c>
      <c r="AB117" s="13" t="s">
        <v>281</v>
      </c>
      <c r="AC117" s="13" t="s">
        <v>281</v>
      </c>
      <c r="AD117" s="13" t="s">
        <v>283</v>
      </c>
      <c r="AE117" s="13" t="s">
        <v>281</v>
      </c>
      <c r="AF117" s="74" t="s">
        <v>283</v>
      </c>
      <c r="AG117" s="74" t="s">
        <v>283</v>
      </c>
      <c r="AH117" s="74" t="s">
        <v>283</v>
      </c>
      <c r="AI117" s="74" t="s">
        <v>283</v>
      </c>
      <c r="AJ117" s="74" t="s">
        <v>283</v>
      </c>
      <c r="AK117" s="13" t="s">
        <v>281</v>
      </c>
      <c r="AL117" s="13" t="s">
        <v>281</v>
      </c>
      <c r="AM117" s="13" t="s">
        <v>283</v>
      </c>
      <c r="AN117" s="13" t="s">
        <v>281</v>
      </c>
      <c r="AO117" s="13" t="s">
        <v>281</v>
      </c>
      <c r="AP117" s="13" t="s">
        <v>281</v>
      </c>
      <c r="AQ117" s="13" t="s">
        <v>281</v>
      </c>
      <c r="AR117" s="13" t="s">
        <v>281</v>
      </c>
      <c r="AS117" s="13" t="s">
        <v>283</v>
      </c>
      <c r="AT117" s="13" t="s">
        <v>281</v>
      </c>
      <c r="AU117" s="80" t="s">
        <v>283</v>
      </c>
      <c r="AV117" s="80" t="s">
        <v>283</v>
      </c>
      <c r="AW117" s="80" t="s">
        <v>283</v>
      </c>
      <c r="AX117" s="80" t="s">
        <v>283</v>
      </c>
      <c r="AY117" s="80" t="s">
        <v>283</v>
      </c>
      <c r="AZ117" s="13">
        <v>36</v>
      </c>
      <c r="BA117" s="13">
        <v>35</v>
      </c>
      <c r="BB117" s="13">
        <v>55</v>
      </c>
      <c r="BC117" s="13">
        <v>23</v>
      </c>
      <c r="BD117" s="13">
        <v>47</v>
      </c>
      <c r="BE117" s="13">
        <v>59</v>
      </c>
      <c r="BF117" s="13">
        <v>71</v>
      </c>
      <c r="BG117" s="13">
        <v>45</v>
      </c>
      <c r="BH117" s="13">
        <v>43</v>
      </c>
      <c r="BI117" s="13">
        <v>58</v>
      </c>
      <c r="BJ117" s="13"/>
      <c r="BK117" s="3"/>
      <c r="BL117" s="3" t="s">
        <v>375</v>
      </c>
      <c r="BM117" s="3" t="s">
        <v>92</v>
      </c>
      <c r="BN117" s="3"/>
      <c r="BO117" s="3"/>
      <c r="BP117" s="13" t="s">
        <v>283</v>
      </c>
      <c r="BQ117" s="13" t="s">
        <v>282</v>
      </c>
      <c r="BR117" s="13" t="s">
        <v>282</v>
      </c>
      <c r="BS117" s="13" t="s">
        <v>282</v>
      </c>
      <c r="BT117" s="13" t="s">
        <v>282</v>
      </c>
      <c r="BU117" s="13" t="s">
        <v>282</v>
      </c>
      <c r="BV117" s="13" t="s">
        <v>282</v>
      </c>
      <c r="BW117" s="13" t="s">
        <v>282</v>
      </c>
      <c r="BX117" s="13" t="s">
        <v>282</v>
      </c>
      <c r="BY117" s="13" t="s">
        <v>282</v>
      </c>
      <c r="BZ117" s="13" t="s">
        <v>282</v>
      </c>
      <c r="CA117" s="13" t="s">
        <v>282</v>
      </c>
      <c r="CB117" s="13" t="s">
        <v>282</v>
      </c>
      <c r="CC117" s="13" t="s">
        <v>282</v>
      </c>
      <c r="CD117" s="13" t="s">
        <v>282</v>
      </c>
      <c r="CE117" s="13" t="s">
        <v>282</v>
      </c>
      <c r="CF117" s="13" t="s">
        <v>282</v>
      </c>
      <c r="CG117" s="13" t="s">
        <v>282</v>
      </c>
      <c r="CH117" s="13" t="s">
        <v>282</v>
      </c>
      <c r="CI117" s="13" t="s">
        <v>282</v>
      </c>
      <c r="CJ117" s="13" t="s">
        <v>282</v>
      </c>
      <c r="CK117" s="13" t="s">
        <v>282</v>
      </c>
      <c r="CL117" s="13" t="s">
        <v>282</v>
      </c>
      <c r="CM117" s="13" t="s">
        <v>282</v>
      </c>
      <c r="CN117" s="13" t="s">
        <v>283</v>
      </c>
      <c r="CO117" s="13" t="s">
        <v>283</v>
      </c>
      <c r="CP117" s="13" t="s">
        <v>283</v>
      </c>
      <c r="CQ117" s="13" t="s">
        <v>283</v>
      </c>
      <c r="CR117" s="13" t="s">
        <v>283</v>
      </c>
      <c r="CS117" s="13">
        <v>64</v>
      </c>
      <c r="CT117" s="13" t="s">
        <v>283</v>
      </c>
      <c r="CU117" s="13" t="s">
        <v>283</v>
      </c>
      <c r="CV117" s="13" t="s">
        <v>283</v>
      </c>
      <c r="CW117" s="13" t="s">
        <v>283</v>
      </c>
      <c r="CX117" s="13" t="s">
        <v>283</v>
      </c>
      <c r="CZ117" s="13" t="s">
        <v>283</v>
      </c>
      <c r="DA117" s="13" t="s">
        <v>283</v>
      </c>
      <c r="DB117" s="13" t="s">
        <v>283</v>
      </c>
      <c r="DC117" s="13" t="s">
        <v>283</v>
      </c>
      <c r="DD117" s="13" t="s">
        <v>283</v>
      </c>
      <c r="DE117" s="13">
        <v>43</v>
      </c>
      <c r="DF117" s="13" t="s">
        <v>283</v>
      </c>
      <c r="DG117" s="13" t="s">
        <v>283</v>
      </c>
      <c r="DH117" s="13" t="s">
        <v>283</v>
      </c>
      <c r="DI117" s="13" t="s">
        <v>283</v>
      </c>
      <c r="DJ117" s="13" t="s">
        <v>283</v>
      </c>
      <c r="DK117" s="13">
        <v>37</v>
      </c>
    </row>
    <row r="118" spans="1:115">
      <c r="A118" s="3" t="s">
        <v>250</v>
      </c>
      <c r="B118" s="13" t="s">
        <v>281</v>
      </c>
      <c r="C118" s="13" t="s">
        <v>281</v>
      </c>
      <c r="D118" s="13" t="s">
        <v>281</v>
      </c>
      <c r="E118" s="13" t="s">
        <v>283</v>
      </c>
      <c r="F118" s="13" t="s">
        <v>281</v>
      </c>
      <c r="G118" s="13" t="s">
        <v>281</v>
      </c>
      <c r="H118" s="13" t="s">
        <v>281</v>
      </c>
      <c r="I118" s="13" t="s">
        <v>281</v>
      </c>
      <c r="J118" s="13" t="s">
        <v>283</v>
      </c>
      <c r="K118" s="13" t="s">
        <v>281</v>
      </c>
      <c r="L118" s="13" t="s">
        <v>281</v>
      </c>
      <c r="M118" s="13" t="s">
        <v>281</v>
      </c>
      <c r="N118" s="13" t="s">
        <v>281</v>
      </c>
      <c r="O118" s="13" t="s">
        <v>281</v>
      </c>
      <c r="P118" s="13" t="s">
        <v>281</v>
      </c>
      <c r="Q118" s="13" t="s">
        <v>281</v>
      </c>
      <c r="R118" s="13" t="s">
        <v>281</v>
      </c>
      <c r="S118" s="13" t="s">
        <v>281</v>
      </c>
      <c r="T118" s="13" t="s">
        <v>281</v>
      </c>
      <c r="U118" s="13" t="s">
        <v>281</v>
      </c>
      <c r="V118" s="13" t="s">
        <v>281</v>
      </c>
      <c r="W118" s="13" t="s">
        <v>281</v>
      </c>
      <c r="X118" s="13" t="s">
        <v>281</v>
      </c>
      <c r="Y118" s="13" t="s">
        <v>281</v>
      </c>
      <c r="Z118" s="13" t="s">
        <v>281</v>
      </c>
      <c r="AA118" s="13" t="s">
        <v>281</v>
      </c>
      <c r="AB118" s="13" t="s">
        <v>281</v>
      </c>
      <c r="AC118" s="13" t="s">
        <v>281</v>
      </c>
      <c r="AD118" s="13" t="s">
        <v>281</v>
      </c>
      <c r="AE118" s="13" t="s">
        <v>281</v>
      </c>
      <c r="AF118" s="74" t="s">
        <v>281</v>
      </c>
      <c r="AG118" s="74" t="s">
        <v>281</v>
      </c>
      <c r="AH118" s="74" t="s">
        <v>281</v>
      </c>
      <c r="AI118" s="74" t="s">
        <v>281</v>
      </c>
      <c r="AJ118" s="74" t="s">
        <v>281</v>
      </c>
      <c r="AK118" s="13" t="s">
        <v>281</v>
      </c>
      <c r="AL118" s="13" t="s">
        <v>281</v>
      </c>
      <c r="AM118" s="13" t="s">
        <v>283</v>
      </c>
      <c r="AN118" s="13" t="s">
        <v>281</v>
      </c>
      <c r="AO118" s="13" t="s">
        <v>281</v>
      </c>
      <c r="AP118" s="13" t="s">
        <v>281</v>
      </c>
      <c r="AQ118" s="13" t="s">
        <v>281</v>
      </c>
      <c r="AR118" s="13" t="s">
        <v>283</v>
      </c>
      <c r="AS118" s="13" t="s">
        <v>281</v>
      </c>
      <c r="AT118" s="13" t="s">
        <v>281</v>
      </c>
      <c r="AU118" s="80" t="s">
        <v>281</v>
      </c>
      <c r="AV118" s="80" t="s">
        <v>281</v>
      </c>
      <c r="AW118" s="80" t="s">
        <v>281</v>
      </c>
      <c r="AX118" s="80" t="s">
        <v>281</v>
      </c>
      <c r="AY118" s="80" t="s">
        <v>281</v>
      </c>
      <c r="AZ118" s="13">
        <v>36</v>
      </c>
      <c r="BA118" s="13">
        <v>35</v>
      </c>
      <c r="BB118" s="13">
        <v>55</v>
      </c>
      <c r="BC118" s="13">
        <v>23</v>
      </c>
      <c r="BD118" s="13">
        <v>47</v>
      </c>
      <c r="BE118" s="13">
        <v>59</v>
      </c>
      <c r="BF118" s="13">
        <v>71</v>
      </c>
      <c r="BG118" s="13">
        <v>45</v>
      </c>
      <c r="BH118" s="13">
        <v>43</v>
      </c>
      <c r="BI118" s="13">
        <v>58</v>
      </c>
      <c r="BJ118" s="13"/>
      <c r="BK118" s="3"/>
      <c r="BL118" s="3" t="s">
        <v>376</v>
      </c>
      <c r="BM118" s="3" t="s">
        <v>89</v>
      </c>
      <c r="BN118" s="3"/>
      <c r="BO118" s="3"/>
      <c r="BP118" s="13">
        <v>1</v>
      </c>
      <c r="BQ118" s="13" t="s">
        <v>282</v>
      </c>
      <c r="BR118" s="13" t="s">
        <v>282</v>
      </c>
      <c r="BS118" s="13" t="s">
        <v>282</v>
      </c>
      <c r="BT118" s="13" t="s">
        <v>282</v>
      </c>
      <c r="BU118" s="13" t="s">
        <v>282</v>
      </c>
      <c r="BV118" s="13" t="s">
        <v>282</v>
      </c>
      <c r="BW118" s="13" t="s">
        <v>282</v>
      </c>
      <c r="BX118" s="13" t="s">
        <v>282</v>
      </c>
      <c r="BY118" s="13" t="s">
        <v>282</v>
      </c>
      <c r="BZ118" s="13" t="s">
        <v>282</v>
      </c>
      <c r="CA118" s="13" t="s">
        <v>282</v>
      </c>
      <c r="CB118" s="13" t="s">
        <v>282</v>
      </c>
      <c r="CC118" s="13" t="s">
        <v>282</v>
      </c>
      <c r="CD118" s="13" t="s">
        <v>282</v>
      </c>
      <c r="CE118" s="13" t="s">
        <v>282</v>
      </c>
      <c r="CF118" s="13" t="s">
        <v>282</v>
      </c>
      <c r="CG118" s="13" t="s">
        <v>282</v>
      </c>
      <c r="CH118" s="13" t="s">
        <v>282</v>
      </c>
      <c r="CI118" s="13" t="s">
        <v>282</v>
      </c>
      <c r="CJ118" s="13" t="s">
        <v>282</v>
      </c>
      <c r="CK118" s="13" t="s">
        <v>282</v>
      </c>
      <c r="CL118" s="13" t="s">
        <v>282</v>
      </c>
      <c r="CM118" s="13" t="s">
        <v>282</v>
      </c>
      <c r="CN118" s="13" t="s">
        <v>281</v>
      </c>
      <c r="CO118" s="13" t="s">
        <v>281</v>
      </c>
      <c r="CP118" s="13" t="s">
        <v>281</v>
      </c>
      <c r="CQ118" s="13" t="s">
        <v>283</v>
      </c>
      <c r="CR118" s="13" t="s">
        <v>281</v>
      </c>
      <c r="CS118" s="13">
        <v>64</v>
      </c>
      <c r="CT118" s="13" t="s">
        <v>281</v>
      </c>
      <c r="CU118" s="13" t="s">
        <v>281</v>
      </c>
      <c r="CV118" s="13" t="s">
        <v>281</v>
      </c>
      <c r="CW118" s="13" t="s">
        <v>283</v>
      </c>
      <c r="CX118" s="13" t="s">
        <v>281</v>
      </c>
      <c r="CZ118" s="13" t="s">
        <v>281</v>
      </c>
      <c r="DA118" s="13" t="s">
        <v>281</v>
      </c>
      <c r="DB118" s="13" t="s">
        <v>281</v>
      </c>
      <c r="DC118" s="13" t="s">
        <v>283</v>
      </c>
      <c r="DD118" s="13" t="s">
        <v>281</v>
      </c>
      <c r="DE118" s="13">
        <v>43</v>
      </c>
      <c r="DF118" s="13" t="s">
        <v>281</v>
      </c>
      <c r="DG118" s="13" t="s">
        <v>281</v>
      </c>
      <c r="DH118" s="13" t="s">
        <v>281</v>
      </c>
      <c r="DI118" s="13" t="s">
        <v>283</v>
      </c>
      <c r="DJ118" s="13" t="s">
        <v>281</v>
      </c>
      <c r="DK118" s="13">
        <v>37</v>
      </c>
    </row>
    <row r="119" spans="1:115">
      <c r="A119" s="3" t="s">
        <v>251</v>
      </c>
      <c r="B119" s="13" t="s">
        <v>283</v>
      </c>
      <c r="C119" s="13" t="s">
        <v>283</v>
      </c>
      <c r="D119" s="13" t="s">
        <v>283</v>
      </c>
      <c r="E119" s="13" t="s">
        <v>283</v>
      </c>
      <c r="F119" s="13" t="s">
        <v>283</v>
      </c>
      <c r="G119" s="13" t="s">
        <v>283</v>
      </c>
      <c r="H119" s="13" t="s">
        <v>283</v>
      </c>
      <c r="I119" s="13" t="s">
        <v>283</v>
      </c>
      <c r="J119" s="13" t="s">
        <v>283</v>
      </c>
      <c r="K119" s="13" t="s">
        <v>283</v>
      </c>
      <c r="L119" s="13" t="s">
        <v>283</v>
      </c>
      <c r="M119" s="13" t="s">
        <v>283</v>
      </c>
      <c r="N119" s="13" t="s">
        <v>283</v>
      </c>
      <c r="O119" s="13" t="s">
        <v>283</v>
      </c>
      <c r="P119" s="13" t="s">
        <v>283</v>
      </c>
      <c r="Q119" s="13" t="s">
        <v>283</v>
      </c>
      <c r="R119" s="13" t="s">
        <v>283</v>
      </c>
      <c r="S119" s="13" t="s">
        <v>283</v>
      </c>
      <c r="T119" s="13" t="s">
        <v>283</v>
      </c>
      <c r="U119" s="13" t="s">
        <v>283</v>
      </c>
      <c r="V119" s="13" t="s">
        <v>283</v>
      </c>
      <c r="W119" s="13" t="s">
        <v>283</v>
      </c>
      <c r="X119" s="13" t="s">
        <v>283</v>
      </c>
      <c r="Y119" s="13" t="s">
        <v>283</v>
      </c>
      <c r="Z119" s="13" t="s">
        <v>283</v>
      </c>
      <c r="AA119" s="13" t="s">
        <v>283</v>
      </c>
      <c r="AB119" s="13" t="s">
        <v>283</v>
      </c>
      <c r="AC119" s="13" t="s">
        <v>283</v>
      </c>
      <c r="AD119" s="13" t="s">
        <v>283</v>
      </c>
      <c r="AE119" s="13" t="s">
        <v>283</v>
      </c>
      <c r="AF119" s="74" t="s">
        <v>283</v>
      </c>
      <c r="AG119" s="74" t="s">
        <v>283</v>
      </c>
      <c r="AH119" s="74" t="s">
        <v>283</v>
      </c>
      <c r="AI119" s="74" t="s">
        <v>283</v>
      </c>
      <c r="AJ119" s="74" t="s">
        <v>283</v>
      </c>
      <c r="AK119" s="13" t="s">
        <v>283</v>
      </c>
      <c r="AL119" s="13" t="s">
        <v>283</v>
      </c>
      <c r="AM119" s="13" t="s">
        <v>283</v>
      </c>
      <c r="AN119" s="13" t="s">
        <v>283</v>
      </c>
      <c r="AO119" s="13" t="s">
        <v>283</v>
      </c>
      <c r="AP119" s="13" t="s">
        <v>283</v>
      </c>
      <c r="AQ119" s="13" t="s">
        <v>283</v>
      </c>
      <c r="AR119" s="13" t="s">
        <v>283</v>
      </c>
      <c r="AS119" s="13" t="s">
        <v>283</v>
      </c>
      <c r="AT119" s="13" t="s">
        <v>283</v>
      </c>
      <c r="AU119" s="80" t="s">
        <v>283</v>
      </c>
      <c r="AV119" s="80" t="s">
        <v>283</v>
      </c>
      <c r="AW119" s="80" t="s">
        <v>283</v>
      </c>
      <c r="AX119" s="80" t="s">
        <v>283</v>
      </c>
      <c r="AY119" s="80" t="s">
        <v>283</v>
      </c>
      <c r="AZ119" s="13">
        <v>36</v>
      </c>
      <c r="BA119" s="13">
        <v>35</v>
      </c>
      <c r="BB119" s="13">
        <v>55</v>
      </c>
      <c r="BC119" s="13">
        <v>23</v>
      </c>
      <c r="BD119" s="13">
        <v>47</v>
      </c>
      <c r="BE119" s="13">
        <v>59</v>
      </c>
      <c r="BF119" s="13">
        <v>71</v>
      </c>
      <c r="BG119" s="13">
        <v>45</v>
      </c>
      <c r="BH119" s="13">
        <v>43</v>
      </c>
      <c r="BI119" s="13">
        <v>58</v>
      </c>
      <c r="BJ119" s="13"/>
      <c r="BK119" s="3"/>
      <c r="BL119" s="3" t="s">
        <v>377</v>
      </c>
      <c r="BM119" s="3" t="s">
        <v>86</v>
      </c>
      <c r="BN119" s="3"/>
      <c r="BO119" s="3"/>
      <c r="BP119" s="13" t="s">
        <v>283</v>
      </c>
      <c r="BQ119" s="13" t="s">
        <v>282</v>
      </c>
      <c r="BR119" s="13" t="s">
        <v>282</v>
      </c>
      <c r="BS119" s="13" t="s">
        <v>282</v>
      </c>
      <c r="BT119" s="13" t="s">
        <v>282</v>
      </c>
      <c r="BU119" s="13" t="s">
        <v>282</v>
      </c>
      <c r="BV119" s="13" t="s">
        <v>282</v>
      </c>
      <c r="BW119" s="13" t="s">
        <v>282</v>
      </c>
      <c r="BX119" s="13" t="s">
        <v>282</v>
      </c>
      <c r="BY119" s="13" t="s">
        <v>282</v>
      </c>
      <c r="BZ119" s="13" t="s">
        <v>282</v>
      </c>
      <c r="CA119" s="13" t="s">
        <v>282</v>
      </c>
      <c r="CB119" s="13" t="s">
        <v>282</v>
      </c>
      <c r="CC119" s="13" t="s">
        <v>282</v>
      </c>
      <c r="CD119" s="13" t="s">
        <v>282</v>
      </c>
      <c r="CE119" s="13" t="s">
        <v>282</v>
      </c>
      <c r="CF119" s="13" t="s">
        <v>282</v>
      </c>
      <c r="CG119" s="13" t="s">
        <v>282</v>
      </c>
      <c r="CH119" s="13" t="s">
        <v>282</v>
      </c>
      <c r="CI119" s="13" t="s">
        <v>282</v>
      </c>
      <c r="CJ119" s="13" t="s">
        <v>282</v>
      </c>
      <c r="CK119" s="13" t="s">
        <v>282</v>
      </c>
      <c r="CL119" s="13" t="s">
        <v>282</v>
      </c>
      <c r="CM119" s="13" t="s">
        <v>282</v>
      </c>
      <c r="CN119" s="13" t="s">
        <v>283</v>
      </c>
      <c r="CO119" s="13" t="s">
        <v>283</v>
      </c>
      <c r="CP119" s="13" t="s">
        <v>283</v>
      </c>
      <c r="CQ119" s="13" t="s">
        <v>283</v>
      </c>
      <c r="CR119" s="13" t="s">
        <v>283</v>
      </c>
      <c r="CS119" s="13">
        <v>64</v>
      </c>
      <c r="CT119" s="13" t="s">
        <v>283</v>
      </c>
      <c r="CU119" s="13" t="s">
        <v>283</v>
      </c>
      <c r="CV119" s="13" t="s">
        <v>283</v>
      </c>
      <c r="CW119" s="13" t="s">
        <v>283</v>
      </c>
      <c r="CX119" s="13" t="s">
        <v>283</v>
      </c>
      <c r="CZ119" s="13" t="s">
        <v>283</v>
      </c>
      <c r="DA119" s="13" t="s">
        <v>283</v>
      </c>
      <c r="DB119" s="13" t="s">
        <v>283</v>
      </c>
      <c r="DC119" s="13" t="s">
        <v>283</v>
      </c>
      <c r="DD119" s="13" t="s">
        <v>283</v>
      </c>
      <c r="DE119" s="13">
        <v>43</v>
      </c>
      <c r="DF119" s="13" t="s">
        <v>283</v>
      </c>
      <c r="DG119" s="13" t="s">
        <v>283</v>
      </c>
      <c r="DH119" s="13" t="s">
        <v>283</v>
      </c>
      <c r="DI119" s="13" t="s">
        <v>283</v>
      </c>
      <c r="DJ119" s="13" t="s">
        <v>283</v>
      </c>
      <c r="DK119" s="13">
        <v>37</v>
      </c>
    </row>
    <row r="120" spans="1:115">
      <c r="A120" s="3" t="s">
        <v>252</v>
      </c>
      <c r="B120" s="13" t="s">
        <v>283</v>
      </c>
      <c r="C120" s="13" t="s">
        <v>283</v>
      </c>
      <c r="D120" s="13" t="s">
        <v>283</v>
      </c>
      <c r="E120" s="13" t="s">
        <v>283</v>
      </c>
      <c r="F120" s="13" t="s">
        <v>283</v>
      </c>
      <c r="G120" s="13" t="s">
        <v>283</v>
      </c>
      <c r="H120" s="13" t="s">
        <v>283</v>
      </c>
      <c r="I120" s="13" t="s">
        <v>283</v>
      </c>
      <c r="J120" s="13" t="s">
        <v>283</v>
      </c>
      <c r="K120" s="13" t="s">
        <v>283</v>
      </c>
      <c r="L120" s="13" t="s">
        <v>283</v>
      </c>
      <c r="M120" s="13" t="s">
        <v>283</v>
      </c>
      <c r="N120" s="13" t="s">
        <v>283</v>
      </c>
      <c r="O120" s="13" t="s">
        <v>283</v>
      </c>
      <c r="P120" s="13" t="s">
        <v>283</v>
      </c>
      <c r="Q120" s="13" t="s">
        <v>283</v>
      </c>
      <c r="R120" s="13" t="s">
        <v>283</v>
      </c>
      <c r="S120" s="13" t="s">
        <v>283</v>
      </c>
      <c r="T120" s="13" t="s">
        <v>283</v>
      </c>
      <c r="U120" s="13" t="s">
        <v>283</v>
      </c>
      <c r="V120" s="13" t="s">
        <v>283</v>
      </c>
      <c r="W120" s="13" t="s">
        <v>283</v>
      </c>
      <c r="X120" s="13" t="s">
        <v>283</v>
      </c>
      <c r="Y120" s="13" t="s">
        <v>283</v>
      </c>
      <c r="Z120" s="13" t="s">
        <v>283</v>
      </c>
      <c r="AA120" s="13" t="s">
        <v>283</v>
      </c>
      <c r="AB120" s="13" t="s">
        <v>283</v>
      </c>
      <c r="AC120" s="13" t="s">
        <v>283</v>
      </c>
      <c r="AD120" s="13" t="s">
        <v>283</v>
      </c>
      <c r="AE120" s="13" t="s">
        <v>283</v>
      </c>
      <c r="AF120" s="74" t="s">
        <v>283</v>
      </c>
      <c r="AG120" s="74" t="s">
        <v>283</v>
      </c>
      <c r="AH120" s="74" t="s">
        <v>283</v>
      </c>
      <c r="AI120" s="74" t="s">
        <v>283</v>
      </c>
      <c r="AJ120" s="74" t="s">
        <v>283</v>
      </c>
      <c r="AK120" s="13" t="s">
        <v>283</v>
      </c>
      <c r="AL120" s="13" t="s">
        <v>283</v>
      </c>
      <c r="AM120" s="13" t="s">
        <v>283</v>
      </c>
      <c r="AN120" s="13" t="s">
        <v>283</v>
      </c>
      <c r="AO120" s="13" t="s">
        <v>283</v>
      </c>
      <c r="AP120" s="13" t="s">
        <v>283</v>
      </c>
      <c r="AQ120" s="13" t="s">
        <v>283</v>
      </c>
      <c r="AR120" s="13" t="s">
        <v>283</v>
      </c>
      <c r="AS120" s="13" t="s">
        <v>283</v>
      </c>
      <c r="AT120" s="13" t="s">
        <v>283</v>
      </c>
      <c r="AU120" s="80" t="s">
        <v>283</v>
      </c>
      <c r="AV120" s="80" t="s">
        <v>283</v>
      </c>
      <c r="AW120" s="80" t="s">
        <v>283</v>
      </c>
      <c r="AX120" s="80" t="s">
        <v>283</v>
      </c>
      <c r="AY120" s="80" t="s">
        <v>283</v>
      </c>
      <c r="AZ120" s="13">
        <v>36</v>
      </c>
      <c r="BA120" s="13">
        <v>35</v>
      </c>
      <c r="BB120" s="13">
        <v>55</v>
      </c>
      <c r="BC120" s="13">
        <v>23</v>
      </c>
      <c r="BD120" s="13">
        <v>47</v>
      </c>
      <c r="BE120" s="13">
        <v>59</v>
      </c>
      <c r="BF120" s="13">
        <v>71</v>
      </c>
      <c r="BG120" s="13">
        <v>45</v>
      </c>
      <c r="BH120" s="13">
        <v>43</v>
      </c>
      <c r="BI120" s="13">
        <v>58</v>
      </c>
      <c r="BJ120" s="13"/>
      <c r="BK120" s="3"/>
      <c r="BL120" s="3" t="s">
        <v>378</v>
      </c>
      <c r="BM120" s="3" t="s">
        <v>83</v>
      </c>
      <c r="BN120" s="3"/>
      <c r="BO120" s="3"/>
      <c r="BP120" s="13" t="s">
        <v>283</v>
      </c>
      <c r="BQ120" s="13" t="s">
        <v>282</v>
      </c>
      <c r="BR120" s="13" t="s">
        <v>282</v>
      </c>
      <c r="BS120" s="13" t="s">
        <v>282</v>
      </c>
      <c r="BT120" s="13" t="s">
        <v>282</v>
      </c>
      <c r="BU120" s="13" t="s">
        <v>282</v>
      </c>
      <c r="BV120" s="13" t="s">
        <v>282</v>
      </c>
      <c r="BW120" s="13" t="s">
        <v>282</v>
      </c>
      <c r="BX120" s="13" t="s">
        <v>282</v>
      </c>
      <c r="BY120" s="13" t="s">
        <v>282</v>
      </c>
      <c r="BZ120" s="13" t="s">
        <v>282</v>
      </c>
      <c r="CA120" s="13" t="s">
        <v>282</v>
      </c>
      <c r="CB120" s="13" t="s">
        <v>282</v>
      </c>
      <c r="CC120" s="13" t="s">
        <v>282</v>
      </c>
      <c r="CD120" s="13" t="s">
        <v>282</v>
      </c>
      <c r="CE120" s="13" t="s">
        <v>282</v>
      </c>
      <c r="CF120" s="13" t="s">
        <v>282</v>
      </c>
      <c r="CG120" s="13" t="s">
        <v>282</v>
      </c>
      <c r="CH120" s="13" t="s">
        <v>282</v>
      </c>
      <c r="CI120" s="13" t="s">
        <v>282</v>
      </c>
      <c r="CJ120" s="13" t="s">
        <v>282</v>
      </c>
      <c r="CK120" s="13" t="s">
        <v>282</v>
      </c>
      <c r="CL120" s="13" t="s">
        <v>282</v>
      </c>
      <c r="CM120" s="13" t="s">
        <v>282</v>
      </c>
      <c r="CN120" s="13" t="s">
        <v>283</v>
      </c>
      <c r="CO120" s="13" t="s">
        <v>283</v>
      </c>
      <c r="CP120" s="13" t="s">
        <v>283</v>
      </c>
      <c r="CQ120" s="13" t="s">
        <v>283</v>
      </c>
      <c r="CR120" s="13" t="s">
        <v>283</v>
      </c>
      <c r="CS120" s="13">
        <v>64</v>
      </c>
      <c r="CT120" s="13" t="s">
        <v>283</v>
      </c>
      <c r="CU120" s="13" t="s">
        <v>283</v>
      </c>
      <c r="CV120" s="13" t="s">
        <v>283</v>
      </c>
      <c r="CW120" s="13" t="s">
        <v>283</v>
      </c>
      <c r="CX120" s="13" t="s">
        <v>283</v>
      </c>
      <c r="CZ120" s="13" t="s">
        <v>283</v>
      </c>
      <c r="DA120" s="13" t="s">
        <v>283</v>
      </c>
      <c r="DB120" s="13" t="s">
        <v>283</v>
      </c>
      <c r="DC120" s="13" t="s">
        <v>283</v>
      </c>
      <c r="DD120" s="13" t="s">
        <v>283</v>
      </c>
      <c r="DE120" s="13">
        <v>43</v>
      </c>
      <c r="DF120" s="13" t="s">
        <v>283</v>
      </c>
      <c r="DG120" s="13" t="s">
        <v>283</v>
      </c>
      <c r="DH120" s="13" t="s">
        <v>283</v>
      </c>
      <c r="DI120" s="13" t="s">
        <v>283</v>
      </c>
      <c r="DJ120" s="13" t="s">
        <v>283</v>
      </c>
      <c r="DK120" s="13">
        <v>37</v>
      </c>
    </row>
    <row r="121" spans="1:115">
      <c r="A121" s="3" t="s">
        <v>253</v>
      </c>
      <c r="B121" s="13" t="s">
        <v>283</v>
      </c>
      <c r="C121" s="13" t="s">
        <v>283</v>
      </c>
      <c r="D121" s="13" t="s">
        <v>283</v>
      </c>
      <c r="E121" s="13" t="s">
        <v>283</v>
      </c>
      <c r="F121" s="13" t="s">
        <v>283</v>
      </c>
      <c r="G121" s="13" t="s">
        <v>283</v>
      </c>
      <c r="H121" s="13" t="s">
        <v>283</v>
      </c>
      <c r="I121" s="13" t="s">
        <v>283</v>
      </c>
      <c r="J121" s="13" t="s">
        <v>283</v>
      </c>
      <c r="K121" s="13" t="s">
        <v>283</v>
      </c>
      <c r="L121" s="13" t="s">
        <v>283</v>
      </c>
      <c r="M121" s="13" t="s">
        <v>283</v>
      </c>
      <c r="N121" s="13" t="s">
        <v>283</v>
      </c>
      <c r="O121" s="13" t="s">
        <v>283</v>
      </c>
      <c r="P121" s="13" t="s">
        <v>283</v>
      </c>
      <c r="Q121" s="13" t="s">
        <v>283</v>
      </c>
      <c r="R121" s="13" t="s">
        <v>283</v>
      </c>
      <c r="S121" s="13" t="s">
        <v>283</v>
      </c>
      <c r="T121" s="13" t="s">
        <v>283</v>
      </c>
      <c r="U121" s="13" t="s">
        <v>283</v>
      </c>
      <c r="V121" s="13" t="s">
        <v>283</v>
      </c>
      <c r="W121" s="13" t="s">
        <v>283</v>
      </c>
      <c r="X121" s="13" t="s">
        <v>283</v>
      </c>
      <c r="Y121" s="13" t="s">
        <v>283</v>
      </c>
      <c r="Z121" s="13" t="s">
        <v>283</v>
      </c>
      <c r="AA121" s="13" t="s">
        <v>283</v>
      </c>
      <c r="AB121" s="13" t="s">
        <v>283</v>
      </c>
      <c r="AC121" s="13" t="s">
        <v>283</v>
      </c>
      <c r="AD121" s="13" t="s">
        <v>283</v>
      </c>
      <c r="AE121" s="13" t="s">
        <v>283</v>
      </c>
      <c r="AF121" s="74" t="s">
        <v>283</v>
      </c>
      <c r="AG121" s="74" t="s">
        <v>283</v>
      </c>
      <c r="AH121" s="74" t="s">
        <v>283</v>
      </c>
      <c r="AI121" s="74" t="s">
        <v>283</v>
      </c>
      <c r="AJ121" s="74" t="s">
        <v>283</v>
      </c>
      <c r="AK121" s="13" t="s">
        <v>283</v>
      </c>
      <c r="AL121" s="13" t="s">
        <v>283</v>
      </c>
      <c r="AM121" s="13" t="s">
        <v>283</v>
      </c>
      <c r="AN121" s="13" t="s">
        <v>283</v>
      </c>
      <c r="AO121" s="13" t="s">
        <v>283</v>
      </c>
      <c r="AP121" s="13" t="s">
        <v>283</v>
      </c>
      <c r="AQ121" s="13" t="s">
        <v>283</v>
      </c>
      <c r="AR121" s="13" t="s">
        <v>283</v>
      </c>
      <c r="AS121" s="13" t="s">
        <v>283</v>
      </c>
      <c r="AT121" s="13" t="s">
        <v>283</v>
      </c>
      <c r="AU121" s="80" t="s">
        <v>283</v>
      </c>
      <c r="AV121" s="80" t="s">
        <v>283</v>
      </c>
      <c r="AW121" s="80" t="s">
        <v>283</v>
      </c>
      <c r="AX121" s="80" t="s">
        <v>283</v>
      </c>
      <c r="AY121" s="80" t="s">
        <v>283</v>
      </c>
      <c r="AZ121" s="13">
        <v>36</v>
      </c>
      <c r="BA121" s="13">
        <v>35</v>
      </c>
      <c r="BB121" s="13">
        <v>55</v>
      </c>
      <c r="BC121" s="13">
        <v>23</v>
      </c>
      <c r="BD121" s="13">
        <v>47</v>
      </c>
      <c r="BE121" s="13">
        <v>59</v>
      </c>
      <c r="BF121" s="13">
        <v>71</v>
      </c>
      <c r="BG121" s="13">
        <v>45</v>
      </c>
      <c r="BH121" s="13">
        <v>43</v>
      </c>
      <c r="BI121" s="13">
        <v>58</v>
      </c>
      <c r="BJ121" s="13"/>
      <c r="BK121" s="3"/>
      <c r="BL121" s="3" t="s">
        <v>379</v>
      </c>
      <c r="BM121" s="3" t="s">
        <v>80</v>
      </c>
      <c r="BN121" s="3"/>
      <c r="BO121" s="3"/>
      <c r="BP121" s="13" t="s">
        <v>283</v>
      </c>
      <c r="BQ121" s="13" t="s">
        <v>282</v>
      </c>
      <c r="BR121" s="13" t="s">
        <v>282</v>
      </c>
      <c r="BS121" s="13" t="s">
        <v>282</v>
      </c>
      <c r="BT121" s="13" t="s">
        <v>282</v>
      </c>
      <c r="BU121" s="13" t="s">
        <v>282</v>
      </c>
      <c r="BV121" s="13" t="s">
        <v>282</v>
      </c>
      <c r="BW121" s="13" t="s">
        <v>282</v>
      </c>
      <c r="BX121" s="13" t="s">
        <v>282</v>
      </c>
      <c r="BY121" s="13" t="s">
        <v>282</v>
      </c>
      <c r="BZ121" s="13" t="s">
        <v>282</v>
      </c>
      <c r="CA121" s="13" t="s">
        <v>282</v>
      </c>
      <c r="CB121" s="13" t="s">
        <v>282</v>
      </c>
      <c r="CC121" s="13" t="s">
        <v>282</v>
      </c>
      <c r="CD121" s="13" t="s">
        <v>282</v>
      </c>
      <c r="CE121" s="13" t="s">
        <v>282</v>
      </c>
      <c r="CF121" s="13" t="s">
        <v>282</v>
      </c>
      <c r="CG121" s="13" t="s">
        <v>282</v>
      </c>
      <c r="CH121" s="13" t="s">
        <v>282</v>
      </c>
      <c r="CI121" s="13" t="s">
        <v>282</v>
      </c>
      <c r="CJ121" s="13" t="s">
        <v>282</v>
      </c>
      <c r="CK121" s="13" t="s">
        <v>282</v>
      </c>
      <c r="CL121" s="13" t="s">
        <v>282</v>
      </c>
      <c r="CM121" s="13" t="s">
        <v>282</v>
      </c>
      <c r="CN121" s="13" t="s">
        <v>283</v>
      </c>
      <c r="CO121" s="13" t="s">
        <v>283</v>
      </c>
      <c r="CP121" s="13" t="s">
        <v>283</v>
      </c>
      <c r="CQ121" s="13" t="s">
        <v>283</v>
      </c>
      <c r="CR121" s="13" t="s">
        <v>283</v>
      </c>
      <c r="CS121" s="13">
        <v>64</v>
      </c>
      <c r="CT121" s="13" t="s">
        <v>281</v>
      </c>
      <c r="CU121" s="13" t="s">
        <v>281</v>
      </c>
      <c r="CV121" s="13" t="s">
        <v>281</v>
      </c>
      <c r="CW121" s="13" t="s">
        <v>283</v>
      </c>
      <c r="CX121" s="13" t="s">
        <v>281</v>
      </c>
      <c r="CZ121" s="13" t="s">
        <v>283</v>
      </c>
      <c r="DA121" s="13" t="s">
        <v>283</v>
      </c>
      <c r="DB121" s="13" t="s">
        <v>283</v>
      </c>
      <c r="DC121" s="13" t="s">
        <v>283</v>
      </c>
      <c r="DD121" s="13" t="s">
        <v>283</v>
      </c>
      <c r="DE121" s="13">
        <v>43</v>
      </c>
      <c r="DF121" s="13" t="s">
        <v>283</v>
      </c>
      <c r="DG121" s="13" t="s">
        <v>283</v>
      </c>
      <c r="DH121" s="13" t="s">
        <v>283</v>
      </c>
      <c r="DI121" s="13" t="s">
        <v>283</v>
      </c>
      <c r="DJ121" s="13" t="s">
        <v>283</v>
      </c>
      <c r="DK121" s="13">
        <v>37</v>
      </c>
    </row>
    <row r="122" spans="1:115">
      <c r="A122" s="3" t="s">
        <v>254</v>
      </c>
      <c r="B122" s="13" t="s">
        <v>283</v>
      </c>
      <c r="C122" s="13" t="s">
        <v>283</v>
      </c>
      <c r="D122" s="13" t="s">
        <v>283</v>
      </c>
      <c r="E122" s="13" t="s">
        <v>283</v>
      </c>
      <c r="F122" s="13" t="s">
        <v>283</v>
      </c>
      <c r="G122" s="13" t="s">
        <v>281</v>
      </c>
      <c r="H122" s="13" t="s">
        <v>281</v>
      </c>
      <c r="I122" s="13" t="s">
        <v>283</v>
      </c>
      <c r="J122" s="13" t="s">
        <v>281</v>
      </c>
      <c r="K122" s="13" t="s">
        <v>281</v>
      </c>
      <c r="L122" s="13" t="s">
        <v>281</v>
      </c>
      <c r="M122" s="13" t="s">
        <v>281</v>
      </c>
      <c r="N122" s="13" t="s">
        <v>283</v>
      </c>
      <c r="O122" s="13" t="s">
        <v>281</v>
      </c>
      <c r="P122" s="13" t="s">
        <v>281</v>
      </c>
      <c r="Q122" s="13" t="s">
        <v>281</v>
      </c>
      <c r="R122" s="13" t="s">
        <v>281</v>
      </c>
      <c r="S122" s="13" t="s">
        <v>283</v>
      </c>
      <c r="T122" s="13" t="s">
        <v>281</v>
      </c>
      <c r="U122" s="13" t="s">
        <v>281</v>
      </c>
      <c r="V122" s="13" t="s">
        <v>283</v>
      </c>
      <c r="W122" s="13" t="s">
        <v>283</v>
      </c>
      <c r="X122" s="13" t="s">
        <v>283</v>
      </c>
      <c r="Y122" s="13" t="s">
        <v>283</v>
      </c>
      <c r="Z122" s="13" t="s">
        <v>283</v>
      </c>
      <c r="AA122" s="13" t="s">
        <v>283</v>
      </c>
      <c r="AB122" s="13" t="s">
        <v>283</v>
      </c>
      <c r="AC122" s="13" t="s">
        <v>283</v>
      </c>
      <c r="AD122" s="13" t="s">
        <v>283</v>
      </c>
      <c r="AE122" s="13" t="s">
        <v>283</v>
      </c>
      <c r="AF122" s="74" t="s">
        <v>283</v>
      </c>
      <c r="AG122" s="74" t="s">
        <v>283</v>
      </c>
      <c r="AH122" s="74" t="s">
        <v>283</v>
      </c>
      <c r="AI122" s="74" t="s">
        <v>283</v>
      </c>
      <c r="AJ122" s="74" t="s">
        <v>283</v>
      </c>
      <c r="AK122" s="13" t="s">
        <v>283</v>
      </c>
      <c r="AL122" s="13" t="s">
        <v>283</v>
      </c>
      <c r="AM122" s="13" t="s">
        <v>283</v>
      </c>
      <c r="AN122" s="13" t="s">
        <v>283</v>
      </c>
      <c r="AO122" s="13" t="s">
        <v>283</v>
      </c>
      <c r="AP122" s="13" t="s">
        <v>283</v>
      </c>
      <c r="AQ122" s="13" t="s">
        <v>283</v>
      </c>
      <c r="AR122" s="13" t="s">
        <v>283</v>
      </c>
      <c r="AS122" s="13" t="s">
        <v>283</v>
      </c>
      <c r="AT122" s="13" t="s">
        <v>283</v>
      </c>
      <c r="AU122" s="80" t="s">
        <v>283</v>
      </c>
      <c r="AV122" s="80" t="s">
        <v>283</v>
      </c>
      <c r="AW122" s="80" t="s">
        <v>283</v>
      </c>
      <c r="AX122" s="80" t="s">
        <v>283</v>
      </c>
      <c r="AY122" s="80" t="s">
        <v>283</v>
      </c>
      <c r="AZ122" s="13">
        <v>36</v>
      </c>
      <c r="BA122" s="13">
        <v>35</v>
      </c>
      <c r="BB122" s="13">
        <v>55</v>
      </c>
      <c r="BC122" s="13">
        <v>23</v>
      </c>
      <c r="BD122" s="13">
        <v>47</v>
      </c>
      <c r="BE122" s="13">
        <v>59</v>
      </c>
      <c r="BF122" s="13">
        <v>71</v>
      </c>
      <c r="BG122" s="13">
        <v>45</v>
      </c>
      <c r="BH122" s="13">
        <v>43</v>
      </c>
      <c r="BI122" s="13">
        <v>58</v>
      </c>
      <c r="BJ122" s="13"/>
      <c r="BK122" s="3"/>
      <c r="BL122" s="3" t="s">
        <v>380</v>
      </c>
      <c r="BM122" s="3" t="s">
        <v>77</v>
      </c>
      <c r="BN122" s="3"/>
      <c r="BO122" s="3"/>
      <c r="BP122" s="13" t="s">
        <v>283</v>
      </c>
      <c r="BQ122" s="13" t="s">
        <v>282</v>
      </c>
      <c r="BR122" s="13" t="s">
        <v>282</v>
      </c>
      <c r="BS122" s="13" t="s">
        <v>282</v>
      </c>
      <c r="BT122" s="13" t="s">
        <v>282</v>
      </c>
      <c r="BU122" s="13" t="s">
        <v>282</v>
      </c>
      <c r="BV122" s="13" t="s">
        <v>282</v>
      </c>
      <c r="BW122" s="13" t="s">
        <v>282</v>
      </c>
      <c r="BX122" s="13" t="s">
        <v>282</v>
      </c>
      <c r="BY122" s="13" t="s">
        <v>282</v>
      </c>
      <c r="BZ122" s="13" t="s">
        <v>282</v>
      </c>
      <c r="CA122" s="13" t="s">
        <v>282</v>
      </c>
      <c r="CB122" s="13" t="s">
        <v>282</v>
      </c>
      <c r="CC122" s="13" t="s">
        <v>282</v>
      </c>
      <c r="CD122" s="13" t="s">
        <v>282</v>
      </c>
      <c r="CE122" s="13" t="s">
        <v>282</v>
      </c>
      <c r="CF122" s="13" t="s">
        <v>282</v>
      </c>
      <c r="CG122" s="13" t="s">
        <v>282</v>
      </c>
      <c r="CH122" s="13" t="s">
        <v>282</v>
      </c>
      <c r="CI122" s="13" t="s">
        <v>282</v>
      </c>
      <c r="CJ122" s="13" t="s">
        <v>282</v>
      </c>
      <c r="CK122" s="13" t="s">
        <v>282</v>
      </c>
      <c r="CL122" s="13" t="s">
        <v>282</v>
      </c>
      <c r="CM122" s="13" t="s">
        <v>282</v>
      </c>
      <c r="CN122" s="13" t="s">
        <v>283</v>
      </c>
      <c r="CO122" s="13" t="s">
        <v>283</v>
      </c>
      <c r="CP122" s="13" t="s">
        <v>283</v>
      </c>
      <c r="CQ122" s="13" t="s">
        <v>283</v>
      </c>
      <c r="CR122" s="13" t="s">
        <v>283</v>
      </c>
      <c r="CS122" s="13">
        <v>64</v>
      </c>
      <c r="CT122" s="13" t="s">
        <v>281</v>
      </c>
      <c r="CU122" s="13" t="s">
        <v>281</v>
      </c>
      <c r="CV122" s="13" t="s">
        <v>281</v>
      </c>
      <c r="CW122" s="13" t="s">
        <v>281</v>
      </c>
      <c r="CX122" s="13" t="s">
        <v>281</v>
      </c>
      <c r="CZ122" s="13" t="s">
        <v>281</v>
      </c>
      <c r="DA122" s="13" t="s">
        <v>281</v>
      </c>
      <c r="DB122" s="13" t="s">
        <v>281</v>
      </c>
      <c r="DC122" s="13" t="s">
        <v>283</v>
      </c>
      <c r="DD122" s="13" t="s">
        <v>281</v>
      </c>
      <c r="DE122" s="13">
        <v>43</v>
      </c>
      <c r="DF122" s="13" t="s">
        <v>283</v>
      </c>
      <c r="DG122" s="13" t="s">
        <v>283</v>
      </c>
      <c r="DH122" s="13" t="s">
        <v>283</v>
      </c>
      <c r="DI122" s="13" t="s">
        <v>283</v>
      </c>
      <c r="DJ122" s="13" t="s">
        <v>283</v>
      </c>
      <c r="DK122" s="13">
        <v>37</v>
      </c>
    </row>
    <row r="123" spans="1:115">
      <c r="A123" s="3" t="s">
        <v>255</v>
      </c>
      <c r="B123" s="13" t="s">
        <v>283</v>
      </c>
      <c r="C123" s="13" t="s">
        <v>283</v>
      </c>
      <c r="D123" s="13" t="s">
        <v>283</v>
      </c>
      <c r="E123" s="13" t="s">
        <v>283</v>
      </c>
      <c r="F123" s="13" t="s">
        <v>283</v>
      </c>
      <c r="G123" s="13" t="s">
        <v>283</v>
      </c>
      <c r="H123" s="13" t="s">
        <v>283</v>
      </c>
      <c r="I123" s="13" t="s">
        <v>283</v>
      </c>
      <c r="J123" s="13" t="s">
        <v>283</v>
      </c>
      <c r="K123" s="13" t="s">
        <v>283</v>
      </c>
      <c r="L123" s="13" t="s">
        <v>283</v>
      </c>
      <c r="M123" s="13" t="s">
        <v>283</v>
      </c>
      <c r="N123" s="13" t="s">
        <v>283</v>
      </c>
      <c r="O123" s="13" t="s">
        <v>283</v>
      </c>
      <c r="P123" s="13" t="s">
        <v>283</v>
      </c>
      <c r="Q123" s="13" t="s">
        <v>283</v>
      </c>
      <c r="R123" s="13" t="s">
        <v>283</v>
      </c>
      <c r="S123" s="13" t="s">
        <v>283</v>
      </c>
      <c r="T123" s="13" t="s">
        <v>283</v>
      </c>
      <c r="U123" s="13" t="s">
        <v>283</v>
      </c>
      <c r="V123" s="13" t="s">
        <v>283</v>
      </c>
      <c r="W123" s="13" t="s">
        <v>283</v>
      </c>
      <c r="X123" s="13" t="s">
        <v>283</v>
      </c>
      <c r="Y123" s="13" t="s">
        <v>283</v>
      </c>
      <c r="Z123" s="13" t="s">
        <v>283</v>
      </c>
      <c r="AA123" s="13" t="s">
        <v>283</v>
      </c>
      <c r="AB123" s="13" t="s">
        <v>283</v>
      </c>
      <c r="AC123" s="13" t="s">
        <v>283</v>
      </c>
      <c r="AD123" s="13" t="s">
        <v>283</v>
      </c>
      <c r="AE123" s="13" t="s">
        <v>283</v>
      </c>
      <c r="AF123" s="74" t="s">
        <v>283</v>
      </c>
      <c r="AG123" s="74" t="s">
        <v>283</v>
      </c>
      <c r="AH123" s="74" t="s">
        <v>283</v>
      </c>
      <c r="AI123" s="74" t="s">
        <v>283</v>
      </c>
      <c r="AJ123" s="74" t="s">
        <v>283</v>
      </c>
      <c r="AK123" s="13" t="s">
        <v>283</v>
      </c>
      <c r="AL123" s="13" t="s">
        <v>283</v>
      </c>
      <c r="AM123" s="13" t="s">
        <v>283</v>
      </c>
      <c r="AN123" s="13" t="s">
        <v>283</v>
      </c>
      <c r="AO123" s="13" t="s">
        <v>283</v>
      </c>
      <c r="AP123" s="13" t="s">
        <v>283</v>
      </c>
      <c r="AQ123" s="13" t="s">
        <v>283</v>
      </c>
      <c r="AR123" s="13" t="s">
        <v>283</v>
      </c>
      <c r="AS123" s="13" t="s">
        <v>283</v>
      </c>
      <c r="AT123" s="13" t="s">
        <v>283</v>
      </c>
      <c r="AU123" s="80" t="s">
        <v>283</v>
      </c>
      <c r="AV123" s="80" t="s">
        <v>283</v>
      </c>
      <c r="AW123" s="80" t="s">
        <v>283</v>
      </c>
      <c r="AX123" s="80" t="s">
        <v>283</v>
      </c>
      <c r="AY123" s="80" t="s">
        <v>283</v>
      </c>
      <c r="AZ123" s="13">
        <v>36</v>
      </c>
      <c r="BA123" s="13">
        <v>35</v>
      </c>
      <c r="BB123" s="13">
        <v>55</v>
      </c>
      <c r="BC123" s="13">
        <v>23</v>
      </c>
      <c r="BD123" s="13">
        <v>47</v>
      </c>
      <c r="BE123" s="13">
        <v>59</v>
      </c>
      <c r="BF123" s="13">
        <v>71</v>
      </c>
      <c r="BG123" s="13">
        <v>45</v>
      </c>
      <c r="BH123" s="13">
        <v>43</v>
      </c>
      <c r="BI123" s="13">
        <v>58</v>
      </c>
      <c r="BJ123" s="13"/>
      <c r="BK123" s="3"/>
      <c r="BL123" s="3" t="s">
        <v>381</v>
      </c>
      <c r="BM123" s="3" t="s">
        <v>74</v>
      </c>
      <c r="BN123" s="3"/>
      <c r="BO123" s="3"/>
      <c r="BP123" s="13">
        <v>0</v>
      </c>
      <c r="BQ123" s="13" t="s">
        <v>282</v>
      </c>
      <c r="BR123" s="13" t="s">
        <v>282</v>
      </c>
      <c r="BS123" s="13" t="s">
        <v>282</v>
      </c>
      <c r="BT123" s="13" t="s">
        <v>282</v>
      </c>
      <c r="BU123" s="13" t="s">
        <v>282</v>
      </c>
      <c r="BV123" s="13" t="s">
        <v>282</v>
      </c>
      <c r="BW123" s="13" t="s">
        <v>282</v>
      </c>
      <c r="BX123" s="13" t="s">
        <v>282</v>
      </c>
      <c r="BY123" s="13" t="s">
        <v>282</v>
      </c>
      <c r="BZ123" s="13" t="s">
        <v>282</v>
      </c>
      <c r="CA123" s="13" t="s">
        <v>282</v>
      </c>
      <c r="CB123" s="13" t="s">
        <v>282</v>
      </c>
      <c r="CC123" s="13" t="s">
        <v>282</v>
      </c>
      <c r="CD123" s="13" t="s">
        <v>282</v>
      </c>
      <c r="CE123" s="13" t="s">
        <v>282</v>
      </c>
      <c r="CF123" s="13" t="s">
        <v>282</v>
      </c>
      <c r="CG123" s="13" t="s">
        <v>282</v>
      </c>
      <c r="CH123" s="13" t="s">
        <v>282</v>
      </c>
      <c r="CI123" s="13" t="s">
        <v>282</v>
      </c>
      <c r="CJ123" s="13" t="s">
        <v>282</v>
      </c>
      <c r="CK123" s="13" t="s">
        <v>282</v>
      </c>
      <c r="CL123" s="13" t="s">
        <v>282</v>
      </c>
      <c r="CM123" s="13" t="s">
        <v>282</v>
      </c>
      <c r="CN123" s="13" t="s">
        <v>283</v>
      </c>
      <c r="CO123" s="13" t="s">
        <v>283</v>
      </c>
      <c r="CP123" s="13" t="s">
        <v>283</v>
      </c>
      <c r="CQ123" s="13" t="s">
        <v>283</v>
      </c>
      <c r="CR123" s="13" t="s">
        <v>283</v>
      </c>
      <c r="CS123" s="13">
        <v>64</v>
      </c>
      <c r="CT123" s="13" t="s">
        <v>283</v>
      </c>
      <c r="CU123" s="13" t="s">
        <v>283</v>
      </c>
      <c r="CV123" s="13" t="s">
        <v>283</v>
      </c>
      <c r="CW123" s="13" t="s">
        <v>283</v>
      </c>
      <c r="CX123" s="13" t="s">
        <v>283</v>
      </c>
      <c r="CZ123" s="13" t="s">
        <v>283</v>
      </c>
      <c r="DA123" s="13" t="s">
        <v>283</v>
      </c>
      <c r="DB123" s="13" t="s">
        <v>283</v>
      </c>
      <c r="DC123" s="13" t="s">
        <v>283</v>
      </c>
      <c r="DD123" s="13" t="s">
        <v>283</v>
      </c>
      <c r="DE123" s="13">
        <v>43</v>
      </c>
      <c r="DF123" s="13" t="s">
        <v>283</v>
      </c>
      <c r="DG123" s="13" t="s">
        <v>283</v>
      </c>
      <c r="DH123" s="13" t="s">
        <v>283</v>
      </c>
      <c r="DI123" s="13" t="s">
        <v>283</v>
      </c>
      <c r="DJ123" s="13" t="s">
        <v>283</v>
      </c>
      <c r="DK123" s="13">
        <v>37</v>
      </c>
    </row>
    <row r="124" spans="1:115">
      <c r="A124" s="3" t="s">
        <v>256</v>
      </c>
      <c r="B124" s="13" t="s">
        <v>281</v>
      </c>
      <c r="C124" s="13" t="s">
        <v>281</v>
      </c>
      <c r="D124" s="13" t="s">
        <v>283</v>
      </c>
      <c r="E124" s="13" t="s">
        <v>281</v>
      </c>
      <c r="F124" s="13" t="s">
        <v>281</v>
      </c>
      <c r="G124" s="13" t="s">
        <v>281</v>
      </c>
      <c r="H124" s="13" t="s">
        <v>281</v>
      </c>
      <c r="I124" s="13" t="s">
        <v>283</v>
      </c>
      <c r="J124" s="13" t="s">
        <v>281</v>
      </c>
      <c r="K124" s="13" t="s">
        <v>281</v>
      </c>
      <c r="L124" s="13" t="s">
        <v>281</v>
      </c>
      <c r="M124" s="13" t="s">
        <v>281</v>
      </c>
      <c r="N124" s="13" t="s">
        <v>281</v>
      </c>
      <c r="O124" s="13" t="s">
        <v>283</v>
      </c>
      <c r="P124" s="13" t="s">
        <v>281</v>
      </c>
      <c r="Q124" s="13" t="s">
        <v>281</v>
      </c>
      <c r="R124" s="13" t="s">
        <v>281</v>
      </c>
      <c r="S124" s="13" t="s">
        <v>281</v>
      </c>
      <c r="T124" s="13" t="s">
        <v>283</v>
      </c>
      <c r="U124" s="13" t="s">
        <v>281</v>
      </c>
      <c r="V124" s="13" t="s">
        <v>281</v>
      </c>
      <c r="W124" s="13" t="s">
        <v>281</v>
      </c>
      <c r="X124" s="13" t="s">
        <v>281</v>
      </c>
      <c r="Y124" s="13" t="s">
        <v>283</v>
      </c>
      <c r="Z124" s="13" t="s">
        <v>281</v>
      </c>
      <c r="AA124" s="13" t="s">
        <v>281</v>
      </c>
      <c r="AB124" s="13" t="s">
        <v>281</v>
      </c>
      <c r="AC124" s="13" t="s">
        <v>281</v>
      </c>
      <c r="AD124" s="13" t="s">
        <v>283</v>
      </c>
      <c r="AE124" s="13" t="s">
        <v>281</v>
      </c>
      <c r="AF124" s="74" t="s">
        <v>281</v>
      </c>
      <c r="AG124" s="74" t="s">
        <v>281</v>
      </c>
      <c r="AH124" s="74" t="s">
        <v>281</v>
      </c>
      <c r="AI124" s="74" t="s">
        <v>283</v>
      </c>
      <c r="AJ124" s="74" t="s">
        <v>281</v>
      </c>
      <c r="AK124" s="13" t="s">
        <v>281</v>
      </c>
      <c r="AL124" s="13" t="s">
        <v>281</v>
      </c>
      <c r="AM124" s="13" t="s">
        <v>281</v>
      </c>
      <c r="AN124" s="13" t="s">
        <v>283</v>
      </c>
      <c r="AO124" s="13" t="s">
        <v>281</v>
      </c>
      <c r="AP124" s="13" t="s">
        <v>283</v>
      </c>
      <c r="AQ124" s="13" t="s">
        <v>283</v>
      </c>
      <c r="AR124" s="13" t="s">
        <v>283</v>
      </c>
      <c r="AS124" s="13" t="s">
        <v>283</v>
      </c>
      <c r="AT124" s="13" t="s">
        <v>283</v>
      </c>
      <c r="AU124" s="80" t="s">
        <v>283</v>
      </c>
      <c r="AV124" s="80" t="s">
        <v>283</v>
      </c>
      <c r="AW124" s="80" t="s">
        <v>283</v>
      </c>
      <c r="AX124" s="80" t="s">
        <v>283</v>
      </c>
      <c r="AY124" s="80" t="s">
        <v>283</v>
      </c>
      <c r="AZ124" s="13">
        <v>36</v>
      </c>
      <c r="BA124" s="13">
        <v>35</v>
      </c>
      <c r="BB124" s="13">
        <v>55</v>
      </c>
      <c r="BC124" s="13">
        <v>23</v>
      </c>
      <c r="BD124" s="13">
        <v>47</v>
      </c>
      <c r="BE124" s="13">
        <v>59</v>
      </c>
      <c r="BF124" s="13">
        <v>71</v>
      </c>
      <c r="BG124" s="13">
        <v>45</v>
      </c>
      <c r="BH124" s="13">
        <v>43</v>
      </c>
      <c r="BI124" s="13">
        <v>58</v>
      </c>
      <c r="BJ124" s="13"/>
      <c r="BK124" s="3"/>
      <c r="BL124" s="3" t="s">
        <v>382</v>
      </c>
      <c r="BM124" s="3" t="s">
        <v>71</v>
      </c>
      <c r="BN124" s="3"/>
      <c r="BO124" s="3"/>
      <c r="BP124" s="13">
        <v>0</v>
      </c>
      <c r="BQ124" s="13" t="s">
        <v>282</v>
      </c>
      <c r="BR124" s="13" t="s">
        <v>282</v>
      </c>
      <c r="BS124" s="13" t="s">
        <v>282</v>
      </c>
      <c r="BT124" s="13" t="s">
        <v>282</v>
      </c>
      <c r="BU124" s="13" t="s">
        <v>282</v>
      </c>
      <c r="BV124" s="13" t="s">
        <v>282</v>
      </c>
      <c r="BW124" s="13" t="s">
        <v>282</v>
      </c>
      <c r="BX124" s="13" t="s">
        <v>282</v>
      </c>
      <c r="BY124" s="13" t="s">
        <v>282</v>
      </c>
      <c r="BZ124" s="13" t="s">
        <v>282</v>
      </c>
      <c r="CA124" s="13" t="s">
        <v>282</v>
      </c>
      <c r="CB124" s="13" t="s">
        <v>282</v>
      </c>
      <c r="CC124" s="13" t="s">
        <v>282</v>
      </c>
      <c r="CD124" s="13" t="s">
        <v>282</v>
      </c>
      <c r="CE124" s="13" t="s">
        <v>282</v>
      </c>
      <c r="CF124" s="13" t="s">
        <v>282</v>
      </c>
      <c r="CG124" s="13" t="s">
        <v>282</v>
      </c>
      <c r="CH124" s="13" t="s">
        <v>282</v>
      </c>
      <c r="CI124" s="13" t="s">
        <v>282</v>
      </c>
      <c r="CJ124" s="13" t="s">
        <v>282</v>
      </c>
      <c r="CK124" s="13" t="s">
        <v>282</v>
      </c>
      <c r="CL124" s="13" t="s">
        <v>282</v>
      </c>
      <c r="CM124" s="13" t="s">
        <v>282</v>
      </c>
      <c r="CN124" s="13" t="s">
        <v>281</v>
      </c>
      <c r="CO124" s="13" t="s">
        <v>281</v>
      </c>
      <c r="CP124" s="13" t="s">
        <v>281</v>
      </c>
      <c r="CQ124" s="13" t="s">
        <v>283</v>
      </c>
      <c r="CR124" s="13" t="s">
        <v>281</v>
      </c>
      <c r="CS124" s="13">
        <v>64</v>
      </c>
      <c r="CT124" s="13" t="s">
        <v>281</v>
      </c>
      <c r="CU124" s="13" t="s">
        <v>281</v>
      </c>
      <c r="CV124" s="13" t="s">
        <v>281</v>
      </c>
      <c r="CW124" s="13" t="s">
        <v>283</v>
      </c>
      <c r="CX124" s="13" t="s">
        <v>281</v>
      </c>
      <c r="CZ124" s="13" t="s">
        <v>281</v>
      </c>
      <c r="DA124" s="13" t="s">
        <v>281</v>
      </c>
      <c r="DB124" s="13" t="s">
        <v>281</v>
      </c>
      <c r="DC124" s="13" t="s">
        <v>283</v>
      </c>
      <c r="DD124" s="13" t="s">
        <v>281</v>
      </c>
      <c r="DE124" s="13">
        <v>43</v>
      </c>
      <c r="DF124" s="13" t="s">
        <v>281</v>
      </c>
      <c r="DG124" s="13" t="s">
        <v>281</v>
      </c>
      <c r="DH124" s="13" t="s">
        <v>281</v>
      </c>
      <c r="DI124" s="13" t="s">
        <v>283</v>
      </c>
      <c r="DJ124" s="13" t="s">
        <v>281</v>
      </c>
      <c r="DK124" s="13">
        <v>37</v>
      </c>
    </row>
    <row r="125" spans="1:115">
      <c r="A125" s="3" t="s">
        <v>257</v>
      </c>
      <c r="B125" s="13" t="s">
        <v>283</v>
      </c>
      <c r="C125" s="13" t="s">
        <v>283</v>
      </c>
      <c r="D125" s="13" t="s">
        <v>283</v>
      </c>
      <c r="E125" s="13" t="s">
        <v>283</v>
      </c>
      <c r="F125" s="13" t="s">
        <v>283</v>
      </c>
      <c r="G125" s="13" t="s">
        <v>283</v>
      </c>
      <c r="H125" s="13" t="s">
        <v>283</v>
      </c>
      <c r="I125" s="13" t="s">
        <v>283</v>
      </c>
      <c r="J125" s="13" t="s">
        <v>283</v>
      </c>
      <c r="K125" s="13" t="s">
        <v>283</v>
      </c>
      <c r="L125" s="13" t="s">
        <v>283</v>
      </c>
      <c r="M125" s="13" t="s">
        <v>283</v>
      </c>
      <c r="N125" s="13" t="s">
        <v>283</v>
      </c>
      <c r="O125" s="13" t="s">
        <v>283</v>
      </c>
      <c r="P125" s="13" t="s">
        <v>283</v>
      </c>
      <c r="Q125" s="13" t="s">
        <v>283</v>
      </c>
      <c r="R125" s="13" t="s">
        <v>283</v>
      </c>
      <c r="S125" s="13" t="s">
        <v>283</v>
      </c>
      <c r="T125" s="13" t="s">
        <v>283</v>
      </c>
      <c r="U125" s="13" t="s">
        <v>283</v>
      </c>
      <c r="V125" s="13" t="s">
        <v>283</v>
      </c>
      <c r="W125" s="13" t="s">
        <v>283</v>
      </c>
      <c r="X125" s="13" t="s">
        <v>283</v>
      </c>
      <c r="Y125" s="13" t="s">
        <v>283</v>
      </c>
      <c r="Z125" s="13" t="s">
        <v>283</v>
      </c>
      <c r="AA125" s="13" t="s">
        <v>283</v>
      </c>
      <c r="AB125" s="13" t="s">
        <v>283</v>
      </c>
      <c r="AC125" s="13" t="s">
        <v>283</v>
      </c>
      <c r="AD125" s="13" t="s">
        <v>283</v>
      </c>
      <c r="AE125" s="13" t="s">
        <v>283</v>
      </c>
      <c r="AF125" s="74" t="s">
        <v>283</v>
      </c>
      <c r="AG125" s="74" t="s">
        <v>283</v>
      </c>
      <c r="AH125" s="74" t="s">
        <v>283</v>
      </c>
      <c r="AI125" s="74" t="s">
        <v>283</v>
      </c>
      <c r="AJ125" s="74" t="s">
        <v>283</v>
      </c>
      <c r="AK125" s="13" t="s">
        <v>283</v>
      </c>
      <c r="AL125" s="13" t="s">
        <v>283</v>
      </c>
      <c r="AM125" s="13" t="s">
        <v>283</v>
      </c>
      <c r="AN125" s="13" t="s">
        <v>283</v>
      </c>
      <c r="AO125" s="13" t="s">
        <v>283</v>
      </c>
      <c r="AP125" s="13" t="s">
        <v>283</v>
      </c>
      <c r="AQ125" s="13" t="s">
        <v>283</v>
      </c>
      <c r="AR125" s="13" t="s">
        <v>283</v>
      </c>
      <c r="AS125" s="13" t="s">
        <v>283</v>
      </c>
      <c r="AT125" s="13" t="s">
        <v>283</v>
      </c>
      <c r="AU125" s="80" t="s">
        <v>283</v>
      </c>
      <c r="AV125" s="80" t="s">
        <v>283</v>
      </c>
      <c r="AW125" s="80" t="s">
        <v>283</v>
      </c>
      <c r="AX125" s="80" t="s">
        <v>283</v>
      </c>
      <c r="AY125" s="80" t="s">
        <v>283</v>
      </c>
      <c r="AZ125" s="13">
        <v>36</v>
      </c>
      <c r="BA125" s="13">
        <v>35</v>
      </c>
      <c r="BB125" s="13">
        <v>55</v>
      </c>
      <c r="BC125" s="13">
        <v>23</v>
      </c>
      <c r="BD125" s="13">
        <v>47</v>
      </c>
      <c r="BE125" s="13">
        <v>59</v>
      </c>
      <c r="BF125" s="13">
        <v>71</v>
      </c>
      <c r="BG125" s="13">
        <v>45</v>
      </c>
      <c r="BH125" s="13">
        <v>43</v>
      </c>
      <c r="BI125" s="13">
        <v>58</v>
      </c>
      <c r="BJ125" s="13"/>
      <c r="BK125" s="3"/>
      <c r="BL125" s="3" t="s">
        <v>383</v>
      </c>
      <c r="BM125" s="3" t="s">
        <v>68</v>
      </c>
      <c r="BN125" s="3"/>
      <c r="BO125" s="3"/>
      <c r="BP125" s="13">
        <v>0</v>
      </c>
      <c r="BQ125" s="13" t="s">
        <v>282</v>
      </c>
      <c r="BR125" s="13" t="s">
        <v>282</v>
      </c>
      <c r="BS125" s="13" t="s">
        <v>282</v>
      </c>
      <c r="BT125" s="13" t="s">
        <v>282</v>
      </c>
      <c r="BU125" s="13" t="s">
        <v>282</v>
      </c>
      <c r="BV125" s="13" t="s">
        <v>282</v>
      </c>
      <c r="BW125" s="13" t="s">
        <v>282</v>
      </c>
      <c r="BX125" s="13" t="s">
        <v>282</v>
      </c>
      <c r="BY125" s="13" t="s">
        <v>282</v>
      </c>
      <c r="BZ125" s="13" t="s">
        <v>282</v>
      </c>
      <c r="CA125" s="13" t="s">
        <v>282</v>
      </c>
      <c r="CB125" s="13" t="s">
        <v>282</v>
      </c>
      <c r="CC125" s="13" t="s">
        <v>282</v>
      </c>
      <c r="CD125" s="13" t="s">
        <v>282</v>
      </c>
      <c r="CE125" s="13" t="s">
        <v>282</v>
      </c>
      <c r="CF125" s="13" t="s">
        <v>282</v>
      </c>
      <c r="CG125" s="13" t="s">
        <v>282</v>
      </c>
      <c r="CH125" s="13" t="s">
        <v>282</v>
      </c>
      <c r="CI125" s="13" t="s">
        <v>282</v>
      </c>
      <c r="CJ125" s="13" t="s">
        <v>282</v>
      </c>
      <c r="CK125" s="13" t="s">
        <v>282</v>
      </c>
      <c r="CL125" s="13" t="s">
        <v>282</v>
      </c>
      <c r="CM125" s="13" t="s">
        <v>282</v>
      </c>
      <c r="CN125" s="13" t="s">
        <v>283</v>
      </c>
      <c r="CO125" s="13" t="s">
        <v>283</v>
      </c>
      <c r="CP125" s="13" t="s">
        <v>283</v>
      </c>
      <c r="CQ125" s="13" t="s">
        <v>283</v>
      </c>
      <c r="CR125" s="13" t="s">
        <v>283</v>
      </c>
      <c r="CS125" s="13">
        <v>64</v>
      </c>
      <c r="CT125" s="13" t="s">
        <v>281</v>
      </c>
      <c r="CU125" s="13" t="s">
        <v>281</v>
      </c>
      <c r="CV125" s="13" t="s">
        <v>281</v>
      </c>
      <c r="CW125" s="13" t="s">
        <v>283</v>
      </c>
      <c r="CX125" s="13" t="s">
        <v>281</v>
      </c>
      <c r="CZ125" s="13" t="s">
        <v>281</v>
      </c>
      <c r="DA125" s="13" t="s">
        <v>281</v>
      </c>
      <c r="DB125" s="13" t="s">
        <v>281</v>
      </c>
      <c r="DC125" s="13" t="s">
        <v>283</v>
      </c>
      <c r="DD125" s="13" t="s">
        <v>281</v>
      </c>
      <c r="DE125" s="13">
        <v>43</v>
      </c>
      <c r="DF125" s="13" t="s">
        <v>283</v>
      </c>
      <c r="DG125" s="13" t="s">
        <v>283</v>
      </c>
      <c r="DH125" s="13" t="s">
        <v>283</v>
      </c>
      <c r="DI125" s="13" t="s">
        <v>283</v>
      </c>
      <c r="DJ125" s="13" t="s">
        <v>283</v>
      </c>
      <c r="DK125" s="13">
        <v>37</v>
      </c>
    </row>
    <row r="126" spans="1:115">
      <c r="A126" s="3" t="s">
        <v>258</v>
      </c>
      <c r="B126" s="13" t="s">
        <v>281</v>
      </c>
      <c r="C126" s="13" t="s">
        <v>281</v>
      </c>
      <c r="D126" s="13" t="s">
        <v>281</v>
      </c>
      <c r="E126" s="13" t="s">
        <v>283</v>
      </c>
      <c r="F126" s="13" t="s">
        <v>281</v>
      </c>
      <c r="G126" s="13" t="s">
        <v>281</v>
      </c>
      <c r="H126" s="13" t="s">
        <v>281</v>
      </c>
      <c r="I126" s="13" t="s">
        <v>281</v>
      </c>
      <c r="J126" s="13" t="s">
        <v>283</v>
      </c>
      <c r="K126" s="13" t="s">
        <v>281</v>
      </c>
      <c r="L126" s="13" t="s">
        <v>281</v>
      </c>
      <c r="M126" s="13" t="s">
        <v>281</v>
      </c>
      <c r="N126" s="13" t="s">
        <v>281</v>
      </c>
      <c r="O126" s="13" t="s">
        <v>283</v>
      </c>
      <c r="P126" s="13" t="s">
        <v>281</v>
      </c>
      <c r="Q126" s="13" t="s">
        <v>281</v>
      </c>
      <c r="R126" s="13" t="s">
        <v>281</v>
      </c>
      <c r="S126" s="13" t="s">
        <v>281</v>
      </c>
      <c r="T126" s="13" t="s">
        <v>283</v>
      </c>
      <c r="U126" s="13" t="s">
        <v>281</v>
      </c>
      <c r="V126" s="13" t="s">
        <v>281</v>
      </c>
      <c r="W126" s="13" t="s">
        <v>281</v>
      </c>
      <c r="X126" s="13" t="s">
        <v>281</v>
      </c>
      <c r="Y126" s="13" t="s">
        <v>283</v>
      </c>
      <c r="Z126" s="13" t="s">
        <v>281</v>
      </c>
      <c r="AA126" s="13" t="s">
        <v>281</v>
      </c>
      <c r="AB126" s="13" t="s">
        <v>281</v>
      </c>
      <c r="AC126" s="13" t="s">
        <v>281</v>
      </c>
      <c r="AD126" s="13" t="s">
        <v>283</v>
      </c>
      <c r="AE126" s="13" t="s">
        <v>281</v>
      </c>
      <c r="AF126" s="74" t="s">
        <v>283</v>
      </c>
      <c r="AG126" s="74" t="s">
        <v>283</v>
      </c>
      <c r="AH126" s="74" t="s">
        <v>283</v>
      </c>
      <c r="AI126" s="74" t="s">
        <v>283</v>
      </c>
      <c r="AJ126" s="74" t="s">
        <v>283</v>
      </c>
      <c r="AK126" s="13" t="s">
        <v>281</v>
      </c>
      <c r="AL126" s="13" t="s">
        <v>281</v>
      </c>
      <c r="AM126" s="13" t="s">
        <v>281</v>
      </c>
      <c r="AN126" s="13" t="s">
        <v>283</v>
      </c>
      <c r="AO126" s="13" t="s">
        <v>281</v>
      </c>
      <c r="AP126" s="13" t="s">
        <v>283</v>
      </c>
      <c r="AQ126" s="13" t="s">
        <v>283</v>
      </c>
      <c r="AR126" s="13" t="s">
        <v>283</v>
      </c>
      <c r="AS126" s="13" t="s">
        <v>283</v>
      </c>
      <c r="AT126" s="13" t="s">
        <v>283</v>
      </c>
      <c r="AU126" s="80" t="s">
        <v>283</v>
      </c>
      <c r="AV126" s="80" t="s">
        <v>283</v>
      </c>
      <c r="AW126" s="80" t="s">
        <v>283</v>
      </c>
      <c r="AX126" s="80" t="s">
        <v>283</v>
      </c>
      <c r="AY126" s="80" t="s">
        <v>283</v>
      </c>
      <c r="AZ126" s="13">
        <v>36</v>
      </c>
      <c r="BA126" s="13">
        <v>35</v>
      </c>
      <c r="BB126" s="13">
        <v>55</v>
      </c>
      <c r="BC126" s="13">
        <v>23</v>
      </c>
      <c r="BD126" s="13">
        <v>47</v>
      </c>
      <c r="BE126" s="13">
        <v>59</v>
      </c>
      <c r="BF126" s="13">
        <v>71</v>
      </c>
      <c r="BG126" s="13">
        <v>45</v>
      </c>
      <c r="BH126" s="13">
        <v>43</v>
      </c>
      <c r="BI126" s="13">
        <v>58</v>
      </c>
      <c r="BJ126" s="13"/>
      <c r="BK126" s="3"/>
      <c r="BL126" s="3" t="s">
        <v>384</v>
      </c>
      <c r="BM126" s="3" t="s">
        <v>65</v>
      </c>
      <c r="BN126" s="3"/>
      <c r="BO126" s="3"/>
      <c r="BP126" s="13">
        <v>1</v>
      </c>
      <c r="BQ126" s="13" t="s">
        <v>282</v>
      </c>
      <c r="BR126" s="13" t="s">
        <v>282</v>
      </c>
      <c r="BS126" s="13" t="s">
        <v>282</v>
      </c>
      <c r="BT126" s="13" t="s">
        <v>282</v>
      </c>
      <c r="BU126" s="13" t="s">
        <v>282</v>
      </c>
      <c r="BV126" s="13" t="s">
        <v>282</v>
      </c>
      <c r="BW126" s="13" t="s">
        <v>282</v>
      </c>
      <c r="BX126" s="13" t="s">
        <v>282</v>
      </c>
      <c r="BY126" s="13" t="s">
        <v>282</v>
      </c>
      <c r="BZ126" s="13" t="s">
        <v>282</v>
      </c>
      <c r="CA126" s="13" t="s">
        <v>282</v>
      </c>
      <c r="CB126" s="13" t="s">
        <v>282</v>
      </c>
      <c r="CC126" s="13" t="s">
        <v>282</v>
      </c>
      <c r="CD126" s="13" t="s">
        <v>282</v>
      </c>
      <c r="CE126" s="13" t="s">
        <v>282</v>
      </c>
      <c r="CF126" s="13" t="s">
        <v>282</v>
      </c>
      <c r="CG126" s="13" t="s">
        <v>282</v>
      </c>
      <c r="CH126" s="13" t="s">
        <v>282</v>
      </c>
      <c r="CI126" s="13" t="s">
        <v>282</v>
      </c>
      <c r="CJ126" s="13" t="s">
        <v>282</v>
      </c>
      <c r="CK126" s="13" t="s">
        <v>282</v>
      </c>
      <c r="CL126" s="13" t="s">
        <v>282</v>
      </c>
      <c r="CM126" s="13" t="s">
        <v>282</v>
      </c>
      <c r="CN126" s="13" t="s">
        <v>281</v>
      </c>
      <c r="CO126" s="13" t="s">
        <v>281</v>
      </c>
      <c r="CP126" s="13" t="s">
        <v>281</v>
      </c>
      <c r="CQ126" s="13" t="s">
        <v>283</v>
      </c>
      <c r="CR126" s="13" t="s">
        <v>281</v>
      </c>
      <c r="CS126" s="13">
        <v>64</v>
      </c>
      <c r="CT126" s="13" t="s">
        <v>281</v>
      </c>
      <c r="CU126" s="13" t="s">
        <v>281</v>
      </c>
      <c r="CV126" s="13" t="s">
        <v>281</v>
      </c>
      <c r="CW126" s="13" t="s">
        <v>283</v>
      </c>
      <c r="CX126" s="13" t="s">
        <v>281</v>
      </c>
      <c r="CZ126" s="13" t="s">
        <v>281</v>
      </c>
      <c r="DA126" s="13" t="s">
        <v>281</v>
      </c>
      <c r="DB126" s="13" t="s">
        <v>281</v>
      </c>
      <c r="DC126" s="13" t="s">
        <v>283</v>
      </c>
      <c r="DD126" s="13" t="s">
        <v>281</v>
      </c>
      <c r="DE126" s="13">
        <v>43</v>
      </c>
      <c r="DF126" s="13" t="s">
        <v>281</v>
      </c>
      <c r="DG126" s="13" t="s">
        <v>281</v>
      </c>
      <c r="DH126" s="13" t="s">
        <v>281</v>
      </c>
      <c r="DI126" s="13" t="s">
        <v>283</v>
      </c>
      <c r="DJ126" s="13" t="s">
        <v>281</v>
      </c>
      <c r="DK126" s="13">
        <v>37</v>
      </c>
    </row>
    <row r="127" spans="1:115">
      <c r="A127" s="3" t="s">
        <v>259</v>
      </c>
      <c r="B127" s="13" t="s">
        <v>283</v>
      </c>
      <c r="C127" s="13" t="s">
        <v>283</v>
      </c>
      <c r="D127" s="13" t="s">
        <v>283</v>
      </c>
      <c r="E127" s="13" t="s">
        <v>283</v>
      </c>
      <c r="F127" s="13" t="s">
        <v>283</v>
      </c>
      <c r="G127" s="13" t="s">
        <v>283</v>
      </c>
      <c r="H127" s="13" t="s">
        <v>283</v>
      </c>
      <c r="I127" s="13" t="s">
        <v>283</v>
      </c>
      <c r="J127" s="13" t="s">
        <v>283</v>
      </c>
      <c r="K127" s="13" t="s">
        <v>283</v>
      </c>
      <c r="L127" s="13" t="s">
        <v>283</v>
      </c>
      <c r="M127" s="13" t="s">
        <v>283</v>
      </c>
      <c r="N127" s="13" t="s">
        <v>283</v>
      </c>
      <c r="O127" s="13" t="s">
        <v>283</v>
      </c>
      <c r="P127" s="13" t="s">
        <v>283</v>
      </c>
      <c r="Q127" s="13" t="s">
        <v>283</v>
      </c>
      <c r="R127" s="13" t="s">
        <v>283</v>
      </c>
      <c r="S127" s="13" t="s">
        <v>283</v>
      </c>
      <c r="T127" s="13" t="s">
        <v>283</v>
      </c>
      <c r="U127" s="13" t="s">
        <v>283</v>
      </c>
      <c r="V127" s="13" t="s">
        <v>283</v>
      </c>
      <c r="W127" s="13" t="s">
        <v>283</v>
      </c>
      <c r="X127" s="13" t="s">
        <v>283</v>
      </c>
      <c r="Y127" s="13" t="s">
        <v>283</v>
      </c>
      <c r="Z127" s="13" t="s">
        <v>283</v>
      </c>
      <c r="AA127" s="13" t="s">
        <v>283</v>
      </c>
      <c r="AB127" s="13" t="s">
        <v>283</v>
      </c>
      <c r="AC127" s="13" t="s">
        <v>283</v>
      </c>
      <c r="AD127" s="13" t="s">
        <v>283</v>
      </c>
      <c r="AE127" s="13" t="s">
        <v>283</v>
      </c>
      <c r="AF127" s="74" t="s">
        <v>283</v>
      </c>
      <c r="AG127" s="74" t="s">
        <v>283</v>
      </c>
      <c r="AH127" s="74" t="s">
        <v>283</v>
      </c>
      <c r="AI127" s="74" t="s">
        <v>283</v>
      </c>
      <c r="AJ127" s="74" t="s">
        <v>283</v>
      </c>
      <c r="AK127" s="13" t="s">
        <v>283</v>
      </c>
      <c r="AL127" s="13" t="s">
        <v>283</v>
      </c>
      <c r="AM127" s="13" t="s">
        <v>283</v>
      </c>
      <c r="AN127" s="13" t="s">
        <v>283</v>
      </c>
      <c r="AO127" s="13" t="s">
        <v>283</v>
      </c>
      <c r="AP127" s="13" t="s">
        <v>283</v>
      </c>
      <c r="AQ127" s="13" t="s">
        <v>283</v>
      </c>
      <c r="AR127" s="13" t="s">
        <v>283</v>
      </c>
      <c r="AS127" s="13" t="s">
        <v>283</v>
      </c>
      <c r="AT127" s="13" t="s">
        <v>283</v>
      </c>
      <c r="AU127" s="80" t="s">
        <v>283</v>
      </c>
      <c r="AV127" s="80" t="s">
        <v>283</v>
      </c>
      <c r="AW127" s="80" t="s">
        <v>283</v>
      </c>
      <c r="AX127" s="80" t="s">
        <v>283</v>
      </c>
      <c r="AY127" s="80" t="s">
        <v>283</v>
      </c>
      <c r="AZ127" s="13">
        <v>36</v>
      </c>
      <c r="BA127" s="13">
        <v>35</v>
      </c>
      <c r="BB127" s="13">
        <v>55</v>
      </c>
      <c r="BC127" s="13">
        <v>23</v>
      </c>
      <c r="BD127" s="13">
        <v>47</v>
      </c>
      <c r="BE127" s="13">
        <v>59</v>
      </c>
      <c r="BF127" s="13">
        <v>71</v>
      </c>
      <c r="BG127" s="13">
        <v>45</v>
      </c>
      <c r="BH127" s="13">
        <v>43</v>
      </c>
      <c r="BI127" s="13">
        <v>58</v>
      </c>
      <c r="BJ127" s="13"/>
      <c r="BK127" s="3"/>
      <c r="BL127" s="3" t="s">
        <v>385</v>
      </c>
      <c r="BM127" s="3" t="s">
        <v>62</v>
      </c>
      <c r="BN127" s="3"/>
      <c r="BO127" s="3"/>
      <c r="BP127" s="13" t="s">
        <v>283</v>
      </c>
      <c r="BQ127" s="13" t="s">
        <v>282</v>
      </c>
      <c r="BR127" s="13" t="s">
        <v>282</v>
      </c>
      <c r="BS127" s="13" t="s">
        <v>282</v>
      </c>
      <c r="BT127" s="13" t="s">
        <v>282</v>
      </c>
      <c r="BU127" s="13" t="s">
        <v>282</v>
      </c>
      <c r="BV127" s="13" t="s">
        <v>282</v>
      </c>
      <c r="BW127" s="13" t="s">
        <v>282</v>
      </c>
      <c r="BX127" s="13" t="s">
        <v>282</v>
      </c>
      <c r="BY127" s="13" t="s">
        <v>282</v>
      </c>
      <c r="BZ127" s="13" t="s">
        <v>282</v>
      </c>
      <c r="CA127" s="13" t="s">
        <v>282</v>
      </c>
      <c r="CB127" s="13" t="s">
        <v>282</v>
      </c>
      <c r="CC127" s="13" t="s">
        <v>282</v>
      </c>
      <c r="CD127" s="13" t="s">
        <v>282</v>
      </c>
      <c r="CE127" s="13" t="s">
        <v>282</v>
      </c>
      <c r="CF127" s="13" t="s">
        <v>282</v>
      </c>
      <c r="CG127" s="13" t="s">
        <v>282</v>
      </c>
      <c r="CH127" s="13" t="s">
        <v>282</v>
      </c>
      <c r="CI127" s="13" t="s">
        <v>282</v>
      </c>
      <c r="CJ127" s="13" t="s">
        <v>282</v>
      </c>
      <c r="CK127" s="13" t="s">
        <v>282</v>
      </c>
      <c r="CL127" s="13" t="s">
        <v>282</v>
      </c>
      <c r="CM127" s="13" t="s">
        <v>282</v>
      </c>
      <c r="CN127" s="13" t="s">
        <v>283</v>
      </c>
      <c r="CO127" s="13" t="s">
        <v>283</v>
      </c>
      <c r="CP127" s="13" t="s">
        <v>283</v>
      </c>
      <c r="CQ127" s="13" t="s">
        <v>283</v>
      </c>
      <c r="CR127" s="13" t="s">
        <v>283</v>
      </c>
      <c r="CS127" s="13">
        <v>64</v>
      </c>
      <c r="CT127" s="13" t="s">
        <v>283</v>
      </c>
      <c r="CU127" s="13" t="s">
        <v>283</v>
      </c>
      <c r="CV127" s="13" t="s">
        <v>283</v>
      </c>
      <c r="CW127" s="13" t="s">
        <v>283</v>
      </c>
      <c r="CX127" s="13" t="s">
        <v>283</v>
      </c>
      <c r="CZ127" s="13" t="s">
        <v>283</v>
      </c>
      <c r="DA127" s="13" t="s">
        <v>283</v>
      </c>
      <c r="DB127" s="13" t="s">
        <v>283</v>
      </c>
      <c r="DC127" s="13" t="s">
        <v>283</v>
      </c>
      <c r="DD127" s="13" t="s">
        <v>283</v>
      </c>
      <c r="DE127" s="13">
        <v>43</v>
      </c>
      <c r="DF127" s="13" t="s">
        <v>283</v>
      </c>
      <c r="DG127" s="13" t="s">
        <v>283</v>
      </c>
      <c r="DH127" s="13" t="s">
        <v>283</v>
      </c>
      <c r="DI127" s="13" t="s">
        <v>283</v>
      </c>
      <c r="DJ127" s="13" t="s">
        <v>283</v>
      </c>
      <c r="DK127" s="13">
        <v>37</v>
      </c>
    </row>
    <row r="128" spans="1:115">
      <c r="A128" s="3" t="s">
        <v>260</v>
      </c>
      <c r="B128" s="13" t="s">
        <v>283</v>
      </c>
      <c r="C128" s="13" t="s">
        <v>283</v>
      </c>
      <c r="D128" s="13" t="s">
        <v>283</v>
      </c>
      <c r="E128" s="13" t="s">
        <v>283</v>
      </c>
      <c r="F128" s="13" t="s">
        <v>283</v>
      </c>
      <c r="G128" s="13" t="s">
        <v>283</v>
      </c>
      <c r="H128" s="13" t="s">
        <v>283</v>
      </c>
      <c r="I128" s="13" t="s">
        <v>283</v>
      </c>
      <c r="J128" s="13" t="s">
        <v>283</v>
      </c>
      <c r="K128" s="13" t="s">
        <v>283</v>
      </c>
      <c r="L128" s="13" t="s">
        <v>283</v>
      </c>
      <c r="M128" s="13" t="s">
        <v>283</v>
      </c>
      <c r="N128" s="13" t="s">
        <v>283</v>
      </c>
      <c r="O128" s="13" t="s">
        <v>283</v>
      </c>
      <c r="P128" s="13" t="s">
        <v>283</v>
      </c>
      <c r="Q128" s="13" t="s">
        <v>283</v>
      </c>
      <c r="R128" s="13" t="s">
        <v>283</v>
      </c>
      <c r="S128" s="13" t="s">
        <v>283</v>
      </c>
      <c r="T128" s="13" t="s">
        <v>283</v>
      </c>
      <c r="U128" s="13" t="s">
        <v>283</v>
      </c>
      <c r="V128" s="13" t="s">
        <v>283</v>
      </c>
      <c r="W128" s="13" t="s">
        <v>283</v>
      </c>
      <c r="X128" s="13" t="s">
        <v>283</v>
      </c>
      <c r="Y128" s="13" t="s">
        <v>283</v>
      </c>
      <c r="Z128" s="13" t="s">
        <v>283</v>
      </c>
      <c r="AA128" s="13" t="s">
        <v>283</v>
      </c>
      <c r="AB128" s="13" t="s">
        <v>283</v>
      </c>
      <c r="AC128" s="13" t="s">
        <v>283</v>
      </c>
      <c r="AD128" s="13" t="s">
        <v>283</v>
      </c>
      <c r="AE128" s="13" t="s">
        <v>283</v>
      </c>
      <c r="AF128" s="74" t="s">
        <v>283</v>
      </c>
      <c r="AG128" s="74" t="s">
        <v>283</v>
      </c>
      <c r="AH128" s="74" t="s">
        <v>283</v>
      </c>
      <c r="AI128" s="74" t="s">
        <v>283</v>
      </c>
      <c r="AJ128" s="74" t="s">
        <v>283</v>
      </c>
      <c r="AK128" s="13" t="s">
        <v>283</v>
      </c>
      <c r="AL128" s="13" t="s">
        <v>283</v>
      </c>
      <c r="AM128" s="13" t="s">
        <v>283</v>
      </c>
      <c r="AN128" s="13" t="s">
        <v>283</v>
      </c>
      <c r="AO128" s="13" t="s">
        <v>283</v>
      </c>
      <c r="AP128" s="13" t="s">
        <v>283</v>
      </c>
      <c r="AQ128" s="13" t="s">
        <v>283</v>
      </c>
      <c r="AR128" s="13" t="s">
        <v>283</v>
      </c>
      <c r="AS128" s="13" t="s">
        <v>283</v>
      </c>
      <c r="AT128" s="13" t="s">
        <v>283</v>
      </c>
      <c r="AU128" s="80" t="s">
        <v>283</v>
      </c>
      <c r="AV128" s="80" t="s">
        <v>283</v>
      </c>
      <c r="AW128" s="80" t="s">
        <v>283</v>
      </c>
      <c r="AX128" s="80" t="s">
        <v>283</v>
      </c>
      <c r="AY128" s="80" t="s">
        <v>283</v>
      </c>
      <c r="AZ128" s="13">
        <v>36</v>
      </c>
      <c r="BA128" s="13">
        <v>35</v>
      </c>
      <c r="BB128" s="13">
        <v>55</v>
      </c>
      <c r="BC128" s="13">
        <v>23</v>
      </c>
      <c r="BD128" s="13">
        <v>47</v>
      </c>
      <c r="BE128" s="13">
        <v>59</v>
      </c>
      <c r="BF128" s="13">
        <v>71</v>
      </c>
      <c r="BG128" s="13">
        <v>45</v>
      </c>
      <c r="BH128" s="13">
        <v>43</v>
      </c>
      <c r="BI128" s="13">
        <v>58</v>
      </c>
      <c r="BJ128" s="13"/>
      <c r="BK128" s="3"/>
      <c r="BL128" s="3" t="s">
        <v>386</v>
      </c>
      <c r="BM128" s="3" t="s">
        <v>59</v>
      </c>
      <c r="BN128" s="3"/>
      <c r="BO128" s="3"/>
      <c r="BP128" s="13">
        <v>1</v>
      </c>
      <c r="BQ128" s="13" t="s">
        <v>282</v>
      </c>
      <c r="BR128" s="13" t="s">
        <v>282</v>
      </c>
      <c r="BS128" s="13" t="s">
        <v>282</v>
      </c>
      <c r="BT128" s="13" t="s">
        <v>282</v>
      </c>
      <c r="BU128" s="13" t="s">
        <v>282</v>
      </c>
      <c r="BV128" s="13" t="s">
        <v>282</v>
      </c>
      <c r="BW128" s="13" t="s">
        <v>282</v>
      </c>
      <c r="BX128" s="13" t="s">
        <v>282</v>
      </c>
      <c r="BY128" s="13" t="s">
        <v>282</v>
      </c>
      <c r="BZ128" s="13" t="s">
        <v>282</v>
      </c>
      <c r="CA128" s="13" t="s">
        <v>282</v>
      </c>
      <c r="CB128" s="13" t="s">
        <v>282</v>
      </c>
      <c r="CC128" s="13" t="s">
        <v>282</v>
      </c>
      <c r="CD128" s="13" t="s">
        <v>282</v>
      </c>
      <c r="CE128" s="13" t="s">
        <v>282</v>
      </c>
      <c r="CF128" s="13" t="s">
        <v>282</v>
      </c>
      <c r="CG128" s="13" t="s">
        <v>282</v>
      </c>
      <c r="CH128" s="13" t="s">
        <v>282</v>
      </c>
      <c r="CI128" s="13" t="s">
        <v>282</v>
      </c>
      <c r="CJ128" s="13" t="s">
        <v>282</v>
      </c>
      <c r="CK128" s="13" t="s">
        <v>282</v>
      </c>
      <c r="CL128" s="13" t="s">
        <v>282</v>
      </c>
      <c r="CM128" s="13" t="s">
        <v>282</v>
      </c>
      <c r="CN128" s="13" t="s">
        <v>281</v>
      </c>
      <c r="CO128" s="13" t="s">
        <v>281</v>
      </c>
      <c r="CP128" s="13" t="s">
        <v>281</v>
      </c>
      <c r="CQ128" s="13" t="s">
        <v>283</v>
      </c>
      <c r="CR128" s="13" t="s">
        <v>281</v>
      </c>
      <c r="CS128" s="13">
        <v>64</v>
      </c>
      <c r="CT128" s="13" t="s">
        <v>283</v>
      </c>
      <c r="CU128" s="13" t="s">
        <v>283</v>
      </c>
      <c r="CV128" s="13" t="s">
        <v>283</v>
      </c>
      <c r="CW128" s="13" t="s">
        <v>283</v>
      </c>
      <c r="CX128" s="13" t="s">
        <v>283</v>
      </c>
      <c r="CZ128" s="13" t="s">
        <v>281</v>
      </c>
      <c r="DA128" s="13" t="s">
        <v>281</v>
      </c>
      <c r="DB128" s="13" t="s">
        <v>281</v>
      </c>
      <c r="DC128" s="13" t="s">
        <v>283</v>
      </c>
      <c r="DD128" s="13" t="s">
        <v>281</v>
      </c>
      <c r="DE128" s="13">
        <v>43</v>
      </c>
      <c r="DF128" s="13" t="s">
        <v>283</v>
      </c>
      <c r="DG128" s="13" t="s">
        <v>283</v>
      </c>
      <c r="DH128" s="13" t="s">
        <v>283</v>
      </c>
      <c r="DI128" s="13" t="s">
        <v>283</v>
      </c>
      <c r="DJ128" s="13" t="s">
        <v>283</v>
      </c>
      <c r="DK128" s="13">
        <v>37</v>
      </c>
    </row>
    <row r="129" spans="1:115">
      <c r="A129" s="3" t="s">
        <v>261</v>
      </c>
      <c r="B129" s="13" t="s">
        <v>283</v>
      </c>
      <c r="C129" s="13" t="s">
        <v>283</v>
      </c>
      <c r="D129" s="13" t="s">
        <v>283</v>
      </c>
      <c r="E129" s="13" t="s">
        <v>283</v>
      </c>
      <c r="F129" s="13" t="s">
        <v>283</v>
      </c>
      <c r="G129" s="13" t="s">
        <v>283</v>
      </c>
      <c r="H129" s="13" t="s">
        <v>283</v>
      </c>
      <c r="I129" s="13" t="s">
        <v>283</v>
      </c>
      <c r="J129" s="13" t="s">
        <v>283</v>
      </c>
      <c r="K129" s="13" t="s">
        <v>283</v>
      </c>
      <c r="L129" s="13" t="s">
        <v>283</v>
      </c>
      <c r="M129" s="13" t="s">
        <v>283</v>
      </c>
      <c r="N129" s="13" t="s">
        <v>283</v>
      </c>
      <c r="O129" s="13" t="s">
        <v>283</v>
      </c>
      <c r="P129" s="13" t="s">
        <v>283</v>
      </c>
      <c r="Q129" s="13" t="s">
        <v>283</v>
      </c>
      <c r="R129" s="13" t="s">
        <v>283</v>
      </c>
      <c r="S129" s="13" t="s">
        <v>283</v>
      </c>
      <c r="T129" s="13" t="s">
        <v>283</v>
      </c>
      <c r="U129" s="13" t="s">
        <v>283</v>
      </c>
      <c r="V129" s="13" t="s">
        <v>283</v>
      </c>
      <c r="W129" s="13" t="s">
        <v>283</v>
      </c>
      <c r="X129" s="13" t="s">
        <v>283</v>
      </c>
      <c r="Y129" s="13" t="s">
        <v>283</v>
      </c>
      <c r="Z129" s="13" t="s">
        <v>283</v>
      </c>
      <c r="AA129" s="13" t="s">
        <v>283</v>
      </c>
      <c r="AB129" s="13" t="s">
        <v>283</v>
      </c>
      <c r="AC129" s="13" t="s">
        <v>283</v>
      </c>
      <c r="AD129" s="13" t="s">
        <v>283</v>
      </c>
      <c r="AE129" s="13" t="s">
        <v>283</v>
      </c>
      <c r="AF129" s="74" t="s">
        <v>283</v>
      </c>
      <c r="AG129" s="74" t="s">
        <v>283</v>
      </c>
      <c r="AH129" s="74" t="s">
        <v>283</v>
      </c>
      <c r="AI129" s="74" t="s">
        <v>283</v>
      </c>
      <c r="AJ129" s="74" t="s">
        <v>283</v>
      </c>
      <c r="AK129" s="13" t="s">
        <v>283</v>
      </c>
      <c r="AL129" s="13" t="s">
        <v>283</v>
      </c>
      <c r="AM129" s="13" t="s">
        <v>283</v>
      </c>
      <c r="AN129" s="13" t="s">
        <v>283</v>
      </c>
      <c r="AO129" s="13" t="s">
        <v>283</v>
      </c>
      <c r="AP129" s="13" t="s">
        <v>283</v>
      </c>
      <c r="AQ129" s="13" t="s">
        <v>283</v>
      </c>
      <c r="AR129" s="13" t="s">
        <v>283</v>
      </c>
      <c r="AS129" s="13" t="s">
        <v>283</v>
      </c>
      <c r="AT129" s="13" t="s">
        <v>283</v>
      </c>
      <c r="AU129" s="80" t="s">
        <v>283</v>
      </c>
      <c r="AV129" s="80" t="s">
        <v>283</v>
      </c>
      <c r="AW129" s="80" t="s">
        <v>283</v>
      </c>
      <c r="AX129" s="80" t="s">
        <v>283</v>
      </c>
      <c r="AY129" s="80" t="s">
        <v>283</v>
      </c>
      <c r="AZ129" s="13">
        <v>36</v>
      </c>
      <c r="BA129" s="13">
        <v>35</v>
      </c>
      <c r="BB129" s="13">
        <v>55</v>
      </c>
      <c r="BC129" s="13">
        <v>23</v>
      </c>
      <c r="BD129" s="13">
        <v>47</v>
      </c>
      <c r="BE129" s="13">
        <v>59</v>
      </c>
      <c r="BF129" s="13">
        <v>71</v>
      </c>
      <c r="BG129" s="13">
        <v>45</v>
      </c>
      <c r="BH129" s="13">
        <v>43</v>
      </c>
      <c r="BI129" s="13">
        <v>58</v>
      </c>
      <c r="BJ129" s="13"/>
      <c r="BK129" s="3"/>
      <c r="BL129" s="3" t="s">
        <v>387</v>
      </c>
      <c r="BM129" s="3" t="s">
        <v>56</v>
      </c>
      <c r="BN129" s="3"/>
      <c r="BO129" s="3"/>
      <c r="BP129" s="13" t="s">
        <v>283</v>
      </c>
      <c r="BQ129" s="13" t="s">
        <v>282</v>
      </c>
      <c r="BR129" s="13" t="s">
        <v>282</v>
      </c>
      <c r="BS129" s="13" t="s">
        <v>282</v>
      </c>
      <c r="BT129" s="13" t="s">
        <v>282</v>
      </c>
      <c r="BU129" s="13" t="s">
        <v>282</v>
      </c>
      <c r="BV129" s="13" t="s">
        <v>282</v>
      </c>
      <c r="BW129" s="13" t="s">
        <v>282</v>
      </c>
      <c r="BX129" s="13" t="s">
        <v>282</v>
      </c>
      <c r="BY129" s="13" t="s">
        <v>282</v>
      </c>
      <c r="BZ129" s="13" t="s">
        <v>282</v>
      </c>
      <c r="CA129" s="13" t="s">
        <v>282</v>
      </c>
      <c r="CB129" s="13" t="s">
        <v>282</v>
      </c>
      <c r="CC129" s="13" t="s">
        <v>282</v>
      </c>
      <c r="CD129" s="13" t="s">
        <v>282</v>
      </c>
      <c r="CE129" s="13" t="s">
        <v>282</v>
      </c>
      <c r="CF129" s="13" t="s">
        <v>282</v>
      </c>
      <c r="CG129" s="13" t="s">
        <v>282</v>
      </c>
      <c r="CH129" s="13" t="s">
        <v>282</v>
      </c>
      <c r="CI129" s="13" t="s">
        <v>282</v>
      </c>
      <c r="CJ129" s="13" t="s">
        <v>282</v>
      </c>
      <c r="CK129" s="13" t="s">
        <v>282</v>
      </c>
      <c r="CL129" s="13" t="s">
        <v>282</v>
      </c>
      <c r="CM129" s="13" t="s">
        <v>282</v>
      </c>
      <c r="CN129" s="13" t="s">
        <v>283</v>
      </c>
      <c r="CO129" s="13" t="s">
        <v>283</v>
      </c>
      <c r="CP129" s="13" t="s">
        <v>283</v>
      </c>
      <c r="CQ129" s="13" t="s">
        <v>283</v>
      </c>
      <c r="CR129" s="13" t="s">
        <v>283</v>
      </c>
      <c r="CS129" s="13">
        <v>64</v>
      </c>
      <c r="CT129" s="13" t="s">
        <v>283</v>
      </c>
      <c r="CU129" s="13" t="s">
        <v>283</v>
      </c>
      <c r="CV129" s="13" t="s">
        <v>283</v>
      </c>
      <c r="CW129" s="13" t="s">
        <v>283</v>
      </c>
      <c r="CX129" s="13" t="s">
        <v>283</v>
      </c>
      <c r="CZ129" s="13" t="s">
        <v>283</v>
      </c>
      <c r="DA129" s="13" t="s">
        <v>283</v>
      </c>
      <c r="DB129" s="13" t="s">
        <v>283</v>
      </c>
      <c r="DC129" s="13" t="s">
        <v>283</v>
      </c>
      <c r="DD129" s="13" t="s">
        <v>283</v>
      </c>
      <c r="DE129" s="13">
        <v>43</v>
      </c>
      <c r="DF129" s="13" t="s">
        <v>283</v>
      </c>
      <c r="DG129" s="13" t="s">
        <v>283</v>
      </c>
      <c r="DH129" s="13" t="s">
        <v>283</v>
      </c>
      <c r="DI129" s="13" t="s">
        <v>283</v>
      </c>
      <c r="DJ129" s="13" t="s">
        <v>283</v>
      </c>
      <c r="DK129" s="13">
        <v>37</v>
      </c>
    </row>
    <row r="130" spans="1:115">
      <c r="A130" s="3" t="s">
        <v>262</v>
      </c>
      <c r="B130" s="13" t="s">
        <v>283</v>
      </c>
      <c r="C130" s="13" t="s">
        <v>283</v>
      </c>
      <c r="D130" s="13" t="s">
        <v>283</v>
      </c>
      <c r="E130" s="13" t="s">
        <v>283</v>
      </c>
      <c r="F130" s="13" t="s">
        <v>283</v>
      </c>
      <c r="G130" s="13" t="s">
        <v>283</v>
      </c>
      <c r="H130" s="13" t="s">
        <v>283</v>
      </c>
      <c r="I130" s="13" t="s">
        <v>283</v>
      </c>
      <c r="J130" s="13" t="s">
        <v>283</v>
      </c>
      <c r="K130" s="13" t="s">
        <v>283</v>
      </c>
      <c r="L130" s="13" t="s">
        <v>283</v>
      </c>
      <c r="M130" s="13" t="s">
        <v>283</v>
      </c>
      <c r="N130" s="13" t="s">
        <v>283</v>
      </c>
      <c r="O130" s="13" t="s">
        <v>283</v>
      </c>
      <c r="P130" s="13" t="s">
        <v>283</v>
      </c>
      <c r="Q130" s="13" t="s">
        <v>283</v>
      </c>
      <c r="R130" s="13" t="s">
        <v>283</v>
      </c>
      <c r="S130" s="13" t="s">
        <v>283</v>
      </c>
      <c r="T130" s="13" t="s">
        <v>283</v>
      </c>
      <c r="U130" s="13" t="s">
        <v>283</v>
      </c>
      <c r="V130" s="13" t="s">
        <v>283</v>
      </c>
      <c r="W130" s="13" t="s">
        <v>283</v>
      </c>
      <c r="X130" s="13" t="s">
        <v>283</v>
      </c>
      <c r="Y130" s="13" t="s">
        <v>283</v>
      </c>
      <c r="Z130" s="13" t="s">
        <v>283</v>
      </c>
      <c r="AA130" s="13" t="s">
        <v>283</v>
      </c>
      <c r="AB130" s="13" t="s">
        <v>283</v>
      </c>
      <c r="AC130" s="13" t="s">
        <v>283</v>
      </c>
      <c r="AD130" s="13" t="s">
        <v>283</v>
      </c>
      <c r="AE130" s="13" t="s">
        <v>283</v>
      </c>
      <c r="AF130" s="74" t="s">
        <v>283</v>
      </c>
      <c r="AG130" s="74" t="s">
        <v>283</v>
      </c>
      <c r="AH130" s="74" t="s">
        <v>283</v>
      </c>
      <c r="AI130" s="74" t="s">
        <v>283</v>
      </c>
      <c r="AJ130" s="74" t="s">
        <v>283</v>
      </c>
      <c r="AK130" s="13" t="s">
        <v>283</v>
      </c>
      <c r="AL130" s="13" t="s">
        <v>283</v>
      </c>
      <c r="AM130" s="13" t="s">
        <v>283</v>
      </c>
      <c r="AN130" s="13" t="s">
        <v>283</v>
      </c>
      <c r="AO130" s="13" t="s">
        <v>283</v>
      </c>
      <c r="AP130" s="13" t="s">
        <v>283</v>
      </c>
      <c r="AQ130" s="13" t="s">
        <v>283</v>
      </c>
      <c r="AR130" s="13" t="s">
        <v>283</v>
      </c>
      <c r="AS130" s="13" t="s">
        <v>283</v>
      </c>
      <c r="AT130" s="13" t="s">
        <v>283</v>
      </c>
      <c r="AU130" s="80" t="s">
        <v>283</v>
      </c>
      <c r="AV130" s="80" t="s">
        <v>283</v>
      </c>
      <c r="AW130" s="80" t="s">
        <v>283</v>
      </c>
      <c r="AX130" s="80" t="s">
        <v>283</v>
      </c>
      <c r="AY130" s="80" t="s">
        <v>283</v>
      </c>
      <c r="AZ130" s="13">
        <v>36</v>
      </c>
      <c r="BA130" s="13">
        <v>35</v>
      </c>
      <c r="BB130" s="13">
        <v>55</v>
      </c>
      <c r="BC130" s="13">
        <v>23</v>
      </c>
      <c r="BD130" s="13">
        <v>47</v>
      </c>
      <c r="BE130" s="13">
        <v>59</v>
      </c>
      <c r="BF130" s="13">
        <v>71</v>
      </c>
      <c r="BG130" s="13">
        <v>45</v>
      </c>
      <c r="BH130" s="13">
        <v>43</v>
      </c>
      <c r="BI130" s="13">
        <v>58</v>
      </c>
      <c r="BJ130" s="13"/>
      <c r="BK130" s="3"/>
      <c r="BL130" s="3" t="s">
        <v>388</v>
      </c>
      <c r="BM130" s="3" t="s">
        <v>53</v>
      </c>
      <c r="BN130" s="3"/>
      <c r="BO130" s="3"/>
      <c r="BP130" s="13" t="s">
        <v>283</v>
      </c>
      <c r="BQ130" s="13" t="s">
        <v>282</v>
      </c>
      <c r="BR130" s="13" t="s">
        <v>282</v>
      </c>
      <c r="BS130" s="13" t="s">
        <v>282</v>
      </c>
      <c r="BT130" s="13" t="s">
        <v>282</v>
      </c>
      <c r="BU130" s="13" t="s">
        <v>282</v>
      </c>
      <c r="BV130" s="13" t="s">
        <v>282</v>
      </c>
      <c r="BW130" s="13" t="s">
        <v>282</v>
      </c>
      <c r="BX130" s="13" t="s">
        <v>282</v>
      </c>
      <c r="BY130" s="13" t="s">
        <v>282</v>
      </c>
      <c r="BZ130" s="13" t="s">
        <v>282</v>
      </c>
      <c r="CA130" s="13" t="s">
        <v>282</v>
      </c>
      <c r="CB130" s="13" t="s">
        <v>282</v>
      </c>
      <c r="CC130" s="13" t="s">
        <v>282</v>
      </c>
      <c r="CD130" s="13" t="s">
        <v>282</v>
      </c>
      <c r="CE130" s="13" t="s">
        <v>282</v>
      </c>
      <c r="CF130" s="13" t="s">
        <v>282</v>
      </c>
      <c r="CG130" s="13" t="s">
        <v>282</v>
      </c>
      <c r="CH130" s="13" t="s">
        <v>282</v>
      </c>
      <c r="CI130" s="13" t="s">
        <v>282</v>
      </c>
      <c r="CJ130" s="13" t="s">
        <v>282</v>
      </c>
      <c r="CK130" s="13" t="s">
        <v>282</v>
      </c>
      <c r="CL130" s="13" t="s">
        <v>282</v>
      </c>
      <c r="CM130" s="13" t="s">
        <v>282</v>
      </c>
      <c r="CN130" s="13" t="s">
        <v>283</v>
      </c>
      <c r="CO130" s="13" t="s">
        <v>283</v>
      </c>
      <c r="CP130" s="13" t="s">
        <v>283</v>
      </c>
      <c r="CQ130" s="13" t="s">
        <v>283</v>
      </c>
      <c r="CR130" s="13" t="s">
        <v>283</v>
      </c>
      <c r="CS130" s="13">
        <v>64</v>
      </c>
      <c r="CT130" s="13" t="s">
        <v>283</v>
      </c>
      <c r="CU130" s="13" t="s">
        <v>283</v>
      </c>
      <c r="CV130" s="13" t="s">
        <v>283</v>
      </c>
      <c r="CW130" s="13" t="s">
        <v>283</v>
      </c>
      <c r="CX130" s="13" t="s">
        <v>283</v>
      </c>
      <c r="CZ130" s="13" t="s">
        <v>283</v>
      </c>
      <c r="DA130" s="13" t="s">
        <v>283</v>
      </c>
      <c r="DB130" s="13" t="s">
        <v>283</v>
      </c>
      <c r="DC130" s="13" t="s">
        <v>283</v>
      </c>
      <c r="DD130" s="13" t="s">
        <v>283</v>
      </c>
      <c r="DE130" s="13">
        <v>43</v>
      </c>
      <c r="DF130" s="13" t="s">
        <v>283</v>
      </c>
      <c r="DG130" s="13" t="s">
        <v>283</v>
      </c>
      <c r="DH130" s="13" t="s">
        <v>283</v>
      </c>
      <c r="DI130" s="13" t="s">
        <v>283</v>
      </c>
      <c r="DJ130" s="13" t="s">
        <v>283</v>
      </c>
      <c r="DK130" s="13">
        <v>37</v>
      </c>
    </row>
    <row r="131" spans="1:115" ht="13.05" customHeight="1"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6"/>
      <c r="BQ131" s="6"/>
      <c r="BR131" s="6"/>
      <c r="BS131" s="6"/>
      <c r="BT131" s="6"/>
      <c r="BU131" s="3"/>
      <c r="BV131" s="3"/>
      <c r="BW131" s="3"/>
      <c r="BX131" s="3"/>
      <c r="BY131" s="3"/>
      <c r="BZ131" s="3"/>
      <c r="CA131" s="3"/>
      <c r="CB131" s="6"/>
      <c r="CC131" s="6"/>
      <c r="CD131" s="6"/>
      <c r="CE131" s="6"/>
      <c r="CF131" s="6"/>
      <c r="CG131" s="3"/>
      <c r="CH131" s="6"/>
      <c r="CI131" s="6"/>
      <c r="CJ131" s="6"/>
      <c r="CK131" s="6"/>
      <c r="CL131" s="6"/>
      <c r="CM131" s="3"/>
      <c r="CN131" s="5"/>
      <c r="CO131" s="5"/>
      <c r="CP131" s="5"/>
      <c r="CQ131" s="5"/>
      <c r="CR131" s="5"/>
      <c r="CS131" s="3"/>
      <c r="CT131" s="5"/>
      <c r="CU131" s="5"/>
      <c r="CV131" s="5"/>
      <c r="CW131" s="5"/>
      <c r="CX131" s="5"/>
      <c r="CZ131" s="5"/>
      <c r="DA131" s="5"/>
      <c r="DB131" s="5"/>
      <c r="DC131" s="5"/>
      <c r="DD131" s="5"/>
    </row>
    <row r="132" spans="1:115"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6"/>
      <c r="BQ132" s="6"/>
      <c r="BR132" s="6"/>
      <c r="BS132" s="6"/>
      <c r="BT132" s="6"/>
      <c r="BU132" s="3"/>
      <c r="BV132" s="3"/>
      <c r="BW132" s="3"/>
      <c r="BX132" s="3"/>
      <c r="BY132" s="3"/>
      <c r="BZ132" s="3"/>
      <c r="CA132" s="3"/>
      <c r="CB132" s="6"/>
      <c r="CC132" s="6"/>
      <c r="CD132" s="6"/>
      <c r="CE132" s="6"/>
      <c r="CF132" s="6"/>
      <c r="CG132" s="3"/>
      <c r="CH132" s="6"/>
      <c r="CI132" s="6"/>
      <c r="CJ132" s="6"/>
      <c r="CK132" s="6"/>
      <c r="CL132" s="6"/>
      <c r="CM132" s="3"/>
      <c r="CN132" s="5"/>
      <c r="CO132" s="5"/>
      <c r="CP132" s="5"/>
      <c r="CQ132" s="5"/>
      <c r="CR132" s="5"/>
      <c r="CS132" s="3"/>
      <c r="CT132" s="5"/>
      <c r="CU132" s="5"/>
      <c r="CV132" s="5"/>
      <c r="CW132" s="5"/>
      <c r="CX132" s="5"/>
    </row>
    <row r="133" spans="1:115"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6"/>
      <c r="BQ133" s="6"/>
      <c r="BR133" s="6"/>
      <c r="BS133" s="6"/>
      <c r="BT133" s="6"/>
      <c r="BU133" s="3"/>
      <c r="BV133" s="3"/>
      <c r="BW133" s="3"/>
      <c r="BX133" s="3"/>
      <c r="BY133" s="3"/>
      <c r="BZ133" s="3"/>
      <c r="CA133" s="3"/>
      <c r="CB133" s="6"/>
      <c r="CC133" s="6"/>
      <c r="CD133" s="6"/>
      <c r="CE133" s="6"/>
      <c r="CF133" s="6"/>
      <c r="CG133" s="3"/>
      <c r="CH133" s="6"/>
      <c r="CI133" s="6"/>
      <c r="CJ133" s="6"/>
      <c r="CK133" s="6"/>
      <c r="CL133" s="6"/>
      <c r="CM133" s="3"/>
      <c r="CN133" s="5"/>
      <c r="CO133" s="5"/>
      <c r="CP133" s="5"/>
      <c r="CQ133" s="5"/>
      <c r="CR133" s="5"/>
      <c r="CS133" s="3"/>
      <c r="CT133" s="5"/>
      <c r="CU133" s="5"/>
      <c r="CV133" s="5"/>
      <c r="CW133" s="5"/>
      <c r="CX133" s="5"/>
    </row>
    <row r="139" spans="1:115"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U139" s="3"/>
      <c r="BV139" s="3"/>
      <c r="BW139" s="3"/>
      <c r="BX139" s="3"/>
      <c r="BY139" s="3"/>
      <c r="BZ139" s="3"/>
      <c r="CA139" s="3"/>
      <c r="CG139" s="3"/>
      <c r="CM139" s="3"/>
      <c r="CS139" s="3"/>
    </row>
    <row r="140" spans="1:115"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U140" s="3"/>
      <c r="BV140" s="3"/>
      <c r="BW140" s="3"/>
      <c r="BX140" s="3"/>
      <c r="BY140" s="3"/>
      <c r="BZ140" s="3"/>
      <c r="CA140" s="3"/>
      <c r="CG140" s="3"/>
      <c r="CM140" s="3"/>
      <c r="CS140" s="3"/>
    </row>
    <row r="141" spans="1:115"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U141" s="3"/>
      <c r="BV141" s="3"/>
      <c r="BW141" s="3"/>
      <c r="BX141" s="3"/>
      <c r="BY141" s="3"/>
      <c r="BZ141" s="3"/>
      <c r="CA141" s="3"/>
      <c r="CG141" s="3"/>
      <c r="CM141" s="3"/>
      <c r="CS141" s="3"/>
    </row>
    <row r="142" spans="1:115"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U142" s="3"/>
      <c r="BV142" s="3"/>
      <c r="BW142" s="3"/>
      <c r="BX142" s="3"/>
      <c r="BY142" s="3"/>
      <c r="BZ142" s="3"/>
      <c r="CA142" s="3"/>
      <c r="CG142" s="3"/>
      <c r="CM142" s="3"/>
      <c r="CS142" s="3"/>
    </row>
    <row r="143" spans="1:115"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U143" s="3"/>
      <c r="BV143" s="3"/>
      <c r="BW143" s="3"/>
      <c r="BX143" s="3"/>
      <c r="BY143" s="3"/>
      <c r="BZ143" s="3"/>
      <c r="CA143" s="3"/>
      <c r="CG143" s="3"/>
      <c r="CM143" s="3"/>
      <c r="CS143" s="3"/>
    </row>
    <row r="144" spans="1:115"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U144" s="3"/>
      <c r="BV144" s="3"/>
      <c r="BW144" s="3"/>
      <c r="BX144" s="3"/>
      <c r="BY144" s="3"/>
      <c r="BZ144" s="3"/>
      <c r="CA144" s="3"/>
      <c r="CG144" s="3"/>
      <c r="CM144" s="3"/>
      <c r="CS144" s="3"/>
    </row>
    <row r="145" s="3" customFormat="1"/>
    <row r="146" s="3" customFormat="1"/>
    <row r="147" s="3" customFormat="1"/>
    <row r="148" s="3" customFormat="1"/>
  </sheetData>
  <mergeCells count="76">
    <mergeCell ref="DF2:DJ2"/>
    <mergeCell ref="DF3:DF4"/>
    <mergeCell ref="DG3:DG4"/>
    <mergeCell ref="DJ3:DJ4"/>
    <mergeCell ref="DK3:DK4"/>
    <mergeCell ref="AT3:AT4"/>
    <mergeCell ref="AF3:AF4"/>
    <mergeCell ref="AG3:AG4"/>
    <mergeCell ref="CM3:CM4"/>
    <mergeCell ref="CN2:CR2"/>
    <mergeCell ref="CN3:CN4"/>
    <mergeCell ref="CO3:CO4"/>
    <mergeCell ref="CR3:CR4"/>
    <mergeCell ref="AZ3:AZ4"/>
    <mergeCell ref="AU2:AY2"/>
    <mergeCell ref="AU3:AU4"/>
    <mergeCell ref="AV3:AV4"/>
    <mergeCell ref="AY3:AY4"/>
    <mergeCell ref="CH2:CL2"/>
    <mergeCell ref="CH3:CH4"/>
    <mergeCell ref="CI3:CI4"/>
    <mergeCell ref="CL3:CL4"/>
    <mergeCell ref="AZ2:BI2"/>
    <mergeCell ref="DE3:DE4"/>
    <mergeCell ref="BA3:BA4"/>
    <mergeCell ref="BB3:BB4"/>
    <mergeCell ref="BC3:BC4"/>
    <mergeCell ref="BI3:BI4"/>
    <mergeCell ref="BD3:BD4"/>
    <mergeCell ref="BE3:BE4"/>
    <mergeCell ref="BF3:BF4"/>
    <mergeCell ref="BG3:BG4"/>
    <mergeCell ref="BH3:BH4"/>
    <mergeCell ref="CS3:CS4"/>
    <mergeCell ref="CT2:CX2"/>
    <mergeCell ref="CT3:CT4"/>
    <mergeCell ref="CU3:CU4"/>
    <mergeCell ref="CX3:CX4"/>
    <mergeCell ref="A2:A4"/>
    <mergeCell ref="AP3:AP4"/>
    <mergeCell ref="AQ3:AQ4"/>
    <mergeCell ref="AF2:AJ2"/>
    <mergeCell ref="P3:P4"/>
    <mergeCell ref="Q3:Q4"/>
    <mergeCell ref="R3:R4"/>
    <mergeCell ref="U3:U4"/>
    <mergeCell ref="V3:V4"/>
    <mergeCell ref="Q2:U2"/>
    <mergeCell ref="AA3:AA4"/>
    <mergeCell ref="AB3:AB4"/>
    <mergeCell ref="V2:Z2"/>
    <mergeCell ref="W3:W4"/>
    <mergeCell ref="Z3:Z4"/>
    <mergeCell ref="CZ2:DD2"/>
    <mergeCell ref="B2:F2"/>
    <mergeCell ref="G2:K2"/>
    <mergeCell ref="L2:P2"/>
    <mergeCell ref="CZ3:CZ4"/>
    <mergeCell ref="DA3:DA4"/>
    <mergeCell ref="DD3:DD4"/>
    <mergeCell ref="B3:B4"/>
    <mergeCell ref="F3:F4"/>
    <mergeCell ref="G3:G4"/>
    <mergeCell ref="H3:H4"/>
    <mergeCell ref="K3:K4"/>
    <mergeCell ref="C3:C4"/>
    <mergeCell ref="L3:L4"/>
    <mergeCell ref="M3:M4"/>
    <mergeCell ref="AP2:AT2"/>
    <mergeCell ref="AK2:AO2"/>
    <mergeCell ref="AA2:AE2"/>
    <mergeCell ref="AJ3:AJ4"/>
    <mergeCell ref="AK3:AK4"/>
    <mergeCell ref="AL3:AL4"/>
    <mergeCell ref="AO3:AO4"/>
    <mergeCell ref="AE3:AE4"/>
  </mergeCells>
  <phoneticPr fontId="1"/>
  <pageMargins left="0.39370078740157483" right="0.15748031496062992" top="0.59055118110236227" bottom="0" header="0.39370078740157483" footer="0.15748031496062992"/>
  <pageSetup paperSize="9" scale="80" pageOrder="overThenDown" orientation="portrait" horizontalDpi="300" verticalDpi="300" r:id="rId1"/>
  <rowBreaks count="2" manualBreakCount="2">
    <brk id="47" max="60" man="1"/>
    <brk id="101" max="6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AX148"/>
  <sheetViews>
    <sheetView zoomScale="80" zoomScaleNormal="80" workbookViewId="0">
      <pane xSplit="1" ySplit="6" topLeftCell="B7" activePane="bottomRight" state="frozen"/>
      <selection activeCell="J10" sqref="J10"/>
      <selection pane="topRight" activeCell="J10" sqref="J10"/>
      <selection pane="bottomLeft" activeCell="J10" sqref="J10"/>
      <selection pane="bottomRight" activeCell="J10" sqref="J10"/>
    </sheetView>
  </sheetViews>
  <sheetFormatPr defaultColWidth="7" defaultRowHeight="13.2"/>
  <cols>
    <col min="1" max="1" width="18.33203125" style="3" bestFit="1" customWidth="1"/>
    <col min="2" max="4" width="6.6640625" style="3" customWidth="1"/>
    <col min="5" max="5" width="6.77734375" style="3" customWidth="1"/>
    <col min="6" max="7" width="6.44140625" style="3" customWidth="1"/>
    <col min="8" max="9" width="6.6640625" style="3" customWidth="1"/>
    <col min="10" max="10" width="6.44140625" style="3" customWidth="1"/>
    <col min="11" max="11" width="6.77734375" style="3" customWidth="1"/>
    <col min="12" max="21" width="6.77734375" hidden="1" customWidth="1"/>
    <col min="23" max="25" width="6.6640625" style="3" customWidth="1"/>
    <col min="26" max="26" width="6.77734375" style="3" customWidth="1"/>
    <col min="27" max="28" width="6.44140625" style="3" customWidth="1"/>
    <col min="29" max="30" width="6.6640625" style="3" customWidth="1"/>
    <col min="31" max="31" width="6.44140625" style="3" customWidth="1"/>
    <col min="32" max="32" width="6.77734375" style="3" customWidth="1"/>
    <col min="51" max="16384" width="7" style="3"/>
  </cols>
  <sheetData>
    <row r="1" spans="1:50" ht="23.4">
      <c r="A1" s="86" t="s">
        <v>465</v>
      </c>
      <c r="L1" s="16"/>
      <c r="M1" s="16"/>
      <c r="N1" s="16"/>
      <c r="O1" s="16"/>
      <c r="P1" s="16"/>
      <c r="Q1" s="16"/>
      <c r="R1" s="16"/>
      <c r="S1" s="16"/>
      <c r="T1" s="16"/>
      <c r="U1" s="16"/>
      <c r="V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</row>
    <row r="2" spans="1:50">
      <c r="A2" s="138" t="s">
        <v>127</v>
      </c>
      <c r="B2" s="33">
        <v>27</v>
      </c>
      <c r="C2" s="33">
        <v>28</v>
      </c>
      <c r="D2" s="33">
        <v>29</v>
      </c>
      <c r="E2" s="33">
        <v>30</v>
      </c>
      <c r="F2" s="33" t="s">
        <v>458</v>
      </c>
      <c r="G2" s="33">
        <v>2</v>
      </c>
      <c r="H2" s="33">
        <v>3</v>
      </c>
      <c r="I2" s="33">
        <v>4</v>
      </c>
      <c r="J2" s="33">
        <v>5</v>
      </c>
      <c r="K2" s="33">
        <v>6</v>
      </c>
      <c r="L2" s="142" t="s">
        <v>297</v>
      </c>
      <c r="M2" s="143"/>
      <c r="N2" s="143"/>
      <c r="O2" s="143"/>
      <c r="P2" s="143"/>
      <c r="Q2" s="143"/>
      <c r="R2" s="143"/>
      <c r="S2" s="143"/>
      <c r="T2" s="143"/>
      <c r="U2" s="144"/>
      <c r="V2" s="3"/>
      <c r="W2" s="33">
        <f>小麦!B2</f>
        <v>27</v>
      </c>
      <c r="X2" s="33">
        <f>小麦!G2</f>
        <v>28</v>
      </c>
      <c r="Y2" s="33">
        <f>小麦!L2</f>
        <v>29</v>
      </c>
      <c r="Z2" s="33">
        <f>小麦!Q2</f>
        <v>30</v>
      </c>
      <c r="AA2" s="33" t="str">
        <f>小麦!V2</f>
        <v>元年産</v>
      </c>
      <c r="AB2" s="33">
        <f>小麦!AA2</f>
        <v>2</v>
      </c>
      <c r="AC2" s="33">
        <f>小麦!AF2</f>
        <v>3</v>
      </c>
      <c r="AD2" s="33">
        <f>小麦!AK2</f>
        <v>4</v>
      </c>
      <c r="AE2" s="33">
        <f>小麦!AP2</f>
        <v>5</v>
      </c>
      <c r="AF2" s="33">
        <f>小麦!AU2</f>
        <v>6</v>
      </c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</row>
    <row r="3" spans="1:50" ht="18.75" customHeight="1">
      <c r="A3" s="139"/>
      <c r="B3" s="31"/>
      <c r="C3" s="31"/>
      <c r="D3" s="31"/>
      <c r="E3" s="31"/>
      <c r="F3" s="31"/>
      <c r="G3" s="31"/>
      <c r="H3" s="31"/>
      <c r="I3" s="32"/>
      <c r="J3" s="32"/>
      <c r="K3" s="32"/>
      <c r="L3" s="146">
        <v>17</v>
      </c>
      <c r="M3" s="146">
        <v>18</v>
      </c>
      <c r="N3" s="146">
        <v>19</v>
      </c>
      <c r="O3" s="146">
        <v>20</v>
      </c>
      <c r="P3" s="146">
        <v>21</v>
      </c>
      <c r="Q3" s="146">
        <v>22</v>
      </c>
      <c r="R3" s="146">
        <v>23</v>
      </c>
      <c r="S3" s="146">
        <v>24</v>
      </c>
      <c r="T3" s="146">
        <v>25</v>
      </c>
      <c r="U3" s="146">
        <v>26</v>
      </c>
      <c r="V3" s="3"/>
      <c r="W3" s="31"/>
      <c r="X3" s="31"/>
      <c r="Y3" s="31"/>
      <c r="Z3" s="31"/>
      <c r="AA3" s="31"/>
      <c r="AB3" s="31"/>
      <c r="AC3" s="31"/>
      <c r="AD3" s="31"/>
      <c r="AE3" s="32"/>
      <c r="AF3" s="32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</row>
    <row r="4" spans="1:50" ht="27" customHeight="1">
      <c r="A4" s="140"/>
      <c r="B4" s="30" t="s">
        <v>271</v>
      </c>
      <c r="C4" s="30" t="s">
        <v>271</v>
      </c>
      <c r="D4" s="30" t="s">
        <v>271</v>
      </c>
      <c r="E4" s="30" t="s">
        <v>271</v>
      </c>
      <c r="F4" s="30" t="s">
        <v>271</v>
      </c>
      <c r="G4" s="30" t="s">
        <v>271</v>
      </c>
      <c r="H4" s="30" t="s">
        <v>271</v>
      </c>
      <c r="I4" s="30" t="s">
        <v>271</v>
      </c>
      <c r="J4" s="30" t="s">
        <v>271</v>
      </c>
      <c r="K4" s="30" t="s">
        <v>271</v>
      </c>
      <c r="L4" s="146"/>
      <c r="M4" s="146"/>
      <c r="N4" s="146"/>
      <c r="O4" s="146"/>
      <c r="P4" s="146"/>
      <c r="Q4" s="146"/>
      <c r="R4" s="146"/>
      <c r="S4" s="146"/>
      <c r="T4" s="146"/>
      <c r="U4" s="146"/>
      <c r="V4" s="3"/>
      <c r="W4" s="30" t="s">
        <v>271</v>
      </c>
      <c r="X4" s="30" t="s">
        <v>271</v>
      </c>
      <c r="Y4" s="30" t="s">
        <v>271</v>
      </c>
      <c r="Z4" s="30" t="s">
        <v>271</v>
      </c>
      <c r="AA4" s="30" t="s">
        <v>271</v>
      </c>
      <c r="AB4" s="30" t="s">
        <v>271</v>
      </c>
      <c r="AC4" s="30" t="s">
        <v>271</v>
      </c>
      <c r="AD4" s="30" t="s">
        <v>271</v>
      </c>
      <c r="AE4" s="30" t="s">
        <v>271</v>
      </c>
      <c r="AF4" s="30" t="s">
        <v>271</v>
      </c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</row>
    <row r="5" spans="1:50" ht="13.5" customHeight="1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3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</row>
    <row r="6" spans="1:50">
      <c r="A6" s="3" t="s">
        <v>140</v>
      </c>
      <c r="B6" s="12">
        <v>190</v>
      </c>
      <c r="C6" s="12">
        <v>221</v>
      </c>
      <c r="D6" s="12">
        <v>292</v>
      </c>
      <c r="E6" s="12">
        <v>295</v>
      </c>
      <c r="F6" s="12">
        <v>363</v>
      </c>
      <c r="G6" s="12">
        <v>318</v>
      </c>
      <c r="H6" s="12">
        <v>277</v>
      </c>
      <c r="I6" s="12">
        <v>321</v>
      </c>
      <c r="J6" s="12">
        <v>310</v>
      </c>
      <c r="K6" s="82">
        <v>222</v>
      </c>
      <c r="L6" s="12">
        <v>306</v>
      </c>
      <c r="M6" s="12">
        <v>251</v>
      </c>
      <c r="N6" s="12">
        <v>337</v>
      </c>
      <c r="O6" s="12">
        <v>352</v>
      </c>
      <c r="P6" s="12">
        <v>300</v>
      </c>
      <c r="Q6" s="12">
        <v>228</v>
      </c>
      <c r="R6" s="12">
        <v>250</v>
      </c>
      <c r="S6" s="12">
        <v>314</v>
      </c>
      <c r="T6" s="12">
        <v>310</v>
      </c>
      <c r="U6" s="12">
        <v>327</v>
      </c>
      <c r="V6" s="3"/>
      <c r="W6" s="12">
        <f>VLOOKUP($A:$A,小麦!$A:$AY,3,0)</f>
        <v>190</v>
      </c>
      <c r="X6" s="12">
        <f>VLOOKUP($A:$A,小麦!$A:$AY,8,0)</f>
        <v>221</v>
      </c>
      <c r="Y6" s="12">
        <f>VLOOKUP($A:$A,小麦!$A:$AY,13,0)</f>
        <v>292</v>
      </c>
      <c r="Z6" s="12">
        <f>VLOOKUP($A:$A,小麦!$A:$AY,18,0)</f>
        <v>295</v>
      </c>
      <c r="AA6" s="12">
        <f>VLOOKUP($A:$A,小麦!$A:$AY,23,0)</f>
        <v>363</v>
      </c>
      <c r="AB6" s="12">
        <f>VLOOKUP($A:$A,小麦!$A:$AY,28,0)</f>
        <v>318</v>
      </c>
      <c r="AC6" s="12">
        <f>VLOOKUP($A:$A,小麦!$A:$AY,33,0)</f>
        <v>277</v>
      </c>
      <c r="AD6" s="12">
        <f>VLOOKUP($A:$A,小麦!$A:$AY,38,0)</f>
        <v>321</v>
      </c>
      <c r="AE6" s="12">
        <f>VLOOKUP($A:$A,小麦!$A:$AY,43,0)</f>
        <v>310</v>
      </c>
      <c r="AF6" s="12">
        <f>VLOOKUP($A:$A,小麦!$A:$AY,48,0)</f>
        <v>222</v>
      </c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</row>
    <row r="7" spans="1:50">
      <c r="A7" s="3" t="s">
        <v>141</v>
      </c>
      <c r="B7" s="13">
        <v>188</v>
      </c>
      <c r="C7" s="13">
        <v>184</v>
      </c>
      <c r="D7" s="13">
        <v>243</v>
      </c>
      <c r="E7" s="13">
        <v>198</v>
      </c>
      <c r="F7" s="13">
        <v>316</v>
      </c>
      <c r="G7" s="13">
        <v>267</v>
      </c>
      <c r="H7" s="13">
        <v>260</v>
      </c>
      <c r="I7" s="13">
        <v>316</v>
      </c>
      <c r="J7" s="13">
        <v>289</v>
      </c>
      <c r="K7" s="82">
        <v>235</v>
      </c>
      <c r="L7" s="12">
        <v>306</v>
      </c>
      <c r="M7" s="12">
        <v>251</v>
      </c>
      <c r="N7" s="12">
        <v>337</v>
      </c>
      <c r="O7" s="12">
        <v>352</v>
      </c>
      <c r="P7" s="12">
        <v>300</v>
      </c>
      <c r="Q7" s="12">
        <v>228</v>
      </c>
      <c r="R7" s="12">
        <v>250</v>
      </c>
      <c r="S7" s="12">
        <v>314</v>
      </c>
      <c r="T7" s="12">
        <v>310</v>
      </c>
      <c r="U7" s="12">
        <v>327</v>
      </c>
      <c r="V7" s="3"/>
      <c r="W7" s="12">
        <f>VLOOKUP($A:$A,小麦!$A:$AY,3,0)</f>
        <v>188</v>
      </c>
      <c r="X7" s="13">
        <f>VLOOKUP($A:$A,小麦!$A:$AY,8,0)</f>
        <v>184</v>
      </c>
      <c r="Y7" s="13">
        <f>VLOOKUP($A:$A,小麦!$A:$AY,13,0)</f>
        <v>243</v>
      </c>
      <c r="Z7" s="13">
        <f>VLOOKUP($A:$A,小麦!$A:$AY,18,0)</f>
        <v>198</v>
      </c>
      <c r="AA7" s="13">
        <f>VLOOKUP($A:$A,小麦!$A:$AY,23,0)</f>
        <v>316</v>
      </c>
      <c r="AB7" s="13">
        <f>VLOOKUP($A:$A,小麦!$A:$AY,28,0)</f>
        <v>267</v>
      </c>
      <c r="AC7" s="13">
        <f>VLOOKUP($A:$A,小麦!$A:$AY,33,0)</f>
        <v>260</v>
      </c>
      <c r="AD7" s="13">
        <f>VLOOKUP($A:$A,小麦!$A:$AY,38,0)</f>
        <v>316</v>
      </c>
      <c r="AE7" s="13">
        <f>VLOOKUP($A:$A,小麦!$A:$AY,43,0)</f>
        <v>289</v>
      </c>
      <c r="AF7" s="13">
        <f>VLOOKUP($A:$A,小麦!$A:$AY,48,0)</f>
        <v>235</v>
      </c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</row>
    <row r="8" spans="1:50">
      <c r="A8" s="3" t="s">
        <v>142</v>
      </c>
      <c r="B8" s="13"/>
      <c r="C8" s="13"/>
      <c r="D8" s="13"/>
      <c r="E8" s="13"/>
      <c r="F8" s="13"/>
      <c r="G8" s="13"/>
      <c r="H8" s="13"/>
      <c r="I8" s="13"/>
      <c r="J8" s="13"/>
      <c r="K8" s="82"/>
      <c r="L8" s="12">
        <v>306</v>
      </c>
      <c r="M8" s="12">
        <v>251</v>
      </c>
      <c r="N8" s="12">
        <v>337</v>
      </c>
      <c r="O8" s="12">
        <v>352</v>
      </c>
      <c r="P8" s="12">
        <v>300</v>
      </c>
      <c r="Q8" s="12">
        <v>228</v>
      </c>
      <c r="R8" s="12">
        <v>250</v>
      </c>
      <c r="S8" s="12">
        <v>314</v>
      </c>
      <c r="T8" s="12">
        <v>310</v>
      </c>
      <c r="U8" s="12">
        <v>327</v>
      </c>
      <c r="V8" s="3"/>
      <c r="W8" s="12" t="str">
        <f>VLOOKUP($A:$A,小麦!$A:$AY,3,0)</f>
        <v>-</v>
      </c>
      <c r="X8" s="13" t="str">
        <f>VLOOKUP($A:$A,小麦!$A:$AY,8,0)</f>
        <v>x</v>
      </c>
      <c r="Y8" s="13" t="str">
        <f>VLOOKUP($A:$A,小麦!$A:$AY,13,0)</f>
        <v>-</v>
      </c>
      <c r="Z8" s="13" t="str">
        <f>VLOOKUP($A:$A,小麦!$A:$AY,18,0)</f>
        <v>-</v>
      </c>
      <c r="AA8" s="13" t="str">
        <f>VLOOKUP($A:$A,小麦!$A:$AY,23,0)</f>
        <v>-</v>
      </c>
      <c r="AB8" s="13" t="str">
        <f>VLOOKUP($A:$A,小麦!$A:$AY,28,0)</f>
        <v>-</v>
      </c>
      <c r="AC8" s="13" t="str">
        <f>VLOOKUP($A:$A,小麦!$A:$AY,33,0)</f>
        <v>-</v>
      </c>
      <c r="AD8" s="13" t="str">
        <f>VLOOKUP($A:$A,小麦!$A:$AY,38,0)</f>
        <v>-</v>
      </c>
      <c r="AE8" s="13" t="str">
        <f>VLOOKUP($A:$A,小麦!$A:$AY,43,0)</f>
        <v>-</v>
      </c>
      <c r="AF8" s="13" t="str">
        <f>VLOOKUP($A:$A,小麦!$A:$AY,48,0)</f>
        <v>-</v>
      </c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</row>
    <row r="9" spans="1:50">
      <c r="A9" s="3" t="s">
        <v>143</v>
      </c>
      <c r="B9" s="13"/>
      <c r="C9" s="13"/>
      <c r="D9" s="13"/>
      <c r="E9" s="13"/>
      <c r="F9" s="13"/>
      <c r="G9" s="13"/>
      <c r="H9" s="13"/>
      <c r="I9" s="13"/>
      <c r="J9" s="13"/>
      <c r="K9" s="82"/>
      <c r="L9" s="12">
        <v>306</v>
      </c>
      <c r="M9" s="12">
        <v>251</v>
      </c>
      <c r="N9" s="12">
        <v>337</v>
      </c>
      <c r="O9" s="12">
        <v>352</v>
      </c>
      <c r="P9" s="12">
        <v>300</v>
      </c>
      <c r="Q9" s="12">
        <v>228</v>
      </c>
      <c r="R9" s="12">
        <v>250</v>
      </c>
      <c r="S9" s="12">
        <v>314</v>
      </c>
      <c r="T9" s="12">
        <v>310</v>
      </c>
      <c r="U9" s="12">
        <v>327</v>
      </c>
      <c r="V9" s="3"/>
      <c r="W9" s="12" t="str">
        <f>VLOOKUP($A:$A,小麦!$A:$AY,3,0)</f>
        <v>x</v>
      </c>
      <c r="X9" s="13" t="str">
        <f>VLOOKUP($A:$A,小麦!$A:$AY,8,0)</f>
        <v>x</v>
      </c>
      <c r="Y9" s="13" t="str">
        <f>VLOOKUP($A:$A,小麦!$A:$AY,13,0)</f>
        <v>-</v>
      </c>
      <c r="Z9" s="13" t="str">
        <f>VLOOKUP($A:$A,小麦!$A:$AY,18,0)</f>
        <v>-</v>
      </c>
      <c r="AA9" s="13" t="str">
        <f>VLOOKUP($A:$A,小麦!$A:$AY,23,0)</f>
        <v>-</v>
      </c>
      <c r="AB9" s="13" t="str">
        <f>VLOOKUP($A:$A,小麦!$A:$AY,28,0)</f>
        <v>-</v>
      </c>
      <c r="AC9" s="13" t="str">
        <f>VLOOKUP($A:$A,小麦!$A:$AY,33,0)</f>
        <v>-</v>
      </c>
      <c r="AD9" s="13" t="str">
        <f>VLOOKUP($A:$A,小麦!$A:$AY,38,0)</f>
        <v>-</v>
      </c>
      <c r="AE9" s="13" t="str">
        <f>VLOOKUP($A:$A,小麦!$A:$AY,43,0)</f>
        <v>-</v>
      </c>
      <c r="AF9" s="13" t="str">
        <f>VLOOKUP($A:$A,小麦!$A:$AY,48,0)</f>
        <v>-</v>
      </c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</row>
    <row r="10" spans="1:50">
      <c r="A10" s="3" t="s">
        <v>144</v>
      </c>
      <c r="B10" s="13">
        <v>209</v>
      </c>
      <c r="C10" s="13">
        <v>181</v>
      </c>
      <c r="D10" s="13">
        <v>274</v>
      </c>
      <c r="E10" s="13">
        <v>293</v>
      </c>
      <c r="F10" s="13">
        <v>324</v>
      </c>
      <c r="G10" s="13">
        <v>310</v>
      </c>
      <c r="H10" s="13">
        <v>213</v>
      </c>
      <c r="I10" s="13">
        <v>329</v>
      </c>
      <c r="J10" s="13">
        <v>282</v>
      </c>
      <c r="K10" s="82">
        <v>243</v>
      </c>
      <c r="L10" s="12">
        <v>306</v>
      </c>
      <c r="M10" s="12">
        <v>251</v>
      </c>
      <c r="N10" s="12">
        <v>337</v>
      </c>
      <c r="O10" s="12">
        <v>352</v>
      </c>
      <c r="P10" s="12">
        <v>300</v>
      </c>
      <c r="Q10" s="12">
        <v>228</v>
      </c>
      <c r="R10" s="12">
        <v>250</v>
      </c>
      <c r="S10" s="12">
        <v>314</v>
      </c>
      <c r="T10" s="12">
        <v>310</v>
      </c>
      <c r="U10" s="12">
        <v>327</v>
      </c>
      <c r="V10" s="3"/>
      <c r="W10" s="12">
        <f>VLOOKUP($A:$A,小麦!$A:$AY,3,0)</f>
        <v>209</v>
      </c>
      <c r="X10" s="13">
        <f>VLOOKUP($A:$A,小麦!$A:$AY,8,0)</f>
        <v>181</v>
      </c>
      <c r="Y10" s="13">
        <f>VLOOKUP($A:$A,小麦!$A:$AY,13,0)</f>
        <v>274</v>
      </c>
      <c r="Z10" s="13">
        <f>VLOOKUP($A:$A,小麦!$A:$AY,18,0)</f>
        <v>293</v>
      </c>
      <c r="AA10" s="13">
        <f>VLOOKUP($A:$A,小麦!$A:$AY,23,0)</f>
        <v>324</v>
      </c>
      <c r="AB10" s="13">
        <f>VLOOKUP($A:$A,小麦!$A:$AY,28,0)</f>
        <v>310</v>
      </c>
      <c r="AC10" s="13">
        <f>VLOOKUP($A:$A,小麦!$A:$AY,33,0)</f>
        <v>213</v>
      </c>
      <c r="AD10" s="13">
        <f>VLOOKUP($A:$A,小麦!$A:$AY,38,0)</f>
        <v>329</v>
      </c>
      <c r="AE10" s="13">
        <f>VLOOKUP($A:$A,小麦!$A:$AY,43,0)</f>
        <v>282</v>
      </c>
      <c r="AF10" s="13">
        <f>VLOOKUP($A:$A,小麦!$A:$AY,48,0)</f>
        <v>243</v>
      </c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</row>
    <row r="11" spans="1:50">
      <c r="A11" s="3" t="s">
        <v>145</v>
      </c>
      <c r="B11" s="13"/>
      <c r="C11" s="13"/>
      <c r="D11" s="13"/>
      <c r="E11" s="13"/>
      <c r="F11" s="13"/>
      <c r="G11" s="13"/>
      <c r="H11" s="13"/>
      <c r="I11" s="13"/>
      <c r="J11" s="13"/>
      <c r="K11" s="82"/>
      <c r="L11" s="12">
        <v>306</v>
      </c>
      <c r="M11" s="12">
        <v>251</v>
      </c>
      <c r="N11" s="12">
        <v>337</v>
      </c>
      <c r="O11" s="12">
        <v>352</v>
      </c>
      <c r="P11" s="12">
        <v>300</v>
      </c>
      <c r="Q11" s="12">
        <v>228</v>
      </c>
      <c r="R11" s="12">
        <v>250</v>
      </c>
      <c r="S11" s="12">
        <v>314</v>
      </c>
      <c r="T11" s="12">
        <v>310</v>
      </c>
      <c r="U11" s="12">
        <v>327</v>
      </c>
      <c r="V11" s="3"/>
      <c r="W11" s="12" t="str">
        <f>VLOOKUP($A:$A,小麦!$A:$AY,3,0)</f>
        <v>x</v>
      </c>
      <c r="X11" s="13" t="str">
        <f>VLOOKUP($A:$A,小麦!$A:$AY,8,0)</f>
        <v>x</v>
      </c>
      <c r="Y11" s="13" t="str">
        <f>VLOOKUP($A:$A,小麦!$A:$AY,13,0)</f>
        <v>x</v>
      </c>
      <c r="Z11" s="13" t="str">
        <f>VLOOKUP($A:$A,小麦!$A:$AY,18,0)</f>
        <v>x</v>
      </c>
      <c r="AA11" s="13" t="str">
        <f>VLOOKUP($A:$A,小麦!$A:$AY,23,0)</f>
        <v>x</v>
      </c>
      <c r="AB11" s="13" t="str">
        <f>VLOOKUP($A:$A,小麦!$A:$AY,28,0)</f>
        <v>x</v>
      </c>
      <c r="AC11" s="13" t="str">
        <f>VLOOKUP($A:$A,小麦!$A:$AY,33,0)</f>
        <v>x</v>
      </c>
      <c r="AD11" s="13" t="str">
        <f>VLOOKUP($A:$A,小麦!$A:$AY,38,0)</f>
        <v>x</v>
      </c>
      <c r="AE11" s="13" t="str">
        <f>VLOOKUP($A:$A,小麦!$A:$AY,43,0)</f>
        <v>x</v>
      </c>
      <c r="AF11" s="13" t="str">
        <f>VLOOKUP($A:$A,小麦!$A:$AY,48,0)</f>
        <v>x</v>
      </c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</row>
    <row r="12" spans="1:50">
      <c r="A12" s="3" t="s">
        <v>146</v>
      </c>
      <c r="B12" s="13"/>
      <c r="C12" s="13"/>
      <c r="D12" s="13"/>
      <c r="E12" s="13"/>
      <c r="F12" s="13"/>
      <c r="G12" s="13"/>
      <c r="H12" s="13"/>
      <c r="I12" s="13"/>
      <c r="J12" s="13"/>
      <c r="K12" s="82"/>
      <c r="L12" s="12">
        <v>306</v>
      </c>
      <c r="M12" s="12">
        <v>251</v>
      </c>
      <c r="N12" s="12">
        <v>337</v>
      </c>
      <c r="O12" s="12">
        <v>352</v>
      </c>
      <c r="P12" s="12">
        <v>300</v>
      </c>
      <c r="Q12" s="12">
        <v>228</v>
      </c>
      <c r="R12" s="12">
        <v>250</v>
      </c>
      <c r="S12" s="12">
        <v>314</v>
      </c>
      <c r="T12" s="12">
        <v>310</v>
      </c>
      <c r="U12" s="12">
        <v>327</v>
      </c>
      <c r="V12" s="3"/>
      <c r="W12" s="12" t="str">
        <f>VLOOKUP($A:$A,小麦!$A:$AY,3,0)</f>
        <v>-</v>
      </c>
      <c r="X12" s="13" t="str">
        <f>VLOOKUP($A:$A,小麦!$A:$AY,8,0)</f>
        <v>-</v>
      </c>
      <c r="Y12" s="13" t="str">
        <f>VLOOKUP($A:$A,小麦!$A:$AY,13,0)</f>
        <v>-</v>
      </c>
      <c r="Z12" s="13" t="str">
        <f>VLOOKUP($A:$A,小麦!$A:$AY,18,0)</f>
        <v>-</v>
      </c>
      <c r="AA12" s="13" t="str">
        <f>VLOOKUP($A:$A,小麦!$A:$AY,23,0)</f>
        <v>x</v>
      </c>
      <c r="AB12" s="13" t="str">
        <f>VLOOKUP($A:$A,小麦!$A:$AY,28,0)</f>
        <v>x</v>
      </c>
      <c r="AC12" s="13" t="str">
        <f>VLOOKUP($A:$A,小麦!$A:$AY,33,0)</f>
        <v>-</v>
      </c>
      <c r="AD12" s="13" t="str">
        <f>VLOOKUP($A:$A,小麦!$A:$AY,38,0)</f>
        <v>x</v>
      </c>
      <c r="AE12" s="13" t="str">
        <f>VLOOKUP($A:$A,小麦!$A:$AY,43,0)</f>
        <v>x</v>
      </c>
      <c r="AF12" s="13" t="str">
        <f>VLOOKUP($A:$A,小麦!$A:$AY,48,0)</f>
        <v>-</v>
      </c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</row>
    <row r="13" spans="1:50">
      <c r="A13" s="3" t="s">
        <v>147</v>
      </c>
      <c r="B13" s="13"/>
      <c r="C13" s="13"/>
      <c r="D13" s="13"/>
      <c r="E13" s="13"/>
      <c r="F13" s="13"/>
      <c r="G13" s="13"/>
      <c r="H13" s="13"/>
      <c r="I13" s="13"/>
      <c r="J13" s="13"/>
      <c r="K13" s="82"/>
      <c r="L13" s="12">
        <v>306</v>
      </c>
      <c r="M13" s="12">
        <v>251</v>
      </c>
      <c r="N13" s="12">
        <v>337</v>
      </c>
      <c r="O13" s="12">
        <v>352</v>
      </c>
      <c r="P13" s="12">
        <v>300</v>
      </c>
      <c r="Q13" s="12">
        <v>228</v>
      </c>
      <c r="R13" s="12">
        <v>250</v>
      </c>
      <c r="S13" s="12">
        <v>314</v>
      </c>
      <c r="T13" s="12">
        <v>310</v>
      </c>
      <c r="U13" s="12">
        <v>327</v>
      </c>
      <c r="V13" s="3"/>
      <c r="W13" s="12" t="str">
        <f>VLOOKUP($A:$A,小麦!$A:$AY,3,0)</f>
        <v>-</v>
      </c>
      <c r="X13" s="13" t="str">
        <f>VLOOKUP($A:$A,小麦!$A:$AY,8,0)</f>
        <v>-</v>
      </c>
      <c r="Y13" s="13" t="str">
        <f>VLOOKUP($A:$A,小麦!$A:$AY,13,0)</f>
        <v>-</v>
      </c>
      <c r="Z13" s="13" t="str">
        <f>VLOOKUP($A:$A,小麦!$A:$AY,18,0)</f>
        <v>-</v>
      </c>
      <c r="AA13" s="13" t="str">
        <f>VLOOKUP($A:$A,小麦!$A:$AY,23,0)</f>
        <v>-</v>
      </c>
      <c r="AB13" s="13" t="str">
        <f>VLOOKUP($A:$A,小麦!$A:$AY,28,0)</f>
        <v>-</v>
      </c>
      <c r="AC13" s="13" t="str">
        <f>VLOOKUP($A:$A,小麦!$A:$AY,33,0)</f>
        <v>-</v>
      </c>
      <c r="AD13" s="13" t="str">
        <f>VLOOKUP($A:$A,小麦!$A:$AY,38,0)</f>
        <v>-</v>
      </c>
      <c r="AE13" s="13" t="str">
        <f>VLOOKUP($A:$A,小麦!$A:$AY,43,0)</f>
        <v>-</v>
      </c>
      <c r="AF13" s="13" t="str">
        <f>VLOOKUP($A:$A,小麦!$A:$AY,48,0)</f>
        <v>-</v>
      </c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</row>
    <row r="14" spans="1:50">
      <c r="A14" s="3" t="s">
        <v>148</v>
      </c>
      <c r="B14" s="13">
        <v>202</v>
      </c>
      <c r="C14" s="13">
        <v>197</v>
      </c>
      <c r="D14" s="13">
        <v>282</v>
      </c>
      <c r="E14" s="13">
        <v>248</v>
      </c>
      <c r="F14" s="13">
        <v>322</v>
      </c>
      <c r="G14" s="13">
        <v>307</v>
      </c>
      <c r="H14" s="13">
        <v>225</v>
      </c>
      <c r="I14" s="13">
        <v>322</v>
      </c>
      <c r="J14" s="13">
        <v>346</v>
      </c>
      <c r="K14" s="82">
        <v>305</v>
      </c>
      <c r="L14" s="12">
        <v>306</v>
      </c>
      <c r="M14" s="12">
        <v>251</v>
      </c>
      <c r="N14" s="12">
        <v>337</v>
      </c>
      <c r="O14" s="12">
        <v>352</v>
      </c>
      <c r="P14" s="12">
        <v>300</v>
      </c>
      <c r="Q14" s="12">
        <v>228</v>
      </c>
      <c r="R14" s="12">
        <v>250</v>
      </c>
      <c r="S14" s="12">
        <v>314</v>
      </c>
      <c r="T14" s="12">
        <v>310</v>
      </c>
      <c r="U14" s="12">
        <v>327</v>
      </c>
      <c r="V14" s="3"/>
      <c r="W14" s="12">
        <f>VLOOKUP($A:$A,小麦!$A:$AY,3,0)</f>
        <v>202</v>
      </c>
      <c r="X14" s="13">
        <f>VLOOKUP($A:$A,小麦!$A:$AY,8,0)</f>
        <v>197</v>
      </c>
      <c r="Y14" s="13">
        <f>VLOOKUP($A:$A,小麦!$A:$AY,13,0)</f>
        <v>282</v>
      </c>
      <c r="Z14" s="13">
        <f>VLOOKUP($A:$A,小麦!$A:$AY,18,0)</f>
        <v>248</v>
      </c>
      <c r="AA14" s="13">
        <f>VLOOKUP($A:$A,小麦!$A:$AY,23,0)</f>
        <v>322</v>
      </c>
      <c r="AB14" s="13">
        <f>VLOOKUP($A:$A,小麦!$A:$AY,28,0)</f>
        <v>307</v>
      </c>
      <c r="AC14" s="13">
        <f>VLOOKUP($A:$A,小麦!$A:$AY,33,0)</f>
        <v>225</v>
      </c>
      <c r="AD14" s="13">
        <f>VLOOKUP($A:$A,小麦!$A:$AY,38,0)</f>
        <v>322</v>
      </c>
      <c r="AE14" s="13">
        <f>VLOOKUP($A:$A,小麦!$A:$AY,43,0)</f>
        <v>346</v>
      </c>
      <c r="AF14" s="13">
        <f>VLOOKUP($A:$A,小麦!$A:$AY,48,0)</f>
        <v>305</v>
      </c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</row>
    <row r="15" spans="1:50">
      <c r="A15" s="3" t="s">
        <v>149</v>
      </c>
      <c r="B15" s="13"/>
      <c r="C15" s="13"/>
      <c r="D15" s="13"/>
      <c r="E15" s="13"/>
      <c r="F15" s="13"/>
      <c r="G15" s="13"/>
      <c r="H15" s="13"/>
      <c r="I15" s="13"/>
      <c r="J15" s="13"/>
      <c r="K15" s="82"/>
      <c r="L15" s="12">
        <v>306</v>
      </c>
      <c r="M15" s="12">
        <v>251</v>
      </c>
      <c r="N15" s="12">
        <v>337</v>
      </c>
      <c r="O15" s="12">
        <v>352</v>
      </c>
      <c r="P15" s="12">
        <v>300</v>
      </c>
      <c r="Q15" s="12">
        <v>228</v>
      </c>
      <c r="R15" s="12">
        <v>250</v>
      </c>
      <c r="S15" s="12">
        <v>314</v>
      </c>
      <c r="T15" s="12">
        <v>310</v>
      </c>
      <c r="U15" s="12">
        <v>327</v>
      </c>
      <c r="V15" s="3"/>
      <c r="W15" s="12" t="str">
        <f>VLOOKUP($A:$A,小麦!$A:$AY,3,0)</f>
        <v>x</v>
      </c>
      <c r="X15" s="13" t="str">
        <f>VLOOKUP($A:$A,小麦!$A:$AY,8,0)</f>
        <v>-</v>
      </c>
      <c r="Y15" s="13" t="str">
        <f>VLOOKUP($A:$A,小麦!$A:$AY,13,0)</f>
        <v>-</v>
      </c>
      <c r="Z15" s="13" t="str">
        <f>VLOOKUP($A:$A,小麦!$A:$AY,18,0)</f>
        <v>-</v>
      </c>
      <c r="AA15" s="13" t="str">
        <f>VLOOKUP($A:$A,小麦!$A:$AY,23,0)</f>
        <v>-</v>
      </c>
      <c r="AB15" s="13" t="str">
        <f>VLOOKUP($A:$A,小麦!$A:$AY,28,0)</f>
        <v>x</v>
      </c>
      <c r="AC15" s="13" t="str">
        <f>VLOOKUP($A:$A,小麦!$A:$AY,33,0)</f>
        <v>-</v>
      </c>
      <c r="AD15" s="13" t="str">
        <f>VLOOKUP($A:$A,小麦!$A:$AY,38,0)</f>
        <v>-</v>
      </c>
      <c r="AE15" s="13" t="str">
        <f>VLOOKUP($A:$A,小麦!$A:$AY,43,0)</f>
        <v>x</v>
      </c>
      <c r="AF15" s="13" t="str">
        <f>VLOOKUP($A:$A,小麦!$A:$AY,48,0)</f>
        <v>-</v>
      </c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</row>
    <row r="16" spans="1:50">
      <c r="A16" s="3" t="s">
        <v>150</v>
      </c>
      <c r="B16" s="13"/>
      <c r="C16" s="13"/>
      <c r="D16" s="13"/>
      <c r="E16" s="13"/>
      <c r="F16" s="13"/>
      <c r="G16" s="13"/>
      <c r="H16" s="13"/>
      <c r="I16" s="13"/>
      <c r="J16" s="13"/>
      <c r="K16" s="82">
        <v>265</v>
      </c>
      <c r="L16" s="12">
        <v>306</v>
      </c>
      <c r="M16" s="12">
        <v>251</v>
      </c>
      <c r="N16" s="12">
        <v>337</v>
      </c>
      <c r="O16" s="12">
        <v>352</v>
      </c>
      <c r="P16" s="12">
        <v>300</v>
      </c>
      <c r="Q16" s="12">
        <v>228</v>
      </c>
      <c r="R16" s="12">
        <v>250</v>
      </c>
      <c r="S16" s="12">
        <v>314</v>
      </c>
      <c r="T16" s="12">
        <v>310</v>
      </c>
      <c r="U16" s="12">
        <v>327</v>
      </c>
      <c r="V16" s="3"/>
      <c r="W16" s="12" t="str">
        <f>VLOOKUP($A:$A,小麦!$A:$AY,3,0)</f>
        <v>x</v>
      </c>
      <c r="X16" s="13" t="str">
        <f>VLOOKUP($A:$A,小麦!$A:$AY,8,0)</f>
        <v>x</v>
      </c>
      <c r="Y16" s="13" t="str">
        <f>VLOOKUP($A:$A,小麦!$A:$AY,13,0)</f>
        <v>x</v>
      </c>
      <c r="Z16" s="13" t="str">
        <f>VLOOKUP($A:$A,小麦!$A:$AY,18,0)</f>
        <v>x</v>
      </c>
      <c r="AA16" s="13" t="str">
        <f>VLOOKUP($A:$A,小麦!$A:$AY,23,0)</f>
        <v>x</v>
      </c>
      <c r="AB16" s="13" t="str">
        <f>VLOOKUP($A:$A,小麦!$A:$AY,28,0)</f>
        <v>x</v>
      </c>
      <c r="AC16" s="13" t="str">
        <f>VLOOKUP($A:$A,小麦!$A:$AY,33,0)</f>
        <v>x</v>
      </c>
      <c r="AD16" s="13" t="str">
        <f>VLOOKUP($A:$A,小麦!$A:$AY,38,0)</f>
        <v>x</v>
      </c>
      <c r="AE16" s="13" t="str">
        <f>VLOOKUP($A:$A,小麦!$A:$AY,43,0)</f>
        <v>x</v>
      </c>
      <c r="AF16" s="13">
        <f>VLOOKUP($A:$A,小麦!$A:$AY,48,0)</f>
        <v>265</v>
      </c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</row>
    <row r="17" spans="1:50">
      <c r="A17" s="3" t="s">
        <v>151</v>
      </c>
      <c r="B17" s="13"/>
      <c r="C17" s="13"/>
      <c r="D17" s="13"/>
      <c r="E17" s="13"/>
      <c r="F17" s="13"/>
      <c r="G17" s="13"/>
      <c r="H17" s="13"/>
      <c r="I17" s="13"/>
      <c r="J17" s="13"/>
      <c r="K17" s="82"/>
      <c r="L17" s="12">
        <v>306</v>
      </c>
      <c r="M17" s="12">
        <v>251</v>
      </c>
      <c r="N17" s="12">
        <v>337</v>
      </c>
      <c r="O17" s="12">
        <v>352</v>
      </c>
      <c r="P17" s="12">
        <v>300</v>
      </c>
      <c r="Q17" s="12">
        <v>228</v>
      </c>
      <c r="R17" s="12">
        <v>250</v>
      </c>
      <c r="S17" s="12">
        <v>314</v>
      </c>
      <c r="T17" s="12">
        <v>310</v>
      </c>
      <c r="U17" s="12">
        <v>327</v>
      </c>
      <c r="V17" s="3"/>
      <c r="W17" s="12" t="str">
        <f>VLOOKUP($A:$A,小麦!$A:$AY,3,0)</f>
        <v>-</v>
      </c>
      <c r="X17" s="13" t="str">
        <f>VLOOKUP($A:$A,小麦!$A:$AY,8,0)</f>
        <v>-</v>
      </c>
      <c r="Y17" s="13" t="str">
        <f>VLOOKUP($A:$A,小麦!$A:$AY,13,0)</f>
        <v>-</v>
      </c>
      <c r="Z17" s="13" t="str">
        <f>VLOOKUP($A:$A,小麦!$A:$AY,18,0)</f>
        <v>-</v>
      </c>
      <c r="AA17" s="13" t="str">
        <f>VLOOKUP($A:$A,小麦!$A:$AY,23,0)</f>
        <v>-</v>
      </c>
      <c r="AB17" s="13" t="str">
        <f>VLOOKUP($A:$A,小麦!$A:$AY,28,0)</f>
        <v>-</v>
      </c>
      <c r="AC17" s="13" t="str">
        <f>VLOOKUP($A:$A,小麦!$A:$AY,33,0)</f>
        <v>-</v>
      </c>
      <c r="AD17" s="13" t="str">
        <f>VLOOKUP($A:$A,小麦!$A:$AY,38,0)</f>
        <v>-</v>
      </c>
      <c r="AE17" s="13" t="str">
        <f>VLOOKUP($A:$A,小麦!$A:$AY,43,0)</f>
        <v>-</v>
      </c>
      <c r="AF17" s="13" t="str">
        <f>VLOOKUP($A:$A,小麦!$A:$AY,48,0)</f>
        <v>-</v>
      </c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</row>
    <row r="18" spans="1:50">
      <c r="A18" s="3" t="s">
        <v>152</v>
      </c>
      <c r="B18" s="13"/>
      <c r="C18" s="13"/>
      <c r="D18" s="13"/>
      <c r="E18" s="13"/>
      <c r="F18" s="13"/>
      <c r="G18" s="13"/>
      <c r="H18" s="13"/>
      <c r="I18" s="13"/>
      <c r="J18" s="13"/>
      <c r="K18" s="82"/>
      <c r="L18" s="12">
        <v>306</v>
      </c>
      <c r="M18" s="12">
        <v>251</v>
      </c>
      <c r="N18" s="12">
        <v>337</v>
      </c>
      <c r="O18" s="12">
        <v>352</v>
      </c>
      <c r="P18" s="12">
        <v>300</v>
      </c>
      <c r="Q18" s="12">
        <v>228</v>
      </c>
      <c r="R18" s="12">
        <v>250</v>
      </c>
      <c r="S18" s="12">
        <v>314</v>
      </c>
      <c r="T18" s="12">
        <v>310</v>
      </c>
      <c r="U18" s="12">
        <v>327</v>
      </c>
      <c r="V18" s="3"/>
      <c r="W18" s="12" t="str">
        <f>VLOOKUP($A:$A,小麦!$A:$AY,3,0)</f>
        <v>-</v>
      </c>
      <c r="X18" s="13" t="str">
        <f>VLOOKUP($A:$A,小麦!$A:$AY,8,0)</f>
        <v>-</v>
      </c>
      <c r="Y18" s="13" t="str">
        <f>VLOOKUP($A:$A,小麦!$A:$AY,13,0)</f>
        <v>-</v>
      </c>
      <c r="Z18" s="13" t="str">
        <f>VLOOKUP($A:$A,小麦!$A:$AY,18,0)</f>
        <v>-</v>
      </c>
      <c r="AA18" s="13" t="str">
        <f>VLOOKUP($A:$A,小麦!$A:$AY,23,0)</f>
        <v>-</v>
      </c>
      <c r="AB18" s="13" t="str">
        <f>VLOOKUP($A:$A,小麦!$A:$AY,28,0)</f>
        <v>-</v>
      </c>
      <c r="AC18" s="13" t="str">
        <f>VLOOKUP($A:$A,小麦!$A:$AY,33,0)</f>
        <v>x</v>
      </c>
      <c r="AD18" s="13" t="str">
        <f>VLOOKUP($A:$A,小麦!$A:$AY,38,0)</f>
        <v>x</v>
      </c>
      <c r="AE18" s="13" t="str">
        <f>VLOOKUP($A:$A,小麦!$A:$AY,43,0)</f>
        <v>x</v>
      </c>
      <c r="AF18" s="13" t="str">
        <f>VLOOKUP($A:$A,小麦!$A:$AY,48,0)</f>
        <v>x</v>
      </c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</row>
    <row r="19" spans="1:50">
      <c r="A19" s="3" t="s">
        <v>153</v>
      </c>
      <c r="B19" s="13"/>
      <c r="C19" s="13"/>
      <c r="D19" s="13"/>
      <c r="E19" s="13"/>
      <c r="F19" s="13"/>
      <c r="G19" s="13"/>
      <c r="H19" s="13"/>
      <c r="I19" s="13"/>
      <c r="J19" s="13"/>
      <c r="K19" s="82"/>
      <c r="L19" s="12">
        <v>306</v>
      </c>
      <c r="M19" s="12">
        <v>251</v>
      </c>
      <c r="N19" s="12">
        <v>337</v>
      </c>
      <c r="O19" s="12">
        <v>352</v>
      </c>
      <c r="P19" s="12">
        <v>300</v>
      </c>
      <c r="Q19" s="12">
        <v>228</v>
      </c>
      <c r="R19" s="12">
        <v>250</v>
      </c>
      <c r="S19" s="12">
        <v>314</v>
      </c>
      <c r="T19" s="12">
        <v>310</v>
      </c>
      <c r="U19" s="12">
        <v>327</v>
      </c>
      <c r="V19" s="3"/>
      <c r="W19" s="12" t="str">
        <f>VLOOKUP($A:$A,小麦!$A:$AY,3,0)</f>
        <v>-</v>
      </c>
      <c r="X19" s="13" t="str">
        <f>VLOOKUP($A:$A,小麦!$A:$AY,8,0)</f>
        <v>-</v>
      </c>
      <c r="Y19" s="13" t="str">
        <f>VLOOKUP($A:$A,小麦!$A:$AY,13,0)</f>
        <v>-</v>
      </c>
      <c r="Z19" s="13" t="str">
        <f>VLOOKUP($A:$A,小麦!$A:$AY,18,0)</f>
        <v>-</v>
      </c>
      <c r="AA19" s="13" t="str">
        <f>VLOOKUP($A:$A,小麦!$A:$AY,23,0)</f>
        <v>-</v>
      </c>
      <c r="AB19" s="13" t="str">
        <f>VLOOKUP($A:$A,小麦!$A:$AY,28,0)</f>
        <v>-</v>
      </c>
      <c r="AC19" s="13" t="str">
        <f>VLOOKUP($A:$A,小麦!$A:$AY,33,0)</f>
        <v>-</v>
      </c>
      <c r="AD19" s="13" t="str">
        <f>VLOOKUP($A:$A,小麦!$A:$AY,38,0)</f>
        <v>-</v>
      </c>
      <c r="AE19" s="13" t="str">
        <f>VLOOKUP($A:$A,小麦!$A:$AY,43,0)</f>
        <v>-</v>
      </c>
      <c r="AF19" s="13" t="str">
        <f>VLOOKUP($A:$A,小麦!$A:$AY,48,0)</f>
        <v>-</v>
      </c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</row>
    <row r="20" spans="1:50">
      <c r="A20" s="3" t="s">
        <v>154</v>
      </c>
      <c r="B20" s="13"/>
      <c r="C20" s="13"/>
      <c r="D20" s="13"/>
      <c r="E20" s="13"/>
      <c r="F20" s="13"/>
      <c r="G20" s="13">
        <v>191</v>
      </c>
      <c r="H20" s="13"/>
      <c r="I20" s="13">
        <v>167</v>
      </c>
      <c r="J20" s="13">
        <v>132</v>
      </c>
      <c r="K20" s="82">
        <v>88</v>
      </c>
      <c r="L20" s="12">
        <v>306</v>
      </c>
      <c r="M20" s="12">
        <v>251</v>
      </c>
      <c r="N20" s="12">
        <v>337</v>
      </c>
      <c r="O20" s="12">
        <v>352</v>
      </c>
      <c r="P20" s="12">
        <v>300</v>
      </c>
      <c r="Q20" s="12">
        <v>228</v>
      </c>
      <c r="R20" s="12">
        <v>250</v>
      </c>
      <c r="S20" s="12">
        <v>314</v>
      </c>
      <c r="T20" s="12">
        <v>310</v>
      </c>
      <c r="U20" s="12">
        <v>327</v>
      </c>
      <c r="V20" s="3"/>
      <c r="W20" s="12" t="str">
        <f>VLOOKUP($A:$A,小麦!$A:$AY,3,0)</f>
        <v>x</v>
      </c>
      <c r="X20" s="13" t="str">
        <f>VLOOKUP($A:$A,小麦!$A:$AY,8,0)</f>
        <v>x</v>
      </c>
      <c r="Y20" s="13" t="str">
        <f>VLOOKUP($A:$A,小麦!$A:$AY,13,0)</f>
        <v>x</v>
      </c>
      <c r="Z20" s="13" t="str">
        <f>VLOOKUP($A:$A,小麦!$A:$AY,18,0)</f>
        <v>x</v>
      </c>
      <c r="AA20" s="13" t="str">
        <f>VLOOKUP($A:$A,小麦!$A:$AY,23,0)</f>
        <v>x</v>
      </c>
      <c r="AB20" s="13">
        <f>VLOOKUP($A:$A,小麦!$A:$AY,28,0)</f>
        <v>191</v>
      </c>
      <c r="AC20" s="13" t="str">
        <f>VLOOKUP($A:$A,小麦!$A:$AY,33,0)</f>
        <v>x</v>
      </c>
      <c r="AD20" s="13">
        <f>VLOOKUP($A:$A,小麦!$A:$AY,38,0)</f>
        <v>167</v>
      </c>
      <c r="AE20" s="13">
        <f>VLOOKUP($A:$A,小麦!$A:$AY,43,0)</f>
        <v>132</v>
      </c>
      <c r="AF20" s="13">
        <f>VLOOKUP($A:$A,小麦!$A:$AY,48,0)</f>
        <v>88</v>
      </c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</row>
    <row r="21" spans="1:50">
      <c r="A21" s="3" t="s">
        <v>155</v>
      </c>
      <c r="B21" s="13">
        <v>168</v>
      </c>
      <c r="C21" s="13">
        <v>205</v>
      </c>
      <c r="D21" s="13"/>
      <c r="E21" s="13">
        <v>170</v>
      </c>
      <c r="F21" s="13"/>
      <c r="G21" s="13">
        <v>314</v>
      </c>
      <c r="H21" s="13">
        <v>274</v>
      </c>
      <c r="I21" s="13">
        <v>295</v>
      </c>
      <c r="J21" s="13">
        <v>304</v>
      </c>
      <c r="K21" s="82">
        <v>276</v>
      </c>
      <c r="L21" s="12">
        <v>306</v>
      </c>
      <c r="M21" s="12">
        <v>251</v>
      </c>
      <c r="N21" s="12">
        <v>337</v>
      </c>
      <c r="O21" s="12">
        <v>352</v>
      </c>
      <c r="P21" s="12">
        <v>300</v>
      </c>
      <c r="Q21" s="12">
        <v>228</v>
      </c>
      <c r="R21" s="12">
        <v>250</v>
      </c>
      <c r="S21" s="12">
        <v>314</v>
      </c>
      <c r="T21" s="12">
        <v>310</v>
      </c>
      <c r="U21" s="12">
        <v>327</v>
      </c>
      <c r="V21" s="3"/>
      <c r="W21" s="12">
        <f>VLOOKUP($A:$A,小麦!$A:$AY,3,0)</f>
        <v>168</v>
      </c>
      <c r="X21" s="13">
        <f>VLOOKUP($A:$A,小麦!$A:$AY,8,0)</f>
        <v>205</v>
      </c>
      <c r="Y21" s="13" t="str">
        <f>VLOOKUP($A:$A,小麦!$A:$AY,13,0)</f>
        <v>x</v>
      </c>
      <c r="Z21" s="13">
        <f>VLOOKUP($A:$A,小麦!$A:$AY,18,0)</f>
        <v>170</v>
      </c>
      <c r="AA21" s="13" t="str">
        <f>VLOOKUP($A:$A,小麦!$A:$AY,23,0)</f>
        <v>x</v>
      </c>
      <c r="AB21" s="13">
        <f>VLOOKUP($A:$A,小麦!$A:$AY,28,0)</f>
        <v>314</v>
      </c>
      <c r="AC21" s="13">
        <f>VLOOKUP($A:$A,小麦!$A:$AY,33,0)</f>
        <v>274</v>
      </c>
      <c r="AD21" s="13">
        <f>VLOOKUP($A:$A,小麦!$A:$AY,38,0)</f>
        <v>295</v>
      </c>
      <c r="AE21" s="13">
        <f>VLOOKUP($A:$A,小麦!$A:$AY,43,0)</f>
        <v>304</v>
      </c>
      <c r="AF21" s="13">
        <f>VLOOKUP($A:$A,小麦!$A:$AY,48,0)</f>
        <v>276</v>
      </c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</row>
    <row r="22" spans="1:50">
      <c r="A22" s="3" t="s">
        <v>156</v>
      </c>
      <c r="B22" s="13"/>
      <c r="C22" s="13"/>
      <c r="D22" s="13"/>
      <c r="E22" s="13"/>
      <c r="F22" s="13"/>
      <c r="G22" s="13"/>
      <c r="H22" s="13"/>
      <c r="I22" s="13"/>
      <c r="J22" s="13"/>
      <c r="K22" s="82"/>
      <c r="L22" s="12">
        <v>306</v>
      </c>
      <c r="M22" s="12">
        <v>251</v>
      </c>
      <c r="N22" s="12">
        <v>337</v>
      </c>
      <c r="O22" s="12">
        <v>352</v>
      </c>
      <c r="P22" s="12">
        <v>300</v>
      </c>
      <c r="Q22" s="12">
        <v>228</v>
      </c>
      <c r="R22" s="12">
        <v>250</v>
      </c>
      <c r="S22" s="12">
        <v>314</v>
      </c>
      <c r="T22" s="12">
        <v>310</v>
      </c>
      <c r="U22" s="12">
        <v>327</v>
      </c>
      <c r="V22" s="3"/>
      <c r="W22" s="12" t="str">
        <f>VLOOKUP($A:$A,小麦!$A:$AY,3,0)</f>
        <v>x</v>
      </c>
      <c r="X22" s="13" t="str">
        <f>VLOOKUP($A:$A,小麦!$A:$AY,8,0)</f>
        <v>-</v>
      </c>
      <c r="Y22" s="13" t="str">
        <f>VLOOKUP($A:$A,小麦!$A:$AY,13,0)</f>
        <v>-</v>
      </c>
      <c r="Z22" s="13" t="str">
        <f>VLOOKUP($A:$A,小麦!$A:$AY,18,0)</f>
        <v>-</v>
      </c>
      <c r="AA22" s="13" t="str">
        <f>VLOOKUP($A:$A,小麦!$A:$AY,23,0)</f>
        <v>-</v>
      </c>
      <c r="AB22" s="13" t="str">
        <f>VLOOKUP($A:$A,小麦!$A:$AY,28,0)</f>
        <v>-</v>
      </c>
      <c r="AC22" s="13" t="str">
        <f>VLOOKUP($A:$A,小麦!$A:$AY,33,0)</f>
        <v>-</v>
      </c>
      <c r="AD22" s="13" t="str">
        <f>VLOOKUP($A:$A,小麦!$A:$AY,38,0)</f>
        <v>-</v>
      </c>
      <c r="AE22" s="13" t="str">
        <f>VLOOKUP($A:$A,小麦!$A:$AY,43,0)</f>
        <v>x</v>
      </c>
      <c r="AF22" s="13" t="str">
        <f>VLOOKUP($A:$A,小麦!$A:$AY,48,0)</f>
        <v>x</v>
      </c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</row>
    <row r="23" spans="1:50">
      <c r="A23" s="3" t="s">
        <v>157</v>
      </c>
      <c r="B23" s="13">
        <v>236</v>
      </c>
      <c r="C23" s="13">
        <v>246</v>
      </c>
      <c r="D23" s="13">
        <v>320</v>
      </c>
      <c r="E23" s="13">
        <v>287</v>
      </c>
      <c r="F23" s="13">
        <v>396</v>
      </c>
      <c r="G23" s="13">
        <v>363</v>
      </c>
      <c r="H23" s="13">
        <v>285</v>
      </c>
      <c r="I23" s="13">
        <v>342</v>
      </c>
      <c r="J23" s="13">
        <v>293</v>
      </c>
      <c r="K23" s="82">
        <v>251</v>
      </c>
      <c r="L23" s="12">
        <v>306</v>
      </c>
      <c r="M23" s="12">
        <v>251</v>
      </c>
      <c r="N23" s="12">
        <v>337</v>
      </c>
      <c r="O23" s="12">
        <v>352</v>
      </c>
      <c r="P23" s="12">
        <v>300</v>
      </c>
      <c r="Q23" s="12">
        <v>228</v>
      </c>
      <c r="R23" s="12">
        <v>250</v>
      </c>
      <c r="S23" s="12">
        <v>314</v>
      </c>
      <c r="T23" s="12">
        <v>310</v>
      </c>
      <c r="U23" s="12">
        <v>327</v>
      </c>
      <c r="V23" s="3"/>
      <c r="W23" s="12">
        <f>VLOOKUP($A:$A,小麦!$A:$AY,3,0)</f>
        <v>236</v>
      </c>
      <c r="X23" s="13">
        <f>VLOOKUP($A:$A,小麦!$A:$AY,8,0)</f>
        <v>246</v>
      </c>
      <c r="Y23" s="13">
        <f>VLOOKUP($A:$A,小麦!$A:$AY,13,0)</f>
        <v>320</v>
      </c>
      <c r="Z23" s="13">
        <f>VLOOKUP($A:$A,小麦!$A:$AY,18,0)</f>
        <v>287</v>
      </c>
      <c r="AA23" s="13">
        <f>VLOOKUP($A:$A,小麦!$A:$AY,23,0)</f>
        <v>396</v>
      </c>
      <c r="AB23" s="13">
        <f>VLOOKUP($A:$A,小麦!$A:$AY,28,0)</f>
        <v>363</v>
      </c>
      <c r="AC23" s="13">
        <f>VLOOKUP($A:$A,小麦!$A:$AY,33,0)</f>
        <v>285</v>
      </c>
      <c r="AD23" s="13">
        <f>VLOOKUP($A:$A,小麦!$A:$AY,38,0)</f>
        <v>342</v>
      </c>
      <c r="AE23" s="13">
        <f>VLOOKUP($A:$A,小麦!$A:$AY,43,0)</f>
        <v>293</v>
      </c>
      <c r="AF23" s="13">
        <f>VLOOKUP($A:$A,小麦!$A:$AY,48,0)</f>
        <v>251</v>
      </c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</row>
    <row r="24" spans="1:50">
      <c r="A24" s="3" t="s">
        <v>158</v>
      </c>
      <c r="B24" s="13"/>
      <c r="C24" s="13"/>
      <c r="D24" s="13"/>
      <c r="E24" s="13"/>
      <c r="F24" s="13"/>
      <c r="G24" s="13"/>
      <c r="H24" s="13"/>
      <c r="I24" s="13"/>
      <c r="J24" s="13"/>
      <c r="K24" s="82"/>
      <c r="L24" s="12">
        <v>306</v>
      </c>
      <c r="M24" s="12">
        <v>251</v>
      </c>
      <c r="N24" s="12">
        <v>337</v>
      </c>
      <c r="O24" s="12">
        <v>352</v>
      </c>
      <c r="P24" s="12">
        <v>300</v>
      </c>
      <c r="Q24" s="12">
        <v>228</v>
      </c>
      <c r="R24" s="12">
        <v>250</v>
      </c>
      <c r="S24" s="12">
        <v>314</v>
      </c>
      <c r="T24" s="12">
        <v>310</v>
      </c>
      <c r="U24" s="12">
        <v>327</v>
      </c>
      <c r="V24" s="3"/>
      <c r="W24" s="12" t="str">
        <f>VLOOKUP($A:$A,小麦!$A:$AY,3,0)</f>
        <v>-</v>
      </c>
      <c r="X24" s="13" t="str">
        <f>VLOOKUP($A:$A,小麦!$A:$AY,8,0)</f>
        <v>-</v>
      </c>
      <c r="Y24" s="13" t="str">
        <f>VLOOKUP($A:$A,小麦!$A:$AY,13,0)</f>
        <v>-</v>
      </c>
      <c r="Z24" s="13" t="str">
        <f>VLOOKUP($A:$A,小麦!$A:$AY,18,0)</f>
        <v>-</v>
      </c>
      <c r="AA24" s="13" t="str">
        <f>VLOOKUP($A:$A,小麦!$A:$AY,23,0)</f>
        <v>-</v>
      </c>
      <c r="AB24" s="13" t="str">
        <f>VLOOKUP($A:$A,小麦!$A:$AY,28,0)</f>
        <v>-</v>
      </c>
      <c r="AC24" s="13" t="str">
        <f>VLOOKUP($A:$A,小麦!$A:$AY,33,0)</f>
        <v>-</v>
      </c>
      <c r="AD24" s="13" t="str">
        <f>VLOOKUP($A:$A,小麦!$A:$AY,38,0)</f>
        <v>x</v>
      </c>
      <c r="AE24" s="13" t="str">
        <f>VLOOKUP($A:$A,小麦!$A:$AY,43,0)</f>
        <v>x</v>
      </c>
      <c r="AF24" s="13" t="str">
        <f>VLOOKUP($A:$A,小麦!$A:$AY,48,0)</f>
        <v>-</v>
      </c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</row>
    <row r="25" spans="1:50">
      <c r="A25" s="3" t="s">
        <v>159</v>
      </c>
      <c r="B25" s="13"/>
      <c r="C25" s="13"/>
      <c r="D25" s="13"/>
      <c r="E25" s="13"/>
      <c r="F25" s="13"/>
      <c r="G25" s="13"/>
      <c r="H25" s="13"/>
      <c r="I25" s="13"/>
      <c r="J25" s="13"/>
      <c r="K25" s="82"/>
      <c r="L25" s="12">
        <v>306</v>
      </c>
      <c r="M25" s="12">
        <v>251</v>
      </c>
      <c r="N25" s="12">
        <v>337</v>
      </c>
      <c r="O25" s="12">
        <v>352</v>
      </c>
      <c r="P25" s="12">
        <v>300</v>
      </c>
      <c r="Q25" s="12">
        <v>228</v>
      </c>
      <c r="R25" s="12">
        <v>250</v>
      </c>
      <c r="S25" s="12">
        <v>314</v>
      </c>
      <c r="T25" s="12">
        <v>310</v>
      </c>
      <c r="U25" s="12">
        <v>327</v>
      </c>
      <c r="V25" s="3"/>
      <c r="W25" s="12" t="str">
        <f>VLOOKUP($A:$A,小麦!$A:$AY,3,0)</f>
        <v>-</v>
      </c>
      <c r="X25" s="13" t="str">
        <f>VLOOKUP($A:$A,小麦!$A:$AY,8,0)</f>
        <v>-</v>
      </c>
      <c r="Y25" s="13" t="str">
        <f>VLOOKUP($A:$A,小麦!$A:$AY,13,0)</f>
        <v>-</v>
      </c>
      <c r="Z25" s="13" t="str">
        <f>VLOOKUP($A:$A,小麦!$A:$AY,18,0)</f>
        <v>-</v>
      </c>
      <c r="AA25" s="13" t="str">
        <f>VLOOKUP($A:$A,小麦!$A:$AY,23,0)</f>
        <v>-</v>
      </c>
      <c r="AB25" s="13" t="str">
        <f>VLOOKUP($A:$A,小麦!$A:$AY,28,0)</f>
        <v>-</v>
      </c>
      <c r="AC25" s="13" t="str">
        <f>VLOOKUP($A:$A,小麦!$A:$AY,33,0)</f>
        <v>-</v>
      </c>
      <c r="AD25" s="13" t="str">
        <f>VLOOKUP($A:$A,小麦!$A:$AY,38,0)</f>
        <v>-</v>
      </c>
      <c r="AE25" s="13" t="str">
        <f>VLOOKUP($A:$A,小麦!$A:$AY,43,0)</f>
        <v>-</v>
      </c>
      <c r="AF25" s="13" t="str">
        <f>VLOOKUP($A:$A,小麦!$A:$AY,48,0)</f>
        <v>-</v>
      </c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</row>
    <row r="26" spans="1:50">
      <c r="A26" s="3" t="s">
        <v>160</v>
      </c>
      <c r="B26" s="13">
        <v>401</v>
      </c>
      <c r="C26" s="13">
        <v>367</v>
      </c>
      <c r="D26" s="13">
        <v>442</v>
      </c>
      <c r="E26" s="13">
        <v>399</v>
      </c>
      <c r="F26" s="13">
        <v>451</v>
      </c>
      <c r="G26" s="13">
        <v>428</v>
      </c>
      <c r="H26" s="13">
        <v>442</v>
      </c>
      <c r="I26" s="13">
        <v>447</v>
      </c>
      <c r="J26" s="13">
        <v>474</v>
      </c>
      <c r="K26" s="82">
        <v>410</v>
      </c>
      <c r="L26" s="12">
        <v>306</v>
      </c>
      <c r="M26" s="12">
        <v>251</v>
      </c>
      <c r="N26" s="12">
        <v>337</v>
      </c>
      <c r="O26" s="12">
        <v>352</v>
      </c>
      <c r="P26" s="12">
        <v>300</v>
      </c>
      <c r="Q26" s="12">
        <v>228</v>
      </c>
      <c r="R26" s="12">
        <v>250</v>
      </c>
      <c r="S26" s="12">
        <v>314</v>
      </c>
      <c r="T26" s="12">
        <v>310</v>
      </c>
      <c r="U26" s="12">
        <v>327</v>
      </c>
      <c r="V26" s="3"/>
      <c r="W26" s="12">
        <f>VLOOKUP($A:$A,小麦!$A:$AY,3,0)</f>
        <v>401</v>
      </c>
      <c r="X26" s="13">
        <f>VLOOKUP($A:$A,小麦!$A:$AY,8,0)</f>
        <v>367</v>
      </c>
      <c r="Y26" s="13">
        <f>VLOOKUP($A:$A,小麦!$A:$AY,13,0)</f>
        <v>442</v>
      </c>
      <c r="Z26" s="13">
        <f>VLOOKUP($A:$A,小麦!$A:$AY,18,0)</f>
        <v>399</v>
      </c>
      <c r="AA26" s="13">
        <f>VLOOKUP($A:$A,小麦!$A:$AY,23,0)</f>
        <v>451</v>
      </c>
      <c r="AB26" s="13">
        <f>VLOOKUP($A:$A,小麦!$A:$AY,28,0)</f>
        <v>428</v>
      </c>
      <c r="AC26" s="13">
        <f>VLOOKUP($A:$A,小麦!$A:$AY,33,0)</f>
        <v>442</v>
      </c>
      <c r="AD26" s="13">
        <f>VLOOKUP($A:$A,小麦!$A:$AY,38,0)</f>
        <v>447</v>
      </c>
      <c r="AE26" s="13">
        <f>VLOOKUP($A:$A,小麦!$A:$AY,43,0)</f>
        <v>474</v>
      </c>
      <c r="AF26" s="13">
        <f>VLOOKUP($A:$A,小麦!$A:$AY,48,0)</f>
        <v>410</v>
      </c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</row>
    <row r="27" spans="1:50">
      <c r="A27" s="3" t="s">
        <v>161</v>
      </c>
      <c r="B27" s="13"/>
      <c r="C27" s="13"/>
      <c r="D27" s="13"/>
      <c r="E27" s="13"/>
      <c r="F27" s="13"/>
      <c r="G27" s="13"/>
      <c r="H27" s="13"/>
      <c r="I27" s="13"/>
      <c r="J27" s="13"/>
      <c r="K27" s="82"/>
      <c r="L27" s="12">
        <v>306</v>
      </c>
      <c r="M27" s="12">
        <v>251</v>
      </c>
      <c r="N27" s="12">
        <v>337</v>
      </c>
      <c r="O27" s="12">
        <v>352</v>
      </c>
      <c r="P27" s="12">
        <v>300</v>
      </c>
      <c r="Q27" s="12">
        <v>228</v>
      </c>
      <c r="R27" s="12">
        <v>250</v>
      </c>
      <c r="S27" s="12">
        <v>314</v>
      </c>
      <c r="T27" s="12">
        <v>310</v>
      </c>
      <c r="U27" s="12">
        <v>327</v>
      </c>
      <c r="V27" s="3"/>
      <c r="W27" s="12" t="str">
        <f>VLOOKUP($A:$A,小麦!$A:$AY,3,0)</f>
        <v>-</v>
      </c>
      <c r="X27" s="13" t="str">
        <f>VLOOKUP($A:$A,小麦!$A:$AY,8,0)</f>
        <v>-</v>
      </c>
      <c r="Y27" s="13" t="str">
        <f>VLOOKUP($A:$A,小麦!$A:$AY,13,0)</f>
        <v>-</v>
      </c>
      <c r="Z27" s="13" t="str">
        <f>VLOOKUP($A:$A,小麦!$A:$AY,18,0)</f>
        <v>-</v>
      </c>
      <c r="AA27" s="13" t="str">
        <f>VLOOKUP($A:$A,小麦!$A:$AY,23,0)</f>
        <v>-</v>
      </c>
      <c r="AB27" s="13" t="str">
        <f>VLOOKUP($A:$A,小麦!$A:$AY,28,0)</f>
        <v>-</v>
      </c>
      <c r="AC27" s="13" t="str">
        <f>VLOOKUP($A:$A,小麦!$A:$AY,33,0)</f>
        <v>-</v>
      </c>
      <c r="AD27" s="13" t="str">
        <f>VLOOKUP($A:$A,小麦!$A:$AY,38,0)</f>
        <v>-</v>
      </c>
      <c r="AE27" s="13" t="str">
        <f>VLOOKUP($A:$A,小麦!$A:$AY,43,0)</f>
        <v>-</v>
      </c>
      <c r="AF27" s="13" t="str">
        <f>VLOOKUP($A:$A,小麦!$A:$AY,48,0)</f>
        <v>-</v>
      </c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</row>
    <row r="28" spans="1:50">
      <c r="A28" s="3" t="s">
        <v>162</v>
      </c>
      <c r="B28" s="13"/>
      <c r="C28" s="13"/>
      <c r="D28" s="13"/>
      <c r="E28" s="13"/>
      <c r="F28" s="13"/>
      <c r="G28" s="13"/>
      <c r="H28" s="13"/>
      <c r="I28" s="13"/>
      <c r="J28" s="13"/>
      <c r="K28" s="82"/>
      <c r="L28" s="12">
        <v>306</v>
      </c>
      <c r="M28" s="12">
        <v>251</v>
      </c>
      <c r="N28" s="12">
        <v>337</v>
      </c>
      <c r="O28" s="12">
        <v>352</v>
      </c>
      <c r="P28" s="12">
        <v>300</v>
      </c>
      <c r="Q28" s="12">
        <v>228</v>
      </c>
      <c r="R28" s="12">
        <v>250</v>
      </c>
      <c r="S28" s="12">
        <v>314</v>
      </c>
      <c r="T28" s="12">
        <v>310</v>
      </c>
      <c r="U28" s="12">
        <v>327</v>
      </c>
      <c r="V28" s="3"/>
      <c r="W28" s="12" t="str">
        <f>VLOOKUP($A:$A,小麦!$A:$AY,3,0)</f>
        <v>-</v>
      </c>
      <c r="X28" s="13" t="str">
        <f>VLOOKUP($A:$A,小麦!$A:$AY,8,0)</f>
        <v>-</v>
      </c>
      <c r="Y28" s="13" t="str">
        <f>VLOOKUP($A:$A,小麦!$A:$AY,13,0)</f>
        <v>-</v>
      </c>
      <c r="Z28" s="13" t="str">
        <f>VLOOKUP($A:$A,小麦!$A:$AY,18,0)</f>
        <v>-</v>
      </c>
      <c r="AA28" s="13" t="str">
        <f>VLOOKUP($A:$A,小麦!$A:$AY,23,0)</f>
        <v>-</v>
      </c>
      <c r="AB28" s="13" t="str">
        <f>VLOOKUP($A:$A,小麦!$A:$AY,28,0)</f>
        <v>-</v>
      </c>
      <c r="AC28" s="13" t="str">
        <f>VLOOKUP($A:$A,小麦!$A:$AY,33,0)</f>
        <v>-</v>
      </c>
      <c r="AD28" s="13" t="str">
        <f>VLOOKUP($A:$A,小麦!$A:$AY,38,0)</f>
        <v>-</v>
      </c>
      <c r="AE28" s="13" t="str">
        <f>VLOOKUP($A:$A,小麦!$A:$AY,43,0)</f>
        <v>-</v>
      </c>
      <c r="AF28" s="13" t="str">
        <f>VLOOKUP($A:$A,小麦!$A:$AY,48,0)</f>
        <v>-</v>
      </c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</row>
    <row r="29" spans="1:50">
      <c r="A29" s="3" t="s">
        <v>163</v>
      </c>
      <c r="B29" s="13">
        <v>239</v>
      </c>
      <c r="C29" s="13">
        <v>289</v>
      </c>
      <c r="D29" s="13">
        <v>232</v>
      </c>
      <c r="E29" s="13">
        <v>223</v>
      </c>
      <c r="F29" s="13">
        <v>329</v>
      </c>
      <c r="G29" s="13">
        <v>331</v>
      </c>
      <c r="H29" s="13">
        <v>273</v>
      </c>
      <c r="I29" s="13">
        <v>346</v>
      </c>
      <c r="J29" s="13">
        <v>336</v>
      </c>
      <c r="K29" s="82">
        <v>275</v>
      </c>
      <c r="L29" s="12">
        <v>306</v>
      </c>
      <c r="M29" s="12">
        <v>251</v>
      </c>
      <c r="N29" s="12">
        <v>337</v>
      </c>
      <c r="O29" s="12">
        <v>352</v>
      </c>
      <c r="P29" s="12">
        <v>300</v>
      </c>
      <c r="Q29" s="12">
        <v>228</v>
      </c>
      <c r="R29" s="12">
        <v>250</v>
      </c>
      <c r="S29" s="12">
        <v>314</v>
      </c>
      <c r="T29" s="12">
        <v>310</v>
      </c>
      <c r="U29" s="12">
        <v>327</v>
      </c>
      <c r="V29" s="3"/>
      <c r="W29" s="12">
        <f>VLOOKUP($A:$A,小麦!$A:$AY,3,0)</f>
        <v>239</v>
      </c>
      <c r="X29" s="13">
        <f>VLOOKUP($A:$A,小麦!$A:$AY,8,0)</f>
        <v>289</v>
      </c>
      <c r="Y29" s="13">
        <f>VLOOKUP($A:$A,小麦!$A:$AY,13,0)</f>
        <v>232</v>
      </c>
      <c r="Z29" s="13">
        <f>VLOOKUP($A:$A,小麦!$A:$AY,18,0)</f>
        <v>223</v>
      </c>
      <c r="AA29" s="13">
        <f>VLOOKUP($A:$A,小麦!$A:$AY,23,0)</f>
        <v>329</v>
      </c>
      <c r="AB29" s="13">
        <f>VLOOKUP($A:$A,小麦!$A:$AY,28,0)</f>
        <v>331</v>
      </c>
      <c r="AC29" s="13">
        <f>VLOOKUP($A:$A,小麦!$A:$AY,33,0)</f>
        <v>273</v>
      </c>
      <c r="AD29" s="13">
        <f>VLOOKUP($A:$A,小麦!$A:$AY,38,0)</f>
        <v>346</v>
      </c>
      <c r="AE29" s="13">
        <f>VLOOKUP($A:$A,小麦!$A:$AY,43,0)</f>
        <v>336</v>
      </c>
      <c r="AF29" s="13">
        <f>VLOOKUP($A:$A,小麦!$A:$AY,48,0)</f>
        <v>275</v>
      </c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</row>
    <row r="30" spans="1:50">
      <c r="A30" s="3" t="s">
        <v>164</v>
      </c>
      <c r="B30" s="13">
        <v>230</v>
      </c>
      <c r="C30" s="13">
        <v>228</v>
      </c>
      <c r="D30" s="13">
        <v>240</v>
      </c>
      <c r="E30" s="13">
        <v>256</v>
      </c>
      <c r="F30" s="13">
        <v>279</v>
      </c>
      <c r="G30" s="13">
        <v>304</v>
      </c>
      <c r="H30" s="13">
        <v>312</v>
      </c>
      <c r="I30" s="13">
        <v>319</v>
      </c>
      <c r="J30" s="13">
        <v>338</v>
      </c>
      <c r="K30" s="82">
        <v>305</v>
      </c>
      <c r="L30" s="12">
        <v>306</v>
      </c>
      <c r="M30" s="12">
        <v>251</v>
      </c>
      <c r="N30" s="12">
        <v>337</v>
      </c>
      <c r="O30" s="12">
        <v>352</v>
      </c>
      <c r="P30" s="12">
        <v>300</v>
      </c>
      <c r="Q30" s="12">
        <v>228</v>
      </c>
      <c r="R30" s="12">
        <v>250</v>
      </c>
      <c r="S30" s="12">
        <v>314</v>
      </c>
      <c r="T30" s="12">
        <v>310</v>
      </c>
      <c r="U30" s="12">
        <v>327</v>
      </c>
      <c r="V30" s="3"/>
      <c r="W30" s="12">
        <f>VLOOKUP($A:$A,小麦!$A:$AY,3,0)</f>
        <v>230</v>
      </c>
      <c r="X30" s="13">
        <f>VLOOKUP($A:$A,小麦!$A:$AY,8,0)</f>
        <v>228</v>
      </c>
      <c r="Y30" s="13">
        <f>VLOOKUP($A:$A,小麦!$A:$AY,13,0)</f>
        <v>240</v>
      </c>
      <c r="Z30" s="13">
        <f>VLOOKUP($A:$A,小麦!$A:$AY,18,0)</f>
        <v>256</v>
      </c>
      <c r="AA30" s="13">
        <f>VLOOKUP($A:$A,小麦!$A:$AY,23,0)</f>
        <v>279</v>
      </c>
      <c r="AB30" s="13">
        <f>VLOOKUP($A:$A,小麦!$A:$AY,28,0)</f>
        <v>304</v>
      </c>
      <c r="AC30" s="13">
        <f>VLOOKUP($A:$A,小麦!$A:$AY,33,0)</f>
        <v>312</v>
      </c>
      <c r="AD30" s="13">
        <f>VLOOKUP($A:$A,小麦!$A:$AY,38,0)</f>
        <v>319</v>
      </c>
      <c r="AE30" s="13">
        <f>VLOOKUP($A:$A,小麦!$A:$AY,43,0)</f>
        <v>338</v>
      </c>
      <c r="AF30" s="13">
        <f>VLOOKUP($A:$A,小麦!$A:$AY,48,0)</f>
        <v>305</v>
      </c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</row>
    <row r="31" spans="1:50">
      <c r="A31" s="3" t="s">
        <v>165</v>
      </c>
      <c r="B31" s="13"/>
      <c r="C31" s="13"/>
      <c r="D31" s="13">
        <v>269</v>
      </c>
      <c r="E31" s="13">
        <v>333</v>
      </c>
      <c r="F31" s="13"/>
      <c r="G31" s="13">
        <v>331</v>
      </c>
      <c r="H31" s="13">
        <v>302</v>
      </c>
      <c r="I31" s="13">
        <v>235</v>
      </c>
      <c r="J31" s="13">
        <v>353</v>
      </c>
      <c r="K31" s="82">
        <v>339</v>
      </c>
      <c r="L31" s="12">
        <v>306</v>
      </c>
      <c r="M31" s="12">
        <v>251</v>
      </c>
      <c r="N31" s="12">
        <v>337</v>
      </c>
      <c r="O31" s="12">
        <v>352</v>
      </c>
      <c r="P31" s="12">
        <v>300</v>
      </c>
      <c r="Q31" s="12">
        <v>228</v>
      </c>
      <c r="R31" s="12">
        <v>250</v>
      </c>
      <c r="S31" s="12">
        <v>314</v>
      </c>
      <c r="T31" s="12">
        <v>310</v>
      </c>
      <c r="U31" s="12">
        <v>327</v>
      </c>
      <c r="V31" s="3"/>
      <c r="W31" s="12" t="str">
        <f>VLOOKUP($A:$A,小麦!$A:$AY,3,0)</f>
        <v>x</v>
      </c>
      <c r="X31" s="13" t="str">
        <f>VLOOKUP($A:$A,小麦!$A:$AY,8,0)</f>
        <v>x</v>
      </c>
      <c r="Y31" s="13">
        <f>VLOOKUP($A:$A,小麦!$A:$AY,13,0)</f>
        <v>269</v>
      </c>
      <c r="Z31" s="13">
        <f>VLOOKUP($A:$A,小麦!$A:$AY,18,0)</f>
        <v>333</v>
      </c>
      <c r="AA31" s="13" t="str">
        <f>VLOOKUP($A:$A,小麦!$A:$AY,23,0)</f>
        <v>x</v>
      </c>
      <c r="AB31" s="13">
        <f>VLOOKUP($A:$A,小麦!$A:$AY,28,0)</f>
        <v>331</v>
      </c>
      <c r="AC31" s="13">
        <f>VLOOKUP($A:$A,小麦!$A:$AY,33,0)</f>
        <v>302</v>
      </c>
      <c r="AD31" s="13">
        <f>VLOOKUP($A:$A,小麦!$A:$AY,38,0)</f>
        <v>235</v>
      </c>
      <c r="AE31" s="13">
        <f>VLOOKUP($A:$A,小麦!$A:$AY,43,0)</f>
        <v>353</v>
      </c>
      <c r="AF31" s="13">
        <f>VLOOKUP($A:$A,小麦!$A:$AY,48,0)</f>
        <v>339</v>
      </c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</row>
    <row r="32" spans="1:50">
      <c r="A32" s="3" t="s">
        <v>166</v>
      </c>
      <c r="B32" s="13">
        <v>211</v>
      </c>
      <c r="C32" s="13">
        <v>213</v>
      </c>
      <c r="D32" s="13">
        <v>253</v>
      </c>
      <c r="E32" s="13">
        <v>243</v>
      </c>
      <c r="F32" s="13">
        <v>331</v>
      </c>
      <c r="G32" s="13">
        <v>303</v>
      </c>
      <c r="H32" s="13">
        <v>253</v>
      </c>
      <c r="I32" s="13">
        <v>334</v>
      </c>
      <c r="J32" s="13">
        <v>283</v>
      </c>
      <c r="K32" s="82">
        <v>256</v>
      </c>
      <c r="L32" s="12">
        <v>306</v>
      </c>
      <c r="M32" s="12">
        <v>251</v>
      </c>
      <c r="N32" s="12">
        <v>337</v>
      </c>
      <c r="O32" s="12">
        <v>352</v>
      </c>
      <c r="P32" s="12">
        <v>300</v>
      </c>
      <c r="Q32" s="12">
        <v>228</v>
      </c>
      <c r="R32" s="12">
        <v>250</v>
      </c>
      <c r="S32" s="12">
        <v>314</v>
      </c>
      <c r="T32" s="12">
        <v>310</v>
      </c>
      <c r="U32" s="12">
        <v>327</v>
      </c>
      <c r="V32" s="3"/>
      <c r="W32" s="12">
        <f>VLOOKUP($A:$A,小麦!$A:$AY,3,0)</f>
        <v>211</v>
      </c>
      <c r="X32" s="13">
        <f>VLOOKUP($A:$A,小麦!$A:$AY,8,0)</f>
        <v>213</v>
      </c>
      <c r="Y32" s="13">
        <f>VLOOKUP($A:$A,小麦!$A:$AY,13,0)</f>
        <v>253</v>
      </c>
      <c r="Z32" s="13">
        <f>VLOOKUP($A:$A,小麦!$A:$AY,18,0)</f>
        <v>243</v>
      </c>
      <c r="AA32" s="13">
        <f>VLOOKUP($A:$A,小麦!$A:$AY,23,0)</f>
        <v>331</v>
      </c>
      <c r="AB32" s="13">
        <f>VLOOKUP($A:$A,小麦!$A:$AY,28,0)</f>
        <v>303</v>
      </c>
      <c r="AC32" s="13">
        <f>VLOOKUP($A:$A,小麦!$A:$AY,33,0)</f>
        <v>253</v>
      </c>
      <c r="AD32" s="13">
        <f>VLOOKUP($A:$A,小麦!$A:$AY,38,0)</f>
        <v>334</v>
      </c>
      <c r="AE32" s="13">
        <f>VLOOKUP($A:$A,小麦!$A:$AY,43,0)</f>
        <v>283</v>
      </c>
      <c r="AF32" s="13">
        <f>VLOOKUP($A:$A,小麦!$A:$AY,48,0)</f>
        <v>256</v>
      </c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</row>
    <row r="33" spans="1:50">
      <c r="A33" s="3" t="s">
        <v>167</v>
      </c>
      <c r="B33" s="13">
        <v>282</v>
      </c>
      <c r="C33" s="13">
        <v>270</v>
      </c>
      <c r="D33" s="13">
        <v>307</v>
      </c>
      <c r="E33" s="13">
        <v>277</v>
      </c>
      <c r="F33" s="13">
        <v>393</v>
      </c>
      <c r="G33" s="13">
        <v>354</v>
      </c>
      <c r="H33" s="13">
        <v>319</v>
      </c>
      <c r="I33" s="13">
        <v>381</v>
      </c>
      <c r="J33" s="13">
        <v>361</v>
      </c>
      <c r="K33" s="82">
        <v>284</v>
      </c>
      <c r="L33" s="12">
        <v>306</v>
      </c>
      <c r="M33" s="12">
        <v>251</v>
      </c>
      <c r="N33" s="12">
        <v>337</v>
      </c>
      <c r="O33" s="12">
        <v>352</v>
      </c>
      <c r="P33" s="12">
        <v>300</v>
      </c>
      <c r="Q33" s="12">
        <v>228</v>
      </c>
      <c r="R33" s="12">
        <v>250</v>
      </c>
      <c r="S33" s="12">
        <v>314</v>
      </c>
      <c r="T33" s="12">
        <v>310</v>
      </c>
      <c r="U33" s="12">
        <v>327</v>
      </c>
      <c r="V33" s="3"/>
      <c r="W33" s="12">
        <f>VLOOKUP($A:$A,小麦!$A:$AY,3,0)</f>
        <v>282</v>
      </c>
      <c r="X33" s="13">
        <f>VLOOKUP($A:$A,小麦!$A:$AY,8,0)</f>
        <v>270</v>
      </c>
      <c r="Y33" s="13">
        <f>VLOOKUP($A:$A,小麦!$A:$AY,13,0)</f>
        <v>307</v>
      </c>
      <c r="Z33" s="13">
        <f>VLOOKUP($A:$A,小麦!$A:$AY,18,0)</f>
        <v>277</v>
      </c>
      <c r="AA33" s="13">
        <f>VLOOKUP($A:$A,小麦!$A:$AY,23,0)</f>
        <v>393</v>
      </c>
      <c r="AB33" s="13">
        <f>VLOOKUP($A:$A,小麦!$A:$AY,28,0)</f>
        <v>354</v>
      </c>
      <c r="AC33" s="13">
        <f>VLOOKUP($A:$A,小麦!$A:$AY,33,0)</f>
        <v>319</v>
      </c>
      <c r="AD33" s="13">
        <f>VLOOKUP($A:$A,小麦!$A:$AY,38,0)</f>
        <v>381</v>
      </c>
      <c r="AE33" s="13">
        <f>VLOOKUP($A:$A,小麦!$A:$AY,43,0)</f>
        <v>361</v>
      </c>
      <c r="AF33" s="13">
        <f>VLOOKUP($A:$A,小麦!$A:$AY,48,0)</f>
        <v>284</v>
      </c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</row>
    <row r="34" spans="1:50">
      <c r="A34" s="3" t="s">
        <v>168</v>
      </c>
      <c r="B34" s="13">
        <v>170</v>
      </c>
      <c r="C34" s="13">
        <v>197</v>
      </c>
      <c r="D34" s="13">
        <v>243</v>
      </c>
      <c r="E34" s="13">
        <v>216</v>
      </c>
      <c r="F34" s="13"/>
      <c r="G34" s="13">
        <v>336</v>
      </c>
      <c r="H34" s="13">
        <v>305</v>
      </c>
      <c r="I34" s="13">
        <v>405</v>
      </c>
      <c r="J34" s="13">
        <v>319</v>
      </c>
      <c r="K34" s="82"/>
      <c r="L34" s="12">
        <v>306</v>
      </c>
      <c r="M34" s="12">
        <v>251</v>
      </c>
      <c r="N34" s="12">
        <v>337</v>
      </c>
      <c r="O34" s="12">
        <v>352</v>
      </c>
      <c r="P34" s="12">
        <v>300</v>
      </c>
      <c r="Q34" s="12">
        <v>228</v>
      </c>
      <c r="R34" s="12">
        <v>250</v>
      </c>
      <c r="S34" s="12">
        <v>314</v>
      </c>
      <c r="T34" s="12">
        <v>310</v>
      </c>
      <c r="U34" s="12">
        <v>327</v>
      </c>
      <c r="V34" s="3"/>
      <c r="W34" s="12">
        <f>VLOOKUP($A:$A,小麦!$A:$AY,3,0)</f>
        <v>170</v>
      </c>
      <c r="X34" s="13">
        <f>VLOOKUP($A:$A,小麦!$A:$AY,8,0)</f>
        <v>197</v>
      </c>
      <c r="Y34" s="13">
        <f>VLOOKUP($A:$A,小麦!$A:$AY,13,0)</f>
        <v>243</v>
      </c>
      <c r="Z34" s="13">
        <f>VLOOKUP($A:$A,小麦!$A:$AY,18,0)</f>
        <v>216</v>
      </c>
      <c r="AA34" s="13" t="str">
        <f>VLOOKUP($A:$A,小麦!$A:$AY,23,0)</f>
        <v>x</v>
      </c>
      <c r="AB34" s="13">
        <f>VLOOKUP($A:$A,小麦!$A:$AY,28,0)</f>
        <v>336</v>
      </c>
      <c r="AC34" s="13">
        <f>VLOOKUP($A:$A,小麦!$A:$AY,33,0)</f>
        <v>305</v>
      </c>
      <c r="AD34" s="13">
        <f>VLOOKUP($A:$A,小麦!$A:$AY,38,0)</f>
        <v>405</v>
      </c>
      <c r="AE34" s="13">
        <f>VLOOKUP($A:$A,小麦!$A:$AY,43,0)</f>
        <v>319</v>
      </c>
      <c r="AF34" s="13" t="str">
        <f>VLOOKUP($A:$A,小麦!$A:$AY,48,0)</f>
        <v>x</v>
      </c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</row>
    <row r="35" spans="1:50">
      <c r="A35" s="3" t="s">
        <v>169</v>
      </c>
      <c r="B35" s="13">
        <v>174</v>
      </c>
      <c r="C35" s="13">
        <v>226</v>
      </c>
      <c r="D35" s="13">
        <v>198</v>
      </c>
      <c r="E35" s="13">
        <v>172</v>
      </c>
      <c r="F35" s="13">
        <v>240</v>
      </c>
      <c r="G35" s="13">
        <v>246</v>
      </c>
      <c r="H35" s="13">
        <v>189</v>
      </c>
      <c r="I35" s="13">
        <v>248</v>
      </c>
      <c r="J35" s="13">
        <v>235</v>
      </c>
      <c r="K35" s="82">
        <v>175</v>
      </c>
      <c r="L35" s="12">
        <v>306</v>
      </c>
      <c r="M35" s="12">
        <v>251</v>
      </c>
      <c r="N35" s="12">
        <v>337</v>
      </c>
      <c r="O35" s="12">
        <v>352</v>
      </c>
      <c r="P35" s="12">
        <v>300</v>
      </c>
      <c r="Q35" s="12">
        <v>228</v>
      </c>
      <c r="R35" s="12">
        <v>250</v>
      </c>
      <c r="S35" s="12">
        <v>314</v>
      </c>
      <c r="T35" s="12">
        <v>310</v>
      </c>
      <c r="U35" s="12">
        <v>327</v>
      </c>
      <c r="V35" s="3"/>
      <c r="W35" s="12">
        <f>VLOOKUP($A:$A,小麦!$A:$AY,3,0)</f>
        <v>174</v>
      </c>
      <c r="X35" s="13">
        <f>VLOOKUP($A:$A,小麦!$A:$AY,8,0)</f>
        <v>226</v>
      </c>
      <c r="Y35" s="13">
        <f>VLOOKUP($A:$A,小麦!$A:$AY,13,0)</f>
        <v>198</v>
      </c>
      <c r="Z35" s="13">
        <f>VLOOKUP($A:$A,小麦!$A:$AY,18,0)</f>
        <v>172</v>
      </c>
      <c r="AA35" s="13">
        <f>VLOOKUP($A:$A,小麦!$A:$AY,23,0)</f>
        <v>240</v>
      </c>
      <c r="AB35" s="13">
        <f>VLOOKUP($A:$A,小麦!$A:$AY,28,0)</f>
        <v>246</v>
      </c>
      <c r="AC35" s="13">
        <f>VLOOKUP($A:$A,小麦!$A:$AY,33,0)</f>
        <v>189</v>
      </c>
      <c r="AD35" s="13">
        <f>VLOOKUP($A:$A,小麦!$A:$AY,38,0)</f>
        <v>248</v>
      </c>
      <c r="AE35" s="13">
        <f>VLOOKUP($A:$A,小麦!$A:$AY,43,0)</f>
        <v>235</v>
      </c>
      <c r="AF35" s="13">
        <f>VLOOKUP($A:$A,小麦!$A:$AY,48,0)</f>
        <v>175</v>
      </c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</row>
    <row r="36" spans="1:50">
      <c r="A36" s="3" t="s">
        <v>170</v>
      </c>
      <c r="B36" s="13">
        <v>281</v>
      </c>
      <c r="C36" s="13">
        <v>295</v>
      </c>
      <c r="D36" s="13">
        <v>287</v>
      </c>
      <c r="E36" s="13">
        <v>310</v>
      </c>
      <c r="F36" s="13">
        <v>320</v>
      </c>
      <c r="G36" s="13">
        <v>329</v>
      </c>
      <c r="H36" s="13">
        <v>346</v>
      </c>
      <c r="I36" s="13">
        <v>379</v>
      </c>
      <c r="J36" s="13">
        <v>369</v>
      </c>
      <c r="K36" s="82">
        <v>332</v>
      </c>
      <c r="L36" s="12">
        <v>306</v>
      </c>
      <c r="M36" s="12">
        <v>251</v>
      </c>
      <c r="N36" s="12">
        <v>337</v>
      </c>
      <c r="O36" s="12">
        <v>352</v>
      </c>
      <c r="P36" s="12">
        <v>300</v>
      </c>
      <c r="Q36" s="12">
        <v>228</v>
      </c>
      <c r="R36" s="12">
        <v>250</v>
      </c>
      <c r="S36" s="12">
        <v>314</v>
      </c>
      <c r="T36" s="12">
        <v>310</v>
      </c>
      <c r="U36" s="12">
        <v>327</v>
      </c>
      <c r="V36" s="3"/>
      <c r="W36" s="12">
        <f>VLOOKUP($A:$A,小麦!$A:$AY,3,0)</f>
        <v>281</v>
      </c>
      <c r="X36" s="13">
        <f>VLOOKUP($A:$A,小麦!$A:$AY,8,0)</f>
        <v>295</v>
      </c>
      <c r="Y36" s="13">
        <f>VLOOKUP($A:$A,小麦!$A:$AY,13,0)</f>
        <v>287</v>
      </c>
      <c r="Z36" s="13">
        <f>VLOOKUP($A:$A,小麦!$A:$AY,18,0)</f>
        <v>310</v>
      </c>
      <c r="AA36" s="13">
        <f>VLOOKUP($A:$A,小麦!$A:$AY,23,0)</f>
        <v>320</v>
      </c>
      <c r="AB36" s="13">
        <f>VLOOKUP($A:$A,小麦!$A:$AY,28,0)</f>
        <v>329</v>
      </c>
      <c r="AC36" s="13">
        <f>VLOOKUP($A:$A,小麦!$A:$AY,33,0)</f>
        <v>346</v>
      </c>
      <c r="AD36" s="13">
        <f>VLOOKUP($A:$A,小麦!$A:$AY,38,0)</f>
        <v>379</v>
      </c>
      <c r="AE36" s="13">
        <f>VLOOKUP($A:$A,小麦!$A:$AY,43,0)</f>
        <v>369</v>
      </c>
      <c r="AF36" s="13">
        <f>VLOOKUP($A:$A,小麦!$A:$AY,48,0)</f>
        <v>332</v>
      </c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</row>
    <row r="37" spans="1:50">
      <c r="A37" s="3" t="s">
        <v>171</v>
      </c>
      <c r="B37" s="13">
        <v>197</v>
      </c>
      <c r="C37" s="13">
        <v>234</v>
      </c>
      <c r="D37" s="13">
        <v>208</v>
      </c>
      <c r="E37" s="13">
        <v>197</v>
      </c>
      <c r="F37" s="13">
        <v>237</v>
      </c>
      <c r="G37" s="13">
        <v>252</v>
      </c>
      <c r="H37" s="13">
        <v>214</v>
      </c>
      <c r="I37" s="13">
        <v>255</v>
      </c>
      <c r="J37" s="13">
        <v>244</v>
      </c>
      <c r="K37" s="82">
        <v>189</v>
      </c>
      <c r="L37" s="12">
        <v>306</v>
      </c>
      <c r="M37" s="12">
        <v>251</v>
      </c>
      <c r="N37" s="12">
        <v>337</v>
      </c>
      <c r="O37" s="12">
        <v>352</v>
      </c>
      <c r="P37" s="12">
        <v>300</v>
      </c>
      <c r="Q37" s="12">
        <v>228</v>
      </c>
      <c r="R37" s="12">
        <v>250</v>
      </c>
      <c r="S37" s="12">
        <v>314</v>
      </c>
      <c r="T37" s="12">
        <v>310</v>
      </c>
      <c r="U37" s="12">
        <v>327</v>
      </c>
      <c r="V37" s="3"/>
      <c r="W37" s="12">
        <f>VLOOKUP($A:$A,小麦!$A:$AY,3,0)</f>
        <v>197</v>
      </c>
      <c r="X37" s="13">
        <f>VLOOKUP($A:$A,小麦!$A:$AY,8,0)</f>
        <v>234</v>
      </c>
      <c r="Y37" s="13">
        <f>VLOOKUP($A:$A,小麦!$A:$AY,13,0)</f>
        <v>208</v>
      </c>
      <c r="Z37" s="13">
        <f>VLOOKUP($A:$A,小麦!$A:$AY,18,0)</f>
        <v>197</v>
      </c>
      <c r="AA37" s="13">
        <f>VLOOKUP($A:$A,小麦!$A:$AY,23,0)</f>
        <v>237</v>
      </c>
      <c r="AB37" s="13">
        <f>VLOOKUP($A:$A,小麦!$A:$AY,28,0)</f>
        <v>252</v>
      </c>
      <c r="AC37" s="13">
        <f>VLOOKUP($A:$A,小麦!$A:$AY,33,0)</f>
        <v>214</v>
      </c>
      <c r="AD37" s="13">
        <f>VLOOKUP($A:$A,小麦!$A:$AY,38,0)</f>
        <v>255</v>
      </c>
      <c r="AE37" s="13">
        <f>VLOOKUP($A:$A,小麦!$A:$AY,43,0)</f>
        <v>244</v>
      </c>
      <c r="AF37" s="13">
        <f>VLOOKUP($A:$A,小麦!$A:$AY,48,0)</f>
        <v>189</v>
      </c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</row>
    <row r="38" spans="1:50">
      <c r="A38" s="3" t="s">
        <v>172</v>
      </c>
      <c r="B38" s="13">
        <v>350</v>
      </c>
      <c r="C38" s="13">
        <v>373</v>
      </c>
      <c r="D38" s="13">
        <v>436</v>
      </c>
      <c r="E38" s="13">
        <v>380</v>
      </c>
      <c r="F38" s="13">
        <v>390</v>
      </c>
      <c r="G38" s="13">
        <v>351</v>
      </c>
      <c r="H38" s="13">
        <v>356</v>
      </c>
      <c r="I38" s="13">
        <v>371</v>
      </c>
      <c r="J38" s="13">
        <v>373</v>
      </c>
      <c r="K38" s="82"/>
      <c r="L38" s="12">
        <v>306</v>
      </c>
      <c r="M38" s="12">
        <v>251</v>
      </c>
      <c r="N38" s="12">
        <v>337</v>
      </c>
      <c r="O38" s="12">
        <v>352</v>
      </c>
      <c r="P38" s="12">
        <v>300</v>
      </c>
      <c r="Q38" s="12">
        <v>228</v>
      </c>
      <c r="R38" s="12">
        <v>250</v>
      </c>
      <c r="S38" s="12">
        <v>314</v>
      </c>
      <c r="T38" s="12">
        <v>310</v>
      </c>
      <c r="U38" s="12">
        <v>327</v>
      </c>
      <c r="V38" s="3"/>
      <c r="W38" s="12">
        <f>VLOOKUP($A:$A,小麦!$A:$AY,3,0)</f>
        <v>350</v>
      </c>
      <c r="X38" s="13">
        <f>VLOOKUP($A:$A,小麦!$A:$AY,8,0)</f>
        <v>373</v>
      </c>
      <c r="Y38" s="13">
        <f>VLOOKUP($A:$A,小麦!$A:$AY,13,0)</f>
        <v>436</v>
      </c>
      <c r="Z38" s="13">
        <f>VLOOKUP($A:$A,小麦!$A:$AY,18,0)</f>
        <v>380</v>
      </c>
      <c r="AA38" s="13">
        <f>VLOOKUP($A:$A,小麦!$A:$AY,23,0)</f>
        <v>390</v>
      </c>
      <c r="AB38" s="13">
        <f>VLOOKUP($A:$A,小麦!$A:$AY,28,0)</f>
        <v>351</v>
      </c>
      <c r="AC38" s="13">
        <f>VLOOKUP($A:$A,小麦!$A:$AY,33,0)</f>
        <v>356</v>
      </c>
      <c r="AD38" s="13">
        <f>VLOOKUP($A:$A,小麦!$A:$AY,38,0)</f>
        <v>371</v>
      </c>
      <c r="AE38" s="13">
        <f>VLOOKUP($A:$A,小麦!$A:$AY,43,0)</f>
        <v>373</v>
      </c>
      <c r="AF38" s="13" t="str">
        <f>VLOOKUP($A:$A,小麦!$A:$AY,48,0)</f>
        <v>x</v>
      </c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</row>
    <row r="39" spans="1:50">
      <c r="A39" s="3" t="s">
        <v>173</v>
      </c>
      <c r="B39" s="13"/>
      <c r="C39" s="13"/>
      <c r="D39" s="13"/>
      <c r="E39" s="13"/>
      <c r="F39" s="13"/>
      <c r="G39" s="13"/>
      <c r="H39" s="13"/>
      <c r="I39" s="13"/>
      <c r="J39" s="13"/>
      <c r="K39" s="82"/>
      <c r="L39" s="12">
        <v>306</v>
      </c>
      <c r="M39" s="12">
        <v>251</v>
      </c>
      <c r="N39" s="12">
        <v>337</v>
      </c>
      <c r="O39" s="12">
        <v>352</v>
      </c>
      <c r="P39" s="12">
        <v>300</v>
      </c>
      <c r="Q39" s="12">
        <v>228</v>
      </c>
      <c r="R39" s="12">
        <v>250</v>
      </c>
      <c r="S39" s="12">
        <v>314</v>
      </c>
      <c r="T39" s="12">
        <v>310</v>
      </c>
      <c r="U39" s="12">
        <v>327</v>
      </c>
      <c r="V39" s="3"/>
      <c r="W39" s="12" t="str">
        <f>VLOOKUP($A:$A,小麦!$A:$AY,3,0)</f>
        <v>-</v>
      </c>
      <c r="X39" s="13" t="str">
        <f>VLOOKUP($A:$A,小麦!$A:$AY,8,0)</f>
        <v>-</v>
      </c>
      <c r="Y39" s="13" t="str">
        <f>VLOOKUP($A:$A,小麦!$A:$AY,13,0)</f>
        <v>x</v>
      </c>
      <c r="Z39" s="13" t="str">
        <f>VLOOKUP($A:$A,小麦!$A:$AY,18,0)</f>
        <v>-</v>
      </c>
      <c r="AA39" s="13" t="str">
        <f>VLOOKUP($A:$A,小麦!$A:$AY,23,0)</f>
        <v>x</v>
      </c>
      <c r="AB39" s="13" t="str">
        <f>VLOOKUP($A:$A,小麦!$A:$AY,28,0)</f>
        <v>x</v>
      </c>
      <c r="AC39" s="13" t="str">
        <f>VLOOKUP($A:$A,小麦!$A:$AY,33,0)</f>
        <v>-</v>
      </c>
      <c r="AD39" s="13" t="str">
        <f>VLOOKUP($A:$A,小麦!$A:$AY,38,0)</f>
        <v>-</v>
      </c>
      <c r="AE39" s="13" t="str">
        <f>VLOOKUP($A:$A,小麦!$A:$AY,43,0)</f>
        <v>-</v>
      </c>
      <c r="AF39" s="13" t="str">
        <f>VLOOKUP($A:$A,小麦!$A:$AY,48,0)</f>
        <v>-</v>
      </c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</row>
    <row r="40" spans="1:50">
      <c r="A40" s="3" t="s">
        <v>174</v>
      </c>
      <c r="B40" s="13"/>
      <c r="C40" s="13"/>
      <c r="D40" s="13"/>
      <c r="E40" s="13"/>
      <c r="F40" s="13"/>
      <c r="G40" s="13"/>
      <c r="H40" s="13">
        <v>240</v>
      </c>
      <c r="I40" s="13">
        <v>363</v>
      </c>
      <c r="J40" s="13">
        <v>293</v>
      </c>
      <c r="K40" s="82">
        <v>202</v>
      </c>
      <c r="L40" s="12">
        <v>306</v>
      </c>
      <c r="M40" s="12">
        <v>251</v>
      </c>
      <c r="N40" s="12">
        <v>337</v>
      </c>
      <c r="O40" s="12">
        <v>352</v>
      </c>
      <c r="P40" s="12">
        <v>300</v>
      </c>
      <c r="Q40" s="12">
        <v>228</v>
      </c>
      <c r="R40" s="12">
        <v>250</v>
      </c>
      <c r="S40" s="12">
        <v>314</v>
      </c>
      <c r="T40" s="12">
        <v>310</v>
      </c>
      <c r="U40" s="12">
        <v>327</v>
      </c>
      <c r="V40" s="3"/>
      <c r="W40" s="12" t="str">
        <f>VLOOKUP($A:$A,小麦!$A:$AY,3,0)</f>
        <v>x</v>
      </c>
      <c r="X40" s="13" t="str">
        <f>VLOOKUP($A:$A,小麦!$A:$AY,8,0)</f>
        <v>x</v>
      </c>
      <c r="Y40" s="13" t="str">
        <f>VLOOKUP($A:$A,小麦!$A:$AY,13,0)</f>
        <v>x</v>
      </c>
      <c r="Z40" s="13" t="str">
        <f>VLOOKUP($A:$A,小麦!$A:$AY,18,0)</f>
        <v>x</v>
      </c>
      <c r="AA40" s="13" t="str">
        <f>VLOOKUP($A:$A,小麦!$A:$AY,23,0)</f>
        <v>x</v>
      </c>
      <c r="AB40" s="13" t="str">
        <f>VLOOKUP($A:$A,小麦!$A:$AY,28,0)</f>
        <v>x</v>
      </c>
      <c r="AC40" s="13">
        <f>VLOOKUP($A:$A,小麦!$A:$AY,33,0)</f>
        <v>240</v>
      </c>
      <c r="AD40" s="13">
        <f>VLOOKUP($A:$A,小麦!$A:$AY,38,0)</f>
        <v>363</v>
      </c>
      <c r="AE40" s="13">
        <f>VLOOKUP($A:$A,小麦!$A:$AY,43,0)</f>
        <v>293</v>
      </c>
      <c r="AF40" s="13">
        <f>VLOOKUP($A:$A,小麦!$A:$AY,48,0)</f>
        <v>202</v>
      </c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</row>
    <row r="41" spans="1:50">
      <c r="A41" s="3" t="s">
        <v>175</v>
      </c>
      <c r="B41" s="13"/>
      <c r="C41" s="13"/>
      <c r="D41" s="13"/>
      <c r="E41" s="13"/>
      <c r="F41" s="13"/>
      <c r="G41" s="13"/>
      <c r="H41" s="13"/>
      <c r="I41" s="13"/>
      <c r="J41" s="13"/>
      <c r="K41" s="82"/>
      <c r="L41" s="12">
        <v>306</v>
      </c>
      <c r="M41" s="12">
        <v>251</v>
      </c>
      <c r="N41" s="12">
        <v>337</v>
      </c>
      <c r="O41" s="12">
        <v>352</v>
      </c>
      <c r="P41" s="12">
        <v>300</v>
      </c>
      <c r="Q41" s="12">
        <v>228</v>
      </c>
      <c r="R41" s="12">
        <v>250</v>
      </c>
      <c r="S41" s="12">
        <v>314</v>
      </c>
      <c r="T41" s="12">
        <v>310</v>
      </c>
      <c r="U41" s="12">
        <v>327</v>
      </c>
      <c r="V41" s="3"/>
      <c r="W41" s="12" t="str">
        <f>VLOOKUP($A:$A,小麦!$A:$AY,3,0)</f>
        <v>-</v>
      </c>
      <c r="X41" s="13" t="str">
        <f>VLOOKUP($A:$A,小麦!$A:$AY,8,0)</f>
        <v>-</v>
      </c>
      <c r="Y41" s="13" t="str">
        <f>VLOOKUP($A:$A,小麦!$A:$AY,13,0)</f>
        <v>-</v>
      </c>
      <c r="Z41" s="13" t="str">
        <f>VLOOKUP($A:$A,小麦!$A:$AY,18,0)</f>
        <v>-</v>
      </c>
      <c r="AA41" s="13" t="str">
        <f>VLOOKUP($A:$A,小麦!$A:$AY,23,0)</f>
        <v>-</v>
      </c>
      <c r="AB41" s="13" t="str">
        <f>VLOOKUP($A:$A,小麦!$A:$AY,28,0)</f>
        <v>-</v>
      </c>
      <c r="AC41" s="13" t="str">
        <f>VLOOKUP($A:$A,小麦!$A:$AY,33,0)</f>
        <v>-</v>
      </c>
      <c r="AD41" s="13" t="str">
        <f>VLOOKUP($A:$A,小麦!$A:$AY,38,0)</f>
        <v>-</v>
      </c>
      <c r="AE41" s="13" t="str">
        <f>VLOOKUP($A:$A,小麦!$A:$AY,43,0)</f>
        <v>-</v>
      </c>
      <c r="AF41" s="13" t="str">
        <f>VLOOKUP($A:$A,小麦!$A:$AY,48,0)</f>
        <v>-</v>
      </c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</row>
    <row r="42" spans="1:50">
      <c r="A42" s="3" t="s">
        <v>176</v>
      </c>
      <c r="B42" s="13"/>
      <c r="C42" s="13"/>
      <c r="D42" s="13"/>
      <c r="E42" s="13"/>
      <c r="F42" s="13"/>
      <c r="G42" s="13"/>
      <c r="H42" s="13"/>
      <c r="I42" s="13"/>
      <c r="J42" s="13"/>
      <c r="K42" s="82"/>
      <c r="L42" s="12">
        <v>306</v>
      </c>
      <c r="M42" s="12">
        <v>251</v>
      </c>
      <c r="N42" s="12">
        <v>337</v>
      </c>
      <c r="O42" s="12">
        <v>352</v>
      </c>
      <c r="P42" s="12">
        <v>300</v>
      </c>
      <c r="Q42" s="12">
        <v>228</v>
      </c>
      <c r="R42" s="12">
        <v>250</v>
      </c>
      <c r="S42" s="12">
        <v>314</v>
      </c>
      <c r="T42" s="12">
        <v>310</v>
      </c>
      <c r="U42" s="12">
        <v>327</v>
      </c>
      <c r="V42" s="3"/>
      <c r="W42" s="12" t="str">
        <f>VLOOKUP($A:$A,小麦!$A:$AY,3,0)</f>
        <v>-</v>
      </c>
      <c r="X42" s="13" t="str">
        <f>VLOOKUP($A:$A,小麦!$A:$AY,8,0)</f>
        <v>-</v>
      </c>
      <c r="Y42" s="13" t="str">
        <f>VLOOKUP($A:$A,小麦!$A:$AY,13,0)</f>
        <v>-</v>
      </c>
      <c r="Z42" s="13" t="str">
        <f>VLOOKUP($A:$A,小麦!$A:$AY,18,0)</f>
        <v>-</v>
      </c>
      <c r="AA42" s="13" t="str">
        <f>VLOOKUP($A:$A,小麦!$A:$AY,23,0)</f>
        <v>-</v>
      </c>
      <c r="AB42" s="13" t="str">
        <f>VLOOKUP($A:$A,小麦!$A:$AY,28,0)</f>
        <v>-</v>
      </c>
      <c r="AC42" s="13" t="str">
        <f>VLOOKUP($A:$A,小麦!$A:$AY,33,0)</f>
        <v>-</v>
      </c>
      <c r="AD42" s="13" t="str">
        <f>VLOOKUP($A:$A,小麦!$A:$AY,38,0)</f>
        <v>-</v>
      </c>
      <c r="AE42" s="13" t="str">
        <f>VLOOKUP($A:$A,小麦!$A:$AY,43,0)</f>
        <v>-</v>
      </c>
      <c r="AF42" s="13" t="str">
        <f>VLOOKUP($A:$A,小麦!$A:$AY,48,0)</f>
        <v>-</v>
      </c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</row>
    <row r="43" spans="1:50">
      <c r="A43" s="3" t="s">
        <v>177</v>
      </c>
      <c r="B43" s="13"/>
      <c r="C43" s="13"/>
      <c r="D43" s="13"/>
      <c r="E43" s="13"/>
      <c r="F43" s="13"/>
      <c r="G43" s="13"/>
      <c r="H43" s="13"/>
      <c r="I43" s="13"/>
      <c r="J43" s="13"/>
      <c r="K43" s="82"/>
      <c r="L43" s="12">
        <v>306</v>
      </c>
      <c r="M43" s="12">
        <v>251</v>
      </c>
      <c r="N43" s="12">
        <v>337</v>
      </c>
      <c r="O43" s="12">
        <v>352</v>
      </c>
      <c r="P43" s="12">
        <v>300</v>
      </c>
      <c r="Q43" s="12">
        <v>228</v>
      </c>
      <c r="R43" s="12">
        <v>250</v>
      </c>
      <c r="S43" s="12">
        <v>314</v>
      </c>
      <c r="T43" s="12">
        <v>310</v>
      </c>
      <c r="U43" s="12">
        <v>327</v>
      </c>
      <c r="V43" s="3"/>
      <c r="W43" s="12" t="str">
        <f>VLOOKUP($A:$A,小麦!$A:$AY,3,0)</f>
        <v>-</v>
      </c>
      <c r="X43" s="13" t="str">
        <f>VLOOKUP($A:$A,小麦!$A:$AY,8,0)</f>
        <v>-</v>
      </c>
      <c r="Y43" s="13" t="str">
        <f>VLOOKUP($A:$A,小麦!$A:$AY,13,0)</f>
        <v>-</v>
      </c>
      <c r="Z43" s="13" t="str">
        <f>VLOOKUP($A:$A,小麦!$A:$AY,18,0)</f>
        <v>-</v>
      </c>
      <c r="AA43" s="13" t="str">
        <f>VLOOKUP($A:$A,小麦!$A:$AY,23,0)</f>
        <v>-</v>
      </c>
      <c r="AB43" s="13" t="str">
        <f>VLOOKUP($A:$A,小麦!$A:$AY,28,0)</f>
        <v>-</v>
      </c>
      <c r="AC43" s="13" t="str">
        <f>VLOOKUP($A:$A,小麦!$A:$AY,33,0)</f>
        <v>-</v>
      </c>
      <c r="AD43" s="13" t="str">
        <f>VLOOKUP($A:$A,小麦!$A:$AY,38,0)</f>
        <v>-</v>
      </c>
      <c r="AE43" s="13" t="str">
        <f>VLOOKUP($A:$A,小麦!$A:$AY,43,0)</f>
        <v>-</v>
      </c>
      <c r="AF43" s="13" t="str">
        <f>VLOOKUP($A:$A,小麦!$A:$AY,48,0)</f>
        <v>-</v>
      </c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</row>
    <row r="44" spans="1:50">
      <c r="A44" s="3" t="s">
        <v>178</v>
      </c>
      <c r="B44" s="13"/>
      <c r="C44" s="13"/>
      <c r="D44" s="13"/>
      <c r="E44" s="13"/>
      <c r="F44" s="13"/>
      <c r="G44" s="13"/>
      <c r="H44" s="13"/>
      <c r="I44" s="13"/>
      <c r="J44" s="13"/>
      <c r="K44" s="82"/>
      <c r="L44" s="12">
        <v>306</v>
      </c>
      <c r="M44" s="12">
        <v>251</v>
      </c>
      <c r="N44" s="12">
        <v>337</v>
      </c>
      <c r="O44" s="12">
        <v>352</v>
      </c>
      <c r="P44" s="12">
        <v>300</v>
      </c>
      <c r="Q44" s="12">
        <v>228</v>
      </c>
      <c r="R44" s="12">
        <v>250</v>
      </c>
      <c r="S44" s="12">
        <v>314</v>
      </c>
      <c r="T44" s="12">
        <v>310</v>
      </c>
      <c r="U44" s="12">
        <v>327</v>
      </c>
      <c r="V44" s="3"/>
      <c r="W44" s="12" t="str">
        <f>VLOOKUP($A:$A,小麦!$A:$AY,3,0)</f>
        <v>x</v>
      </c>
      <c r="X44" s="13" t="str">
        <f>VLOOKUP($A:$A,小麦!$A:$AY,8,0)</f>
        <v>x</v>
      </c>
      <c r="Y44" s="13" t="str">
        <f>VLOOKUP($A:$A,小麦!$A:$AY,13,0)</f>
        <v>-</v>
      </c>
      <c r="Z44" s="13" t="str">
        <f>VLOOKUP($A:$A,小麦!$A:$AY,18,0)</f>
        <v>-</v>
      </c>
      <c r="AA44" s="13" t="str">
        <f>VLOOKUP($A:$A,小麦!$A:$AY,23,0)</f>
        <v>-</v>
      </c>
      <c r="AB44" s="13" t="str">
        <f>VLOOKUP($A:$A,小麦!$A:$AY,28,0)</f>
        <v>-</v>
      </c>
      <c r="AC44" s="13" t="str">
        <f>VLOOKUP($A:$A,小麦!$A:$AY,33,0)</f>
        <v>-</v>
      </c>
      <c r="AD44" s="13" t="str">
        <f>VLOOKUP($A:$A,小麦!$A:$AY,38,0)</f>
        <v>-</v>
      </c>
      <c r="AE44" s="13" t="str">
        <f>VLOOKUP($A:$A,小麦!$A:$AY,43,0)</f>
        <v>-</v>
      </c>
      <c r="AF44" s="13" t="str">
        <f>VLOOKUP($A:$A,小麦!$A:$AY,48,0)</f>
        <v>-</v>
      </c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</row>
    <row r="45" spans="1:50">
      <c r="A45" s="3" t="s">
        <v>179</v>
      </c>
      <c r="B45" s="13"/>
      <c r="C45" s="13"/>
      <c r="D45" s="13"/>
      <c r="E45" s="13"/>
      <c r="F45" s="13"/>
      <c r="G45" s="13"/>
      <c r="H45" s="13"/>
      <c r="I45" s="13"/>
      <c r="J45" s="13"/>
      <c r="K45" s="82"/>
      <c r="L45" s="12">
        <v>306</v>
      </c>
      <c r="M45" s="12">
        <v>251</v>
      </c>
      <c r="N45" s="12">
        <v>337</v>
      </c>
      <c r="O45" s="12">
        <v>352</v>
      </c>
      <c r="P45" s="12">
        <v>300</v>
      </c>
      <c r="Q45" s="12">
        <v>228</v>
      </c>
      <c r="R45" s="12">
        <v>250</v>
      </c>
      <c r="S45" s="12">
        <v>314</v>
      </c>
      <c r="T45" s="12">
        <v>310</v>
      </c>
      <c r="U45" s="12">
        <v>327</v>
      </c>
      <c r="V45" s="3"/>
      <c r="W45" s="12" t="str">
        <f>VLOOKUP($A:$A,小麦!$A:$AY,3,0)</f>
        <v>-</v>
      </c>
      <c r="X45" s="13" t="str">
        <f>VLOOKUP($A:$A,小麦!$A:$AY,8,0)</f>
        <v>-</v>
      </c>
      <c r="Y45" s="13" t="str">
        <f>VLOOKUP($A:$A,小麦!$A:$AY,13,0)</f>
        <v>-</v>
      </c>
      <c r="Z45" s="13" t="str">
        <f>VLOOKUP($A:$A,小麦!$A:$AY,18,0)</f>
        <v>-</v>
      </c>
      <c r="AA45" s="13" t="str">
        <f>VLOOKUP($A:$A,小麦!$A:$AY,23,0)</f>
        <v>-</v>
      </c>
      <c r="AB45" s="13" t="str">
        <f>VLOOKUP($A:$A,小麦!$A:$AY,28,0)</f>
        <v>-</v>
      </c>
      <c r="AC45" s="13" t="str">
        <f>VLOOKUP($A:$A,小麦!$A:$AY,33,0)</f>
        <v>-</v>
      </c>
      <c r="AD45" s="13" t="str">
        <f>VLOOKUP($A:$A,小麦!$A:$AY,38,0)</f>
        <v>-</v>
      </c>
      <c r="AE45" s="13" t="str">
        <f>VLOOKUP($A:$A,小麦!$A:$AY,43,0)</f>
        <v>x</v>
      </c>
      <c r="AF45" s="13" t="str">
        <f>VLOOKUP($A:$A,小麦!$A:$AY,48,0)</f>
        <v>x</v>
      </c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</row>
    <row r="46" spans="1:50">
      <c r="A46" s="3" t="s">
        <v>180</v>
      </c>
      <c r="B46" s="13"/>
      <c r="C46" s="13"/>
      <c r="D46" s="13"/>
      <c r="E46" s="13"/>
      <c r="F46" s="13"/>
      <c r="G46" s="13"/>
      <c r="H46" s="13"/>
      <c r="I46" s="13"/>
      <c r="J46" s="13"/>
      <c r="K46" s="82"/>
      <c r="L46" s="12">
        <v>306</v>
      </c>
      <c r="M46" s="12">
        <v>251</v>
      </c>
      <c r="N46" s="12">
        <v>337</v>
      </c>
      <c r="O46" s="12">
        <v>352</v>
      </c>
      <c r="P46" s="12">
        <v>300</v>
      </c>
      <c r="Q46" s="12">
        <v>228</v>
      </c>
      <c r="R46" s="12">
        <v>250</v>
      </c>
      <c r="S46" s="12">
        <v>314</v>
      </c>
      <c r="T46" s="12">
        <v>310</v>
      </c>
      <c r="U46" s="12">
        <v>327</v>
      </c>
      <c r="V46" s="3"/>
      <c r="W46" s="12" t="str">
        <f>VLOOKUP($A:$A,小麦!$A:$AY,3,0)</f>
        <v>-</v>
      </c>
      <c r="X46" s="13" t="str">
        <f>VLOOKUP($A:$A,小麦!$A:$AY,8,0)</f>
        <v>-</v>
      </c>
      <c r="Y46" s="13" t="str">
        <f>VLOOKUP($A:$A,小麦!$A:$AY,13,0)</f>
        <v>-</v>
      </c>
      <c r="Z46" s="13" t="str">
        <f>VLOOKUP($A:$A,小麦!$A:$AY,18,0)</f>
        <v>-</v>
      </c>
      <c r="AA46" s="13" t="str">
        <f>VLOOKUP($A:$A,小麦!$A:$AY,23,0)</f>
        <v>-</v>
      </c>
      <c r="AB46" s="13" t="str">
        <f>VLOOKUP($A:$A,小麦!$A:$AY,28,0)</f>
        <v>-</v>
      </c>
      <c r="AC46" s="13" t="str">
        <f>VLOOKUP($A:$A,小麦!$A:$AY,33,0)</f>
        <v>-</v>
      </c>
      <c r="AD46" s="13" t="str">
        <f>VLOOKUP($A:$A,小麦!$A:$AY,38,0)</f>
        <v>-</v>
      </c>
      <c r="AE46" s="13" t="str">
        <f>VLOOKUP($A:$A,小麦!$A:$AY,43,0)</f>
        <v>x</v>
      </c>
      <c r="AF46" s="13" t="str">
        <f>VLOOKUP($A:$A,小麦!$A:$AY,48,0)</f>
        <v>x</v>
      </c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</row>
    <row r="47" spans="1:50">
      <c r="A47" s="3" t="s">
        <v>181</v>
      </c>
      <c r="B47" s="13"/>
      <c r="C47" s="13"/>
      <c r="D47" s="13"/>
      <c r="E47" s="13"/>
      <c r="F47" s="13"/>
      <c r="G47" s="13"/>
      <c r="H47" s="13"/>
      <c r="I47" s="13"/>
      <c r="J47" s="13"/>
      <c r="K47" s="82"/>
      <c r="L47" s="12">
        <v>306</v>
      </c>
      <c r="M47" s="12">
        <v>251</v>
      </c>
      <c r="N47" s="12">
        <v>337</v>
      </c>
      <c r="O47" s="12">
        <v>352</v>
      </c>
      <c r="P47" s="12">
        <v>300</v>
      </c>
      <c r="Q47" s="12">
        <v>228</v>
      </c>
      <c r="R47" s="12">
        <v>250</v>
      </c>
      <c r="S47" s="12">
        <v>314</v>
      </c>
      <c r="T47" s="12">
        <v>310</v>
      </c>
      <c r="U47" s="12">
        <v>327</v>
      </c>
      <c r="V47" s="3"/>
      <c r="W47" s="12" t="str">
        <f>VLOOKUP($A:$A,小麦!$A:$AY,3,0)</f>
        <v>-</v>
      </c>
      <c r="X47" s="13" t="str">
        <f>VLOOKUP($A:$A,小麦!$A:$AY,8,0)</f>
        <v>-</v>
      </c>
      <c r="Y47" s="13" t="str">
        <f>VLOOKUP($A:$A,小麦!$A:$AY,13,0)</f>
        <v>-</v>
      </c>
      <c r="Z47" s="13" t="str">
        <f>VLOOKUP($A:$A,小麦!$A:$AY,18,0)</f>
        <v>-</v>
      </c>
      <c r="AA47" s="13" t="str">
        <f>VLOOKUP($A:$A,小麦!$A:$AY,23,0)</f>
        <v>-</v>
      </c>
      <c r="AB47" s="13" t="str">
        <f>VLOOKUP($A:$A,小麦!$A:$AY,28,0)</f>
        <v>-</v>
      </c>
      <c r="AC47" s="13" t="str">
        <f>VLOOKUP($A:$A,小麦!$A:$AY,33,0)</f>
        <v>-</v>
      </c>
      <c r="AD47" s="13" t="str">
        <f>VLOOKUP($A:$A,小麦!$A:$AY,38,0)</f>
        <v>-</v>
      </c>
      <c r="AE47" s="13" t="str">
        <f>VLOOKUP($A:$A,小麦!$A:$AY,43,0)</f>
        <v>-</v>
      </c>
      <c r="AF47" s="13" t="str">
        <f>VLOOKUP($A:$A,小麦!$A:$AY,48,0)</f>
        <v>-</v>
      </c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</row>
    <row r="48" spans="1:50">
      <c r="A48" s="3" t="s">
        <v>182</v>
      </c>
      <c r="B48" s="13"/>
      <c r="C48" s="13"/>
      <c r="D48" s="13"/>
      <c r="E48" s="13"/>
      <c r="F48" s="13"/>
      <c r="G48" s="13"/>
      <c r="H48" s="13"/>
      <c r="I48" s="13"/>
      <c r="J48" s="13"/>
      <c r="K48" s="82"/>
      <c r="L48" s="12">
        <v>359</v>
      </c>
      <c r="M48" s="12">
        <v>301</v>
      </c>
      <c r="N48" s="12">
        <v>342</v>
      </c>
      <c r="O48" s="12">
        <v>352</v>
      </c>
      <c r="P48" s="12">
        <v>278</v>
      </c>
      <c r="Q48" s="12">
        <v>240</v>
      </c>
      <c r="R48" s="12">
        <v>341</v>
      </c>
      <c r="S48" s="12">
        <v>375</v>
      </c>
      <c r="T48" s="12">
        <v>418</v>
      </c>
      <c r="U48" s="12">
        <v>428</v>
      </c>
      <c r="V48" s="3"/>
      <c r="W48" s="12" t="str">
        <f>VLOOKUP($A:$A,小麦!$A:$AY,3,0)</f>
        <v>x</v>
      </c>
      <c r="X48" s="13" t="str">
        <f>VLOOKUP($A:$A,小麦!$A:$AY,8,0)</f>
        <v>x</v>
      </c>
      <c r="Y48" s="13" t="str">
        <f>VLOOKUP($A:$A,小麦!$A:$AY,13,0)</f>
        <v>x</v>
      </c>
      <c r="Z48" s="13" t="str">
        <f>VLOOKUP($A:$A,小麦!$A:$AY,18,0)</f>
        <v>x</v>
      </c>
      <c r="AA48" s="13" t="str">
        <f>VLOOKUP($A:$A,小麦!$A:$AY,23,0)</f>
        <v>x</v>
      </c>
      <c r="AB48" s="13" t="str">
        <f>VLOOKUP($A:$A,小麦!$A:$AY,28,0)</f>
        <v>x</v>
      </c>
      <c r="AC48" s="13" t="str">
        <f>VLOOKUP($A:$A,小麦!$A:$AY,33,0)</f>
        <v>x</v>
      </c>
      <c r="AD48" s="13" t="str">
        <f>VLOOKUP($A:$A,小麦!$A:$AY,38,0)</f>
        <v>x</v>
      </c>
      <c r="AE48" s="13" t="str">
        <f>VLOOKUP($A:$A,小麦!$A:$AY,43,0)</f>
        <v>x</v>
      </c>
      <c r="AF48" s="13" t="str">
        <f>VLOOKUP($A:$A,小麦!$A:$AY,48,0)</f>
        <v>x</v>
      </c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</row>
    <row r="49" spans="1:50">
      <c r="A49" s="3" t="s">
        <v>183</v>
      </c>
      <c r="B49" s="13">
        <v>311</v>
      </c>
      <c r="C49" s="13">
        <v>410</v>
      </c>
      <c r="D49" s="13">
        <v>496</v>
      </c>
      <c r="E49" s="13">
        <v>443</v>
      </c>
      <c r="F49" s="13">
        <v>515</v>
      </c>
      <c r="G49" s="13">
        <v>484</v>
      </c>
      <c r="H49" s="13">
        <v>570</v>
      </c>
      <c r="I49" s="13">
        <v>509</v>
      </c>
      <c r="J49" s="13">
        <v>482</v>
      </c>
      <c r="K49" s="82">
        <v>472</v>
      </c>
      <c r="L49" s="12">
        <v>359</v>
      </c>
      <c r="M49" s="12">
        <v>301</v>
      </c>
      <c r="N49" s="12">
        <v>342</v>
      </c>
      <c r="O49" s="12">
        <v>352</v>
      </c>
      <c r="P49" s="12">
        <v>278</v>
      </c>
      <c r="Q49" s="12">
        <v>240</v>
      </c>
      <c r="R49" s="12">
        <v>341</v>
      </c>
      <c r="S49" s="12">
        <v>375</v>
      </c>
      <c r="T49" s="12">
        <v>418</v>
      </c>
      <c r="U49" s="12">
        <v>428</v>
      </c>
      <c r="V49" s="3"/>
      <c r="W49" s="12">
        <f>VLOOKUP($A:$A,小麦!$A:$AY,3,0)</f>
        <v>311</v>
      </c>
      <c r="X49" s="13">
        <f>VLOOKUP($A:$A,小麦!$A:$AY,8,0)</f>
        <v>410</v>
      </c>
      <c r="Y49" s="13">
        <f>VLOOKUP($A:$A,小麦!$A:$AY,13,0)</f>
        <v>496</v>
      </c>
      <c r="Z49" s="13">
        <f>VLOOKUP($A:$A,小麦!$A:$AY,18,0)</f>
        <v>443</v>
      </c>
      <c r="AA49" s="13">
        <f>VLOOKUP($A:$A,小麦!$A:$AY,23,0)</f>
        <v>515</v>
      </c>
      <c r="AB49" s="13">
        <f>VLOOKUP($A:$A,小麦!$A:$AY,28,0)</f>
        <v>484</v>
      </c>
      <c r="AC49" s="13">
        <f>VLOOKUP($A:$A,小麦!$A:$AY,33,0)</f>
        <v>570</v>
      </c>
      <c r="AD49" s="13">
        <f>VLOOKUP($A:$A,小麦!$A:$AY,38,0)</f>
        <v>509</v>
      </c>
      <c r="AE49" s="13">
        <f>VLOOKUP($A:$A,小麦!$A:$AY,43,0)</f>
        <v>482</v>
      </c>
      <c r="AF49" s="13">
        <f>VLOOKUP($A:$A,小麦!$A:$AY,48,0)</f>
        <v>472</v>
      </c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</row>
    <row r="50" spans="1:50">
      <c r="A50" s="3" t="s">
        <v>184</v>
      </c>
      <c r="B50" s="13">
        <v>342</v>
      </c>
      <c r="C50" s="13">
        <v>367</v>
      </c>
      <c r="D50" s="13">
        <v>417</v>
      </c>
      <c r="E50" s="13">
        <v>351</v>
      </c>
      <c r="F50" s="13">
        <v>543</v>
      </c>
      <c r="G50" s="13">
        <v>477</v>
      </c>
      <c r="H50" s="13">
        <v>456</v>
      </c>
      <c r="I50" s="13">
        <v>475</v>
      </c>
      <c r="J50" s="13">
        <v>489</v>
      </c>
      <c r="K50" s="82">
        <v>419</v>
      </c>
      <c r="L50" s="12">
        <v>359</v>
      </c>
      <c r="M50" s="12">
        <v>301</v>
      </c>
      <c r="N50" s="12">
        <v>342</v>
      </c>
      <c r="O50" s="12">
        <v>352</v>
      </c>
      <c r="P50" s="12">
        <v>278</v>
      </c>
      <c r="Q50" s="12">
        <v>240</v>
      </c>
      <c r="R50" s="12">
        <v>341</v>
      </c>
      <c r="S50" s="12">
        <v>375</v>
      </c>
      <c r="T50" s="12">
        <v>418</v>
      </c>
      <c r="U50" s="12">
        <v>428</v>
      </c>
      <c r="V50" s="3"/>
      <c r="W50" s="12">
        <f>VLOOKUP($A:$A,小麦!$A:$AY,3,0)</f>
        <v>342</v>
      </c>
      <c r="X50" s="13">
        <f>VLOOKUP($A:$A,小麦!$A:$AY,8,0)</f>
        <v>367</v>
      </c>
      <c r="Y50" s="13">
        <f>VLOOKUP($A:$A,小麦!$A:$AY,13,0)</f>
        <v>417</v>
      </c>
      <c r="Z50" s="13">
        <f>VLOOKUP($A:$A,小麦!$A:$AY,18,0)</f>
        <v>351</v>
      </c>
      <c r="AA50" s="13">
        <f>VLOOKUP($A:$A,小麦!$A:$AY,23,0)</f>
        <v>543</v>
      </c>
      <c r="AB50" s="13">
        <f>VLOOKUP($A:$A,小麦!$A:$AY,28,0)</f>
        <v>477</v>
      </c>
      <c r="AC50" s="13">
        <f>VLOOKUP($A:$A,小麦!$A:$AY,33,0)</f>
        <v>456</v>
      </c>
      <c r="AD50" s="13">
        <f>VLOOKUP($A:$A,小麦!$A:$AY,38,0)</f>
        <v>475</v>
      </c>
      <c r="AE50" s="13">
        <f>VLOOKUP($A:$A,小麦!$A:$AY,43,0)</f>
        <v>489</v>
      </c>
      <c r="AF50" s="13">
        <f>VLOOKUP($A:$A,小麦!$A:$AY,48,0)</f>
        <v>419</v>
      </c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</row>
    <row r="51" spans="1:50">
      <c r="A51" s="3" t="s">
        <v>185</v>
      </c>
      <c r="B51" s="13"/>
      <c r="C51" s="13"/>
      <c r="D51" s="13"/>
      <c r="E51" s="13"/>
      <c r="F51" s="13"/>
      <c r="G51" s="13"/>
      <c r="H51" s="13"/>
      <c r="I51" s="13"/>
      <c r="J51" s="13"/>
      <c r="K51" s="82"/>
      <c r="L51" s="12">
        <v>359</v>
      </c>
      <c r="M51" s="12">
        <v>301</v>
      </c>
      <c r="N51" s="12">
        <v>342</v>
      </c>
      <c r="O51" s="12">
        <v>352</v>
      </c>
      <c r="P51" s="12">
        <v>278</v>
      </c>
      <c r="Q51" s="12">
        <v>240</v>
      </c>
      <c r="R51" s="12">
        <v>341</v>
      </c>
      <c r="S51" s="12">
        <v>375</v>
      </c>
      <c r="T51" s="12">
        <v>418</v>
      </c>
      <c r="U51" s="12">
        <v>428</v>
      </c>
      <c r="V51" s="3"/>
      <c r="W51" s="12" t="str">
        <f>VLOOKUP($A:$A,小麦!$A:$AY,3,0)</f>
        <v>x</v>
      </c>
      <c r="X51" s="13" t="str">
        <f>VLOOKUP($A:$A,小麦!$A:$AY,8,0)</f>
        <v>x</v>
      </c>
      <c r="Y51" s="13" t="str">
        <f>VLOOKUP($A:$A,小麦!$A:$AY,13,0)</f>
        <v>x</v>
      </c>
      <c r="Z51" s="13" t="str">
        <f>VLOOKUP($A:$A,小麦!$A:$AY,18,0)</f>
        <v>x</v>
      </c>
      <c r="AA51" s="13" t="str">
        <f>VLOOKUP($A:$A,小麦!$A:$AY,23,0)</f>
        <v>x</v>
      </c>
      <c r="AB51" s="13" t="str">
        <f>VLOOKUP($A:$A,小麦!$A:$AY,28,0)</f>
        <v>x</v>
      </c>
      <c r="AC51" s="13" t="str">
        <f>VLOOKUP($A:$A,小麦!$A:$AY,33,0)</f>
        <v>x</v>
      </c>
      <c r="AD51" s="13" t="str">
        <f>VLOOKUP($A:$A,小麦!$A:$AY,38,0)</f>
        <v>x</v>
      </c>
      <c r="AE51" s="13" t="str">
        <f>VLOOKUP($A:$A,小麦!$A:$AY,43,0)</f>
        <v>x</v>
      </c>
      <c r="AF51" s="13" t="str">
        <f>VLOOKUP($A:$A,小麦!$A:$AY,48,0)</f>
        <v>x</v>
      </c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</row>
    <row r="52" spans="1:50">
      <c r="A52" s="3" t="s">
        <v>186</v>
      </c>
      <c r="B52" s="13"/>
      <c r="C52" s="13"/>
      <c r="D52" s="13"/>
      <c r="E52" s="13"/>
      <c r="F52" s="13"/>
      <c r="G52" s="13"/>
      <c r="H52" s="13"/>
      <c r="I52" s="13"/>
      <c r="J52" s="13"/>
      <c r="K52" s="82"/>
      <c r="L52" s="12">
        <v>359</v>
      </c>
      <c r="M52" s="12">
        <v>301</v>
      </c>
      <c r="N52" s="12">
        <v>342</v>
      </c>
      <c r="O52" s="12">
        <v>352</v>
      </c>
      <c r="P52" s="12">
        <v>278</v>
      </c>
      <c r="Q52" s="12">
        <v>240</v>
      </c>
      <c r="R52" s="12">
        <v>341</v>
      </c>
      <c r="S52" s="12">
        <v>375</v>
      </c>
      <c r="T52" s="12">
        <v>418</v>
      </c>
      <c r="U52" s="12">
        <v>428</v>
      </c>
      <c r="V52" s="3"/>
      <c r="W52" s="12" t="str">
        <f>VLOOKUP($A:$A,小麦!$A:$AY,3,0)</f>
        <v>-</v>
      </c>
      <c r="X52" s="13" t="str">
        <f>VLOOKUP($A:$A,小麦!$A:$AY,8,0)</f>
        <v>-</v>
      </c>
      <c r="Y52" s="13" t="str">
        <f>VLOOKUP($A:$A,小麦!$A:$AY,13,0)</f>
        <v>-</v>
      </c>
      <c r="Z52" s="13" t="str">
        <f>VLOOKUP($A:$A,小麦!$A:$AY,18,0)</f>
        <v>-</v>
      </c>
      <c r="AA52" s="13" t="str">
        <f>VLOOKUP($A:$A,小麦!$A:$AY,23,0)</f>
        <v>-</v>
      </c>
      <c r="AB52" s="13" t="str">
        <f>VLOOKUP($A:$A,小麦!$A:$AY,28,0)</f>
        <v>-</v>
      </c>
      <c r="AC52" s="13" t="str">
        <f>VLOOKUP($A:$A,小麦!$A:$AY,33,0)</f>
        <v>-</v>
      </c>
      <c r="AD52" s="13" t="str">
        <f>VLOOKUP($A:$A,小麦!$A:$AY,38,0)</f>
        <v>x</v>
      </c>
      <c r="AE52" s="13" t="str">
        <f>VLOOKUP($A:$A,小麦!$A:$AY,43,0)</f>
        <v>x</v>
      </c>
      <c r="AF52" s="13" t="str">
        <f>VLOOKUP($A:$A,小麦!$A:$AY,48,0)</f>
        <v>x</v>
      </c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</row>
    <row r="53" spans="1:50">
      <c r="A53" s="3" t="s">
        <v>187</v>
      </c>
      <c r="B53" s="13"/>
      <c r="C53" s="13"/>
      <c r="D53" s="13"/>
      <c r="E53" s="13"/>
      <c r="F53" s="13"/>
      <c r="G53" s="13"/>
      <c r="H53" s="13"/>
      <c r="I53" s="13"/>
      <c r="J53" s="13"/>
      <c r="K53" s="82"/>
      <c r="L53" s="12">
        <v>359</v>
      </c>
      <c r="M53" s="12">
        <v>301</v>
      </c>
      <c r="N53" s="12">
        <v>342</v>
      </c>
      <c r="O53" s="12">
        <v>352</v>
      </c>
      <c r="P53" s="12">
        <v>278</v>
      </c>
      <c r="Q53" s="12">
        <v>240</v>
      </c>
      <c r="R53" s="12">
        <v>341</v>
      </c>
      <c r="S53" s="12">
        <v>375</v>
      </c>
      <c r="T53" s="12">
        <v>418</v>
      </c>
      <c r="U53" s="12">
        <v>428</v>
      </c>
      <c r="V53" s="3"/>
      <c r="W53" s="12" t="str">
        <f>VLOOKUP($A:$A,小麦!$A:$AY,3,0)</f>
        <v>-</v>
      </c>
      <c r="X53" s="13" t="str">
        <f>VLOOKUP($A:$A,小麦!$A:$AY,8,0)</f>
        <v>-</v>
      </c>
      <c r="Y53" s="13" t="str">
        <f>VLOOKUP($A:$A,小麦!$A:$AY,13,0)</f>
        <v>-</v>
      </c>
      <c r="Z53" s="13" t="str">
        <f>VLOOKUP($A:$A,小麦!$A:$AY,18,0)</f>
        <v>-</v>
      </c>
      <c r="AA53" s="13" t="str">
        <f>VLOOKUP($A:$A,小麦!$A:$AY,23,0)</f>
        <v>-</v>
      </c>
      <c r="AB53" s="13" t="str">
        <f>VLOOKUP($A:$A,小麦!$A:$AY,28,0)</f>
        <v>-</v>
      </c>
      <c r="AC53" s="13" t="str">
        <f>VLOOKUP($A:$A,小麦!$A:$AY,33,0)</f>
        <v>-</v>
      </c>
      <c r="AD53" s="13" t="str">
        <f>VLOOKUP($A:$A,小麦!$A:$AY,38,0)</f>
        <v>-</v>
      </c>
      <c r="AE53" s="13" t="str">
        <f>VLOOKUP($A:$A,小麦!$A:$AY,43,0)</f>
        <v>-</v>
      </c>
      <c r="AF53" s="13" t="str">
        <f>VLOOKUP($A:$A,小麦!$A:$AY,48,0)</f>
        <v>-</v>
      </c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</row>
    <row r="54" spans="1:50">
      <c r="A54" s="3" t="s">
        <v>188</v>
      </c>
      <c r="B54" s="13"/>
      <c r="C54" s="13"/>
      <c r="D54" s="13"/>
      <c r="E54" s="13"/>
      <c r="F54" s="13"/>
      <c r="G54" s="13"/>
      <c r="H54" s="13"/>
      <c r="I54" s="13"/>
      <c r="J54" s="13"/>
      <c r="K54" s="82"/>
      <c r="L54" s="12">
        <v>359</v>
      </c>
      <c r="M54" s="12">
        <v>301</v>
      </c>
      <c r="N54" s="12">
        <v>342</v>
      </c>
      <c r="O54" s="12">
        <v>352</v>
      </c>
      <c r="P54" s="12">
        <v>278</v>
      </c>
      <c r="Q54" s="12">
        <v>240</v>
      </c>
      <c r="R54" s="12">
        <v>341</v>
      </c>
      <c r="S54" s="12">
        <v>375</v>
      </c>
      <c r="T54" s="12">
        <v>418</v>
      </c>
      <c r="U54" s="12">
        <v>428</v>
      </c>
      <c r="V54" s="3"/>
      <c r="W54" s="12" t="str">
        <f>VLOOKUP($A:$A,小麦!$A:$AY,3,0)</f>
        <v>-</v>
      </c>
      <c r="X54" s="13" t="str">
        <f>VLOOKUP($A:$A,小麦!$A:$AY,8,0)</f>
        <v>-</v>
      </c>
      <c r="Y54" s="13" t="str">
        <f>VLOOKUP($A:$A,小麦!$A:$AY,13,0)</f>
        <v>-</v>
      </c>
      <c r="Z54" s="13" t="str">
        <f>VLOOKUP($A:$A,小麦!$A:$AY,18,0)</f>
        <v>-</v>
      </c>
      <c r="AA54" s="13" t="str">
        <f>VLOOKUP($A:$A,小麦!$A:$AY,23,0)</f>
        <v>-</v>
      </c>
      <c r="AB54" s="13" t="str">
        <f>VLOOKUP($A:$A,小麦!$A:$AY,28,0)</f>
        <v>-</v>
      </c>
      <c r="AC54" s="13" t="str">
        <f>VLOOKUP($A:$A,小麦!$A:$AY,33,0)</f>
        <v>-</v>
      </c>
      <c r="AD54" s="13" t="str">
        <f>VLOOKUP($A:$A,小麦!$A:$AY,38,0)</f>
        <v>-</v>
      </c>
      <c r="AE54" s="13" t="str">
        <f>VLOOKUP($A:$A,小麦!$A:$AY,43,0)</f>
        <v>-</v>
      </c>
      <c r="AF54" s="13" t="str">
        <f>VLOOKUP($A:$A,小麦!$A:$AY,48,0)</f>
        <v>-</v>
      </c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</row>
    <row r="55" spans="1:50">
      <c r="A55" s="3" t="s">
        <v>189</v>
      </c>
      <c r="B55" s="13">
        <v>252</v>
      </c>
      <c r="C55" s="13">
        <v>423</v>
      </c>
      <c r="D55" s="13">
        <v>471</v>
      </c>
      <c r="E55" s="13">
        <v>434</v>
      </c>
      <c r="F55" s="13">
        <v>568</v>
      </c>
      <c r="G55" s="13">
        <v>492</v>
      </c>
      <c r="H55" s="13">
        <v>549</v>
      </c>
      <c r="I55" s="13">
        <v>540</v>
      </c>
      <c r="J55" s="13">
        <v>485</v>
      </c>
      <c r="K55" s="82">
        <v>530</v>
      </c>
      <c r="L55" s="12">
        <v>359</v>
      </c>
      <c r="M55" s="12">
        <v>301</v>
      </c>
      <c r="N55" s="12">
        <v>342</v>
      </c>
      <c r="O55" s="12">
        <v>352</v>
      </c>
      <c r="P55" s="12">
        <v>278</v>
      </c>
      <c r="Q55" s="12">
        <v>240</v>
      </c>
      <c r="R55" s="12">
        <v>341</v>
      </c>
      <c r="S55" s="12">
        <v>375</v>
      </c>
      <c r="T55" s="12">
        <v>418</v>
      </c>
      <c r="U55" s="12">
        <v>428</v>
      </c>
      <c r="V55" s="3"/>
      <c r="W55" s="12">
        <f>VLOOKUP($A:$A,小麦!$A:$AY,3,0)</f>
        <v>252</v>
      </c>
      <c r="X55" s="13">
        <f>VLOOKUP($A:$A,小麦!$A:$AY,8,0)</f>
        <v>423</v>
      </c>
      <c r="Y55" s="13">
        <f>VLOOKUP($A:$A,小麦!$A:$AY,13,0)</f>
        <v>471</v>
      </c>
      <c r="Z55" s="13">
        <f>VLOOKUP($A:$A,小麦!$A:$AY,18,0)</f>
        <v>434</v>
      </c>
      <c r="AA55" s="13">
        <f>VLOOKUP($A:$A,小麦!$A:$AY,23,0)</f>
        <v>568</v>
      </c>
      <c r="AB55" s="13">
        <f>VLOOKUP($A:$A,小麦!$A:$AY,28,0)</f>
        <v>492</v>
      </c>
      <c r="AC55" s="13">
        <f>VLOOKUP($A:$A,小麦!$A:$AY,33,0)</f>
        <v>549</v>
      </c>
      <c r="AD55" s="13">
        <f>VLOOKUP($A:$A,小麦!$A:$AY,38,0)</f>
        <v>540</v>
      </c>
      <c r="AE55" s="13">
        <f>VLOOKUP($A:$A,小麦!$A:$AY,43,0)</f>
        <v>485</v>
      </c>
      <c r="AF55" s="13">
        <f>VLOOKUP($A:$A,小麦!$A:$AY,48,0)</f>
        <v>530</v>
      </c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</row>
    <row r="56" spans="1:50">
      <c r="A56" s="3" t="s">
        <v>190</v>
      </c>
      <c r="B56" s="13"/>
      <c r="C56" s="13"/>
      <c r="D56" s="13"/>
      <c r="E56" s="13"/>
      <c r="F56" s="13"/>
      <c r="G56" s="13"/>
      <c r="H56" s="13"/>
      <c r="I56" s="13"/>
      <c r="J56" s="13"/>
      <c r="K56" s="82"/>
      <c r="L56" s="12">
        <v>359</v>
      </c>
      <c r="M56" s="12">
        <v>301</v>
      </c>
      <c r="N56" s="12">
        <v>342</v>
      </c>
      <c r="O56" s="12">
        <v>352</v>
      </c>
      <c r="P56" s="12">
        <v>278</v>
      </c>
      <c r="Q56" s="12">
        <v>240</v>
      </c>
      <c r="R56" s="12">
        <v>341</v>
      </c>
      <c r="S56" s="12">
        <v>375</v>
      </c>
      <c r="T56" s="12">
        <v>418</v>
      </c>
      <c r="U56" s="12">
        <v>428</v>
      </c>
      <c r="V56" s="3"/>
      <c r="W56" s="12" t="str">
        <f>VLOOKUP($A:$A,小麦!$A:$AY,3,0)</f>
        <v>-</v>
      </c>
      <c r="X56" s="13" t="str">
        <f>VLOOKUP($A:$A,小麦!$A:$AY,8,0)</f>
        <v>x</v>
      </c>
      <c r="Y56" s="13" t="str">
        <f>VLOOKUP($A:$A,小麦!$A:$AY,13,0)</f>
        <v>x</v>
      </c>
      <c r="Z56" s="13" t="str">
        <f>VLOOKUP($A:$A,小麦!$A:$AY,18,0)</f>
        <v>x</v>
      </c>
      <c r="AA56" s="13" t="str">
        <f>VLOOKUP($A:$A,小麦!$A:$AY,23,0)</f>
        <v>x</v>
      </c>
      <c r="AB56" s="13" t="str">
        <f>VLOOKUP($A:$A,小麦!$A:$AY,28,0)</f>
        <v>x</v>
      </c>
      <c r="AC56" s="13" t="str">
        <f>VLOOKUP($A:$A,小麦!$A:$AY,33,0)</f>
        <v>x</v>
      </c>
      <c r="AD56" s="13" t="str">
        <f>VLOOKUP($A:$A,小麦!$A:$AY,38,0)</f>
        <v>x</v>
      </c>
      <c r="AE56" s="13" t="str">
        <f>VLOOKUP($A:$A,小麦!$A:$AY,43,0)</f>
        <v>x</v>
      </c>
      <c r="AF56" s="13" t="str">
        <f>VLOOKUP($A:$A,小麦!$A:$AY,48,0)</f>
        <v>x</v>
      </c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</row>
    <row r="57" spans="1:50">
      <c r="A57" s="3" t="s">
        <v>191</v>
      </c>
      <c r="B57" s="13">
        <v>330</v>
      </c>
      <c r="C57" s="13">
        <v>409</v>
      </c>
      <c r="D57" s="13">
        <v>388</v>
      </c>
      <c r="E57" s="13">
        <v>437</v>
      </c>
      <c r="F57" s="13">
        <v>556</v>
      </c>
      <c r="G57" s="13">
        <v>544</v>
      </c>
      <c r="H57" s="13">
        <v>533</v>
      </c>
      <c r="I57" s="13">
        <v>510</v>
      </c>
      <c r="J57" s="13">
        <v>600</v>
      </c>
      <c r="K57" s="82">
        <v>455</v>
      </c>
      <c r="L57" s="12">
        <v>359</v>
      </c>
      <c r="M57" s="12">
        <v>301</v>
      </c>
      <c r="N57" s="12">
        <v>342</v>
      </c>
      <c r="O57" s="12">
        <v>352</v>
      </c>
      <c r="P57" s="12">
        <v>278</v>
      </c>
      <c r="Q57" s="12">
        <v>240</v>
      </c>
      <c r="R57" s="12">
        <v>341</v>
      </c>
      <c r="S57" s="12">
        <v>375</v>
      </c>
      <c r="T57" s="12">
        <v>418</v>
      </c>
      <c r="U57" s="12">
        <v>428</v>
      </c>
      <c r="V57" s="3"/>
      <c r="W57" s="12">
        <f>VLOOKUP($A:$A,小麦!$A:$AY,3,0)</f>
        <v>330</v>
      </c>
      <c r="X57" s="13">
        <f>VLOOKUP($A:$A,小麦!$A:$AY,8,0)</f>
        <v>409</v>
      </c>
      <c r="Y57" s="13">
        <f>VLOOKUP($A:$A,小麦!$A:$AY,13,0)</f>
        <v>388</v>
      </c>
      <c r="Z57" s="13">
        <f>VLOOKUP($A:$A,小麦!$A:$AY,18,0)</f>
        <v>437</v>
      </c>
      <c r="AA57" s="13">
        <f>VLOOKUP($A:$A,小麦!$A:$AY,23,0)</f>
        <v>556</v>
      </c>
      <c r="AB57" s="13">
        <f>VLOOKUP($A:$A,小麦!$A:$AY,28,0)</f>
        <v>544</v>
      </c>
      <c r="AC57" s="13">
        <f>VLOOKUP($A:$A,小麦!$A:$AY,33,0)</f>
        <v>533</v>
      </c>
      <c r="AD57" s="13">
        <f>VLOOKUP($A:$A,小麦!$A:$AY,38,0)</f>
        <v>510</v>
      </c>
      <c r="AE57" s="13">
        <f>VLOOKUP($A:$A,小麦!$A:$AY,43,0)</f>
        <v>600</v>
      </c>
      <c r="AF57" s="13">
        <f>VLOOKUP($A:$A,小麦!$A:$AY,48,0)</f>
        <v>455</v>
      </c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</row>
    <row r="58" spans="1:50">
      <c r="A58" s="3" t="s">
        <v>192</v>
      </c>
      <c r="B58" s="13">
        <v>332</v>
      </c>
      <c r="C58" s="13">
        <v>412</v>
      </c>
      <c r="D58" s="13">
        <v>473</v>
      </c>
      <c r="E58" s="13">
        <v>413</v>
      </c>
      <c r="F58" s="13">
        <v>543</v>
      </c>
      <c r="G58" s="13">
        <v>527</v>
      </c>
      <c r="H58" s="13">
        <v>517</v>
      </c>
      <c r="I58" s="13">
        <v>500</v>
      </c>
      <c r="J58" s="13">
        <v>636</v>
      </c>
      <c r="K58" s="82">
        <v>504</v>
      </c>
      <c r="L58" s="12">
        <v>359</v>
      </c>
      <c r="M58" s="12">
        <v>301</v>
      </c>
      <c r="N58" s="12">
        <v>342</v>
      </c>
      <c r="O58" s="12">
        <v>352</v>
      </c>
      <c r="P58" s="12">
        <v>278</v>
      </c>
      <c r="Q58" s="12">
        <v>240</v>
      </c>
      <c r="R58" s="12">
        <v>341</v>
      </c>
      <c r="S58" s="12">
        <v>375</v>
      </c>
      <c r="T58" s="12">
        <v>418</v>
      </c>
      <c r="U58" s="12">
        <v>428</v>
      </c>
      <c r="V58" s="3"/>
      <c r="W58" s="12">
        <f>VLOOKUP($A:$A,小麦!$A:$AY,3,0)</f>
        <v>332</v>
      </c>
      <c r="X58" s="13">
        <f>VLOOKUP($A:$A,小麦!$A:$AY,8,0)</f>
        <v>412</v>
      </c>
      <c r="Y58" s="13">
        <f>VLOOKUP($A:$A,小麦!$A:$AY,13,0)</f>
        <v>473</v>
      </c>
      <c r="Z58" s="13">
        <f>VLOOKUP($A:$A,小麦!$A:$AY,18,0)</f>
        <v>413</v>
      </c>
      <c r="AA58" s="13">
        <f>VLOOKUP($A:$A,小麦!$A:$AY,23,0)</f>
        <v>543</v>
      </c>
      <c r="AB58" s="13">
        <f>VLOOKUP($A:$A,小麦!$A:$AY,28,0)</f>
        <v>527</v>
      </c>
      <c r="AC58" s="13">
        <f>VLOOKUP($A:$A,小麦!$A:$AY,33,0)</f>
        <v>517</v>
      </c>
      <c r="AD58" s="13">
        <f>VLOOKUP($A:$A,小麦!$A:$AY,38,0)</f>
        <v>500</v>
      </c>
      <c r="AE58" s="13">
        <f>VLOOKUP($A:$A,小麦!$A:$AY,43,0)</f>
        <v>636</v>
      </c>
      <c r="AF58" s="13">
        <f>VLOOKUP($A:$A,小麦!$A:$AY,48,0)</f>
        <v>504</v>
      </c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</row>
    <row r="59" spans="1:50">
      <c r="A59" s="3" t="s">
        <v>193</v>
      </c>
      <c r="B59" s="13">
        <v>392</v>
      </c>
      <c r="C59" s="13">
        <v>407</v>
      </c>
      <c r="D59" s="13">
        <v>439</v>
      </c>
      <c r="E59" s="13">
        <v>398</v>
      </c>
      <c r="F59" s="13">
        <v>501</v>
      </c>
      <c r="G59" s="13">
        <v>515</v>
      </c>
      <c r="H59" s="13">
        <v>501</v>
      </c>
      <c r="I59" s="13">
        <v>498</v>
      </c>
      <c r="J59" s="13">
        <v>549</v>
      </c>
      <c r="K59" s="82">
        <v>409</v>
      </c>
      <c r="L59" s="12">
        <v>359</v>
      </c>
      <c r="M59" s="12">
        <v>301</v>
      </c>
      <c r="N59" s="12">
        <v>342</v>
      </c>
      <c r="O59" s="12">
        <v>352</v>
      </c>
      <c r="P59" s="12">
        <v>278</v>
      </c>
      <c r="Q59" s="12">
        <v>240</v>
      </c>
      <c r="R59" s="12">
        <v>341</v>
      </c>
      <c r="S59" s="12">
        <v>375</v>
      </c>
      <c r="T59" s="12">
        <v>418</v>
      </c>
      <c r="U59" s="12">
        <v>428</v>
      </c>
      <c r="V59" s="3"/>
      <c r="W59" s="12">
        <f>VLOOKUP($A:$A,小麦!$A:$AY,3,0)</f>
        <v>392</v>
      </c>
      <c r="X59" s="13">
        <f>VLOOKUP($A:$A,小麦!$A:$AY,8,0)</f>
        <v>407</v>
      </c>
      <c r="Y59" s="13">
        <f>VLOOKUP($A:$A,小麦!$A:$AY,13,0)</f>
        <v>439</v>
      </c>
      <c r="Z59" s="13">
        <f>VLOOKUP($A:$A,小麦!$A:$AY,18,0)</f>
        <v>398</v>
      </c>
      <c r="AA59" s="13">
        <f>VLOOKUP($A:$A,小麦!$A:$AY,23,0)</f>
        <v>501</v>
      </c>
      <c r="AB59" s="13">
        <f>VLOOKUP($A:$A,小麦!$A:$AY,28,0)</f>
        <v>515</v>
      </c>
      <c r="AC59" s="13">
        <f>VLOOKUP($A:$A,小麦!$A:$AY,33,0)</f>
        <v>501</v>
      </c>
      <c r="AD59" s="13">
        <f>VLOOKUP($A:$A,小麦!$A:$AY,38,0)</f>
        <v>498</v>
      </c>
      <c r="AE59" s="13">
        <f>VLOOKUP($A:$A,小麦!$A:$AY,43,0)</f>
        <v>549</v>
      </c>
      <c r="AF59" s="13">
        <f>VLOOKUP($A:$A,小麦!$A:$AY,48,0)</f>
        <v>409</v>
      </c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</row>
    <row r="60" spans="1:50">
      <c r="A60" s="3" t="s">
        <v>194</v>
      </c>
      <c r="B60" s="13">
        <v>354</v>
      </c>
      <c r="C60" s="13">
        <v>413</v>
      </c>
      <c r="D60" s="13">
        <v>463</v>
      </c>
      <c r="E60" s="13">
        <v>426</v>
      </c>
      <c r="F60" s="13">
        <v>551</v>
      </c>
      <c r="G60" s="13">
        <v>534</v>
      </c>
      <c r="H60" s="13">
        <v>523</v>
      </c>
      <c r="I60" s="13">
        <v>490</v>
      </c>
      <c r="J60" s="13">
        <v>618</v>
      </c>
      <c r="K60" s="82">
        <v>480</v>
      </c>
      <c r="L60" s="12">
        <v>359</v>
      </c>
      <c r="M60" s="12">
        <v>301</v>
      </c>
      <c r="N60" s="12">
        <v>342</v>
      </c>
      <c r="O60" s="12">
        <v>352</v>
      </c>
      <c r="P60" s="12">
        <v>278</v>
      </c>
      <c r="Q60" s="12">
        <v>240</v>
      </c>
      <c r="R60" s="12">
        <v>341</v>
      </c>
      <c r="S60" s="12">
        <v>375</v>
      </c>
      <c r="T60" s="12">
        <v>418</v>
      </c>
      <c r="U60" s="12">
        <v>428</v>
      </c>
      <c r="V60" s="3"/>
      <c r="W60" s="12">
        <f>VLOOKUP($A:$A,小麦!$A:$AY,3,0)</f>
        <v>354</v>
      </c>
      <c r="X60" s="13">
        <f>VLOOKUP($A:$A,小麦!$A:$AY,8,0)</f>
        <v>413</v>
      </c>
      <c r="Y60" s="13">
        <f>VLOOKUP($A:$A,小麦!$A:$AY,13,0)</f>
        <v>463</v>
      </c>
      <c r="Z60" s="13">
        <f>VLOOKUP($A:$A,小麦!$A:$AY,18,0)</f>
        <v>426</v>
      </c>
      <c r="AA60" s="13">
        <f>VLOOKUP($A:$A,小麦!$A:$AY,23,0)</f>
        <v>551</v>
      </c>
      <c r="AB60" s="13">
        <f>VLOOKUP($A:$A,小麦!$A:$AY,28,0)</f>
        <v>534</v>
      </c>
      <c r="AC60" s="13">
        <f>VLOOKUP($A:$A,小麦!$A:$AY,33,0)</f>
        <v>523</v>
      </c>
      <c r="AD60" s="13">
        <f>VLOOKUP($A:$A,小麦!$A:$AY,38,0)</f>
        <v>490</v>
      </c>
      <c r="AE60" s="13">
        <f>VLOOKUP($A:$A,小麦!$A:$AY,43,0)</f>
        <v>618</v>
      </c>
      <c r="AF60" s="13">
        <f>VLOOKUP($A:$A,小麦!$A:$AY,48,0)</f>
        <v>480</v>
      </c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</row>
    <row r="61" spans="1:50">
      <c r="A61" s="3" t="s">
        <v>195</v>
      </c>
      <c r="B61" s="13">
        <v>406</v>
      </c>
      <c r="C61" s="13">
        <v>483</v>
      </c>
      <c r="D61" s="13">
        <v>532</v>
      </c>
      <c r="E61" s="13">
        <v>467</v>
      </c>
      <c r="F61" s="13">
        <v>597</v>
      </c>
      <c r="G61" s="13">
        <v>545</v>
      </c>
      <c r="H61" s="13">
        <v>525</v>
      </c>
      <c r="I61" s="13">
        <v>509</v>
      </c>
      <c r="J61" s="13">
        <v>575</v>
      </c>
      <c r="K61" s="82">
        <v>547</v>
      </c>
      <c r="L61" s="12">
        <v>359</v>
      </c>
      <c r="M61" s="12">
        <v>301</v>
      </c>
      <c r="N61" s="12">
        <v>342</v>
      </c>
      <c r="O61" s="12">
        <v>352</v>
      </c>
      <c r="P61" s="12">
        <v>278</v>
      </c>
      <c r="Q61" s="12">
        <v>240</v>
      </c>
      <c r="R61" s="12">
        <v>341</v>
      </c>
      <c r="S61" s="12">
        <v>375</v>
      </c>
      <c r="T61" s="12">
        <v>418</v>
      </c>
      <c r="U61" s="12">
        <v>428</v>
      </c>
      <c r="V61" s="3"/>
      <c r="W61" s="12">
        <f>VLOOKUP($A:$A,小麦!$A:$AY,3,0)</f>
        <v>406</v>
      </c>
      <c r="X61" s="13">
        <f>VLOOKUP($A:$A,小麦!$A:$AY,8,0)</f>
        <v>483</v>
      </c>
      <c r="Y61" s="13">
        <f>VLOOKUP($A:$A,小麦!$A:$AY,13,0)</f>
        <v>532</v>
      </c>
      <c r="Z61" s="13">
        <f>VLOOKUP($A:$A,小麦!$A:$AY,18,0)</f>
        <v>467</v>
      </c>
      <c r="AA61" s="13">
        <f>VLOOKUP($A:$A,小麦!$A:$AY,23,0)</f>
        <v>597</v>
      </c>
      <c r="AB61" s="13">
        <f>VLOOKUP($A:$A,小麦!$A:$AY,28,0)</f>
        <v>545</v>
      </c>
      <c r="AC61" s="13">
        <f>VLOOKUP($A:$A,小麦!$A:$AY,33,0)</f>
        <v>525</v>
      </c>
      <c r="AD61" s="13">
        <f>VLOOKUP($A:$A,小麦!$A:$AY,38,0)</f>
        <v>509</v>
      </c>
      <c r="AE61" s="13">
        <f>VLOOKUP($A:$A,小麦!$A:$AY,43,0)</f>
        <v>575</v>
      </c>
      <c r="AF61" s="13">
        <f>VLOOKUP($A:$A,小麦!$A:$AY,48,0)</f>
        <v>547</v>
      </c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</row>
    <row r="62" spans="1:50">
      <c r="A62" s="3" t="s">
        <v>196</v>
      </c>
      <c r="B62" s="13"/>
      <c r="C62" s="13"/>
      <c r="D62" s="13"/>
      <c r="E62" s="13"/>
      <c r="F62" s="13"/>
      <c r="G62" s="13"/>
      <c r="H62" s="13"/>
      <c r="I62" s="13"/>
      <c r="J62" s="13"/>
      <c r="K62" s="82"/>
      <c r="L62" s="12">
        <v>359</v>
      </c>
      <c r="M62" s="12">
        <v>301</v>
      </c>
      <c r="N62" s="12">
        <v>342</v>
      </c>
      <c r="O62" s="12">
        <v>352</v>
      </c>
      <c r="P62" s="12">
        <v>278</v>
      </c>
      <c r="Q62" s="12">
        <v>240</v>
      </c>
      <c r="R62" s="12">
        <v>341</v>
      </c>
      <c r="S62" s="12">
        <v>375</v>
      </c>
      <c r="T62" s="12">
        <v>418</v>
      </c>
      <c r="U62" s="12">
        <v>428</v>
      </c>
      <c r="V62" s="3"/>
      <c r="W62" s="12" t="str">
        <f>VLOOKUP($A:$A,小麦!$A:$AY,3,0)</f>
        <v>-</v>
      </c>
      <c r="X62" s="13" t="str">
        <f>VLOOKUP($A:$A,小麦!$A:$AY,8,0)</f>
        <v>-</v>
      </c>
      <c r="Y62" s="13" t="str">
        <f>VLOOKUP($A:$A,小麦!$A:$AY,13,0)</f>
        <v>-</v>
      </c>
      <c r="Z62" s="13" t="str">
        <f>VLOOKUP($A:$A,小麦!$A:$AY,18,0)</f>
        <v>-</v>
      </c>
      <c r="AA62" s="13" t="str">
        <f>VLOOKUP($A:$A,小麦!$A:$AY,23,0)</f>
        <v>-</v>
      </c>
      <c r="AB62" s="13" t="str">
        <f>VLOOKUP($A:$A,小麦!$A:$AY,28,0)</f>
        <v>-</v>
      </c>
      <c r="AC62" s="13" t="str">
        <f>VLOOKUP($A:$A,小麦!$A:$AY,33,0)</f>
        <v>-</v>
      </c>
      <c r="AD62" s="13" t="str">
        <f>VLOOKUP($A:$A,小麦!$A:$AY,38,0)</f>
        <v>-</v>
      </c>
      <c r="AE62" s="13" t="str">
        <f>VLOOKUP($A:$A,小麦!$A:$AY,43,0)</f>
        <v>-</v>
      </c>
      <c r="AF62" s="13" t="str">
        <f>VLOOKUP($A:$A,小麦!$A:$AY,48,0)</f>
        <v>-</v>
      </c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</row>
    <row r="63" spans="1:50">
      <c r="A63" s="3" t="s">
        <v>197</v>
      </c>
      <c r="B63" s="13"/>
      <c r="C63" s="13"/>
      <c r="D63" s="13"/>
      <c r="E63" s="13"/>
      <c r="F63" s="13"/>
      <c r="G63" s="13"/>
      <c r="H63" s="13"/>
      <c r="I63" s="13"/>
      <c r="J63" s="13"/>
      <c r="K63" s="82"/>
      <c r="L63" s="12">
        <v>359</v>
      </c>
      <c r="M63" s="12">
        <v>301</v>
      </c>
      <c r="N63" s="12">
        <v>342</v>
      </c>
      <c r="O63" s="12">
        <v>352</v>
      </c>
      <c r="P63" s="12">
        <v>278</v>
      </c>
      <c r="Q63" s="12">
        <v>240</v>
      </c>
      <c r="R63" s="12">
        <v>341</v>
      </c>
      <c r="S63" s="12">
        <v>375</v>
      </c>
      <c r="T63" s="12">
        <v>418</v>
      </c>
      <c r="U63" s="12">
        <v>428</v>
      </c>
      <c r="V63" s="3"/>
      <c r="W63" s="12" t="str">
        <f>VLOOKUP($A:$A,小麦!$A:$AY,3,0)</f>
        <v>x</v>
      </c>
      <c r="X63" s="13" t="str">
        <f>VLOOKUP($A:$A,小麦!$A:$AY,8,0)</f>
        <v>x</v>
      </c>
      <c r="Y63" s="13" t="str">
        <f>VLOOKUP($A:$A,小麦!$A:$AY,13,0)</f>
        <v>x</v>
      </c>
      <c r="Z63" s="13" t="str">
        <f>VLOOKUP($A:$A,小麦!$A:$AY,18,0)</f>
        <v>x</v>
      </c>
      <c r="AA63" s="13" t="str">
        <f>VLOOKUP($A:$A,小麦!$A:$AY,23,0)</f>
        <v>x</v>
      </c>
      <c r="AB63" s="13" t="str">
        <f>VLOOKUP($A:$A,小麦!$A:$AY,28,0)</f>
        <v>x</v>
      </c>
      <c r="AC63" s="13" t="str">
        <f>VLOOKUP($A:$A,小麦!$A:$AY,33,0)</f>
        <v>x</v>
      </c>
      <c r="AD63" s="13" t="str">
        <f>VLOOKUP($A:$A,小麦!$A:$AY,38,0)</f>
        <v>x</v>
      </c>
      <c r="AE63" s="13" t="str">
        <f>VLOOKUP($A:$A,小麦!$A:$AY,43,0)</f>
        <v>x</v>
      </c>
      <c r="AF63" s="13" t="str">
        <f>VLOOKUP($A:$A,小麦!$A:$AY,48,0)</f>
        <v>x</v>
      </c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</row>
    <row r="64" spans="1:50">
      <c r="A64" s="3" t="s">
        <v>198</v>
      </c>
      <c r="B64" s="13"/>
      <c r="C64" s="13"/>
      <c r="D64" s="13"/>
      <c r="E64" s="13"/>
      <c r="F64" s="13"/>
      <c r="G64" s="13"/>
      <c r="H64" s="13"/>
      <c r="I64" s="13"/>
      <c r="J64" s="13"/>
      <c r="K64" s="82"/>
      <c r="L64" s="12">
        <v>359</v>
      </c>
      <c r="M64" s="12">
        <v>301</v>
      </c>
      <c r="N64" s="12">
        <v>342</v>
      </c>
      <c r="O64" s="12">
        <v>352</v>
      </c>
      <c r="P64" s="12">
        <v>278</v>
      </c>
      <c r="Q64" s="12">
        <v>240</v>
      </c>
      <c r="R64" s="12">
        <v>341</v>
      </c>
      <c r="S64" s="12">
        <v>375</v>
      </c>
      <c r="T64" s="12">
        <v>418</v>
      </c>
      <c r="U64" s="12">
        <v>428</v>
      </c>
      <c r="V64" s="3"/>
      <c r="W64" s="12" t="str">
        <f>VLOOKUP($A:$A,小麦!$A:$AY,3,0)</f>
        <v>x</v>
      </c>
      <c r="X64" s="13" t="str">
        <f>VLOOKUP($A:$A,小麦!$A:$AY,8,0)</f>
        <v>x</v>
      </c>
      <c r="Y64" s="13" t="str">
        <f>VLOOKUP($A:$A,小麦!$A:$AY,13,0)</f>
        <v>x</v>
      </c>
      <c r="Z64" s="13" t="str">
        <f>VLOOKUP($A:$A,小麦!$A:$AY,18,0)</f>
        <v>x</v>
      </c>
      <c r="AA64" s="13" t="str">
        <f>VLOOKUP($A:$A,小麦!$A:$AY,23,0)</f>
        <v>x</v>
      </c>
      <c r="AB64" s="13" t="str">
        <f>VLOOKUP($A:$A,小麦!$A:$AY,28,0)</f>
        <v>x</v>
      </c>
      <c r="AC64" s="13" t="str">
        <f>VLOOKUP($A:$A,小麦!$A:$AY,33,0)</f>
        <v>x</v>
      </c>
      <c r="AD64" s="13" t="str">
        <f>VLOOKUP($A:$A,小麦!$A:$AY,38,0)</f>
        <v>-</v>
      </c>
      <c r="AE64" s="13" t="str">
        <f>VLOOKUP($A:$A,小麦!$A:$AY,43,0)</f>
        <v>-</v>
      </c>
      <c r="AF64" s="13" t="str">
        <f>VLOOKUP($A:$A,小麦!$A:$AY,48,0)</f>
        <v>-</v>
      </c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</row>
    <row r="65" spans="1:50">
      <c r="A65" s="3" t="s">
        <v>199</v>
      </c>
      <c r="B65" s="13"/>
      <c r="C65" s="13"/>
      <c r="D65" s="13"/>
      <c r="E65" s="13"/>
      <c r="F65" s="13"/>
      <c r="G65" s="13"/>
      <c r="H65" s="13"/>
      <c r="I65" s="13"/>
      <c r="J65" s="13"/>
      <c r="K65" s="82"/>
      <c r="L65" s="12">
        <v>359</v>
      </c>
      <c r="M65" s="12">
        <v>301</v>
      </c>
      <c r="N65" s="12">
        <v>342</v>
      </c>
      <c r="O65" s="12">
        <v>352</v>
      </c>
      <c r="P65" s="12">
        <v>278</v>
      </c>
      <c r="Q65" s="12">
        <v>240</v>
      </c>
      <c r="R65" s="12">
        <v>341</v>
      </c>
      <c r="S65" s="12">
        <v>375</v>
      </c>
      <c r="T65" s="12">
        <v>418</v>
      </c>
      <c r="U65" s="12">
        <v>428</v>
      </c>
      <c r="V65" s="3"/>
      <c r="W65" s="12" t="str">
        <f>VLOOKUP($A:$A,小麦!$A:$AY,3,0)</f>
        <v>-</v>
      </c>
      <c r="X65" s="13" t="str">
        <f>VLOOKUP($A:$A,小麦!$A:$AY,8,0)</f>
        <v>-</v>
      </c>
      <c r="Y65" s="13" t="str">
        <f>VLOOKUP($A:$A,小麦!$A:$AY,13,0)</f>
        <v>-</v>
      </c>
      <c r="Z65" s="13" t="str">
        <f>VLOOKUP($A:$A,小麦!$A:$AY,18,0)</f>
        <v>-</v>
      </c>
      <c r="AA65" s="13" t="str">
        <f>VLOOKUP($A:$A,小麦!$A:$AY,23,0)</f>
        <v>-</v>
      </c>
      <c r="AB65" s="13" t="str">
        <f>VLOOKUP($A:$A,小麦!$A:$AY,28,0)</f>
        <v>-</v>
      </c>
      <c r="AC65" s="13" t="str">
        <f>VLOOKUP($A:$A,小麦!$A:$AY,33,0)</f>
        <v>-</v>
      </c>
      <c r="AD65" s="13" t="str">
        <f>VLOOKUP($A:$A,小麦!$A:$AY,38,0)</f>
        <v>-</v>
      </c>
      <c r="AE65" s="13" t="str">
        <f>VLOOKUP($A:$A,小麦!$A:$AY,43,0)</f>
        <v>-</v>
      </c>
      <c r="AF65" s="13" t="str">
        <f>VLOOKUP($A:$A,小麦!$A:$AY,48,0)</f>
        <v>-</v>
      </c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</row>
    <row r="66" spans="1:50">
      <c r="A66" s="3" t="s">
        <v>200</v>
      </c>
      <c r="B66" s="13"/>
      <c r="C66" s="13"/>
      <c r="D66" s="13"/>
      <c r="E66" s="13"/>
      <c r="F66" s="13"/>
      <c r="G66" s="13"/>
      <c r="H66" s="13"/>
      <c r="I66" s="13"/>
      <c r="J66" s="13"/>
      <c r="K66" s="82"/>
      <c r="L66" s="12">
        <v>359</v>
      </c>
      <c r="M66" s="12">
        <v>301</v>
      </c>
      <c r="N66" s="12">
        <v>342</v>
      </c>
      <c r="O66" s="12">
        <v>352</v>
      </c>
      <c r="P66" s="12">
        <v>278</v>
      </c>
      <c r="Q66" s="12">
        <v>240</v>
      </c>
      <c r="R66" s="12">
        <v>341</v>
      </c>
      <c r="S66" s="12">
        <v>375</v>
      </c>
      <c r="T66" s="12">
        <v>418</v>
      </c>
      <c r="U66" s="12">
        <v>428</v>
      </c>
      <c r="V66" s="3"/>
      <c r="W66" s="12" t="str">
        <f>VLOOKUP($A:$A,小麦!$A:$AY,3,0)</f>
        <v>-</v>
      </c>
      <c r="X66" s="13" t="str">
        <f>VLOOKUP($A:$A,小麦!$A:$AY,8,0)</f>
        <v>-</v>
      </c>
      <c r="Y66" s="13" t="str">
        <f>VLOOKUP($A:$A,小麦!$A:$AY,13,0)</f>
        <v>-</v>
      </c>
      <c r="Z66" s="13" t="str">
        <f>VLOOKUP($A:$A,小麦!$A:$AY,18,0)</f>
        <v>-</v>
      </c>
      <c r="AA66" s="13" t="str">
        <f>VLOOKUP($A:$A,小麦!$A:$AY,23,0)</f>
        <v>-</v>
      </c>
      <c r="AB66" s="13" t="str">
        <f>VLOOKUP($A:$A,小麦!$A:$AY,28,0)</f>
        <v>-</v>
      </c>
      <c r="AC66" s="13" t="str">
        <f>VLOOKUP($A:$A,小麦!$A:$AY,33,0)</f>
        <v>-</v>
      </c>
      <c r="AD66" s="13" t="str">
        <f>VLOOKUP($A:$A,小麦!$A:$AY,38,0)</f>
        <v>x</v>
      </c>
      <c r="AE66" s="13" t="str">
        <f>VLOOKUP($A:$A,小麦!$A:$AY,43,0)</f>
        <v>x</v>
      </c>
      <c r="AF66" s="13" t="str">
        <f>VLOOKUP($A:$A,小麦!$A:$AY,48,0)</f>
        <v>x</v>
      </c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</row>
    <row r="67" spans="1:50">
      <c r="A67" s="3" t="s">
        <v>201</v>
      </c>
      <c r="B67" s="13"/>
      <c r="C67" s="13"/>
      <c r="D67" s="13"/>
      <c r="E67" s="13"/>
      <c r="F67" s="13"/>
      <c r="G67" s="13">
        <v>668</v>
      </c>
      <c r="H67" s="13">
        <v>604</v>
      </c>
      <c r="I67" s="13">
        <v>625</v>
      </c>
      <c r="J67" s="13">
        <v>661</v>
      </c>
      <c r="K67" s="82">
        <v>455</v>
      </c>
      <c r="L67" s="12">
        <v>359</v>
      </c>
      <c r="M67" s="12">
        <v>301</v>
      </c>
      <c r="N67" s="12">
        <v>342</v>
      </c>
      <c r="O67" s="12">
        <v>352</v>
      </c>
      <c r="P67" s="12">
        <v>278</v>
      </c>
      <c r="Q67" s="12">
        <v>240</v>
      </c>
      <c r="R67" s="12">
        <v>341</v>
      </c>
      <c r="S67" s="12">
        <v>375</v>
      </c>
      <c r="T67" s="12">
        <v>418</v>
      </c>
      <c r="U67" s="12">
        <v>428</v>
      </c>
      <c r="V67" s="3"/>
      <c r="W67" s="12" t="str">
        <f>VLOOKUP($A:$A,小麦!$A:$AY,3,0)</f>
        <v>x</v>
      </c>
      <c r="X67" s="13" t="str">
        <f>VLOOKUP($A:$A,小麦!$A:$AY,8,0)</f>
        <v>x</v>
      </c>
      <c r="Y67" s="13" t="str">
        <f>VLOOKUP($A:$A,小麦!$A:$AY,13,0)</f>
        <v>x</v>
      </c>
      <c r="Z67" s="13" t="str">
        <f>VLOOKUP($A:$A,小麦!$A:$AY,18,0)</f>
        <v>x</v>
      </c>
      <c r="AA67" s="13" t="str">
        <f>VLOOKUP($A:$A,小麦!$A:$AY,23,0)</f>
        <v>x</v>
      </c>
      <c r="AB67" s="13">
        <f>VLOOKUP($A:$A,小麦!$A:$AY,28,0)</f>
        <v>668</v>
      </c>
      <c r="AC67" s="13">
        <f>VLOOKUP($A:$A,小麦!$A:$AY,33,0)</f>
        <v>604</v>
      </c>
      <c r="AD67" s="13">
        <f>VLOOKUP($A:$A,小麦!$A:$AY,38,0)</f>
        <v>625</v>
      </c>
      <c r="AE67" s="13">
        <f>VLOOKUP($A:$A,小麦!$A:$AY,43,0)</f>
        <v>661</v>
      </c>
      <c r="AF67" s="13">
        <f>VLOOKUP($A:$A,小麦!$A:$AY,48,0)</f>
        <v>455</v>
      </c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</row>
    <row r="68" spans="1:50">
      <c r="A68" s="3" t="s">
        <v>202</v>
      </c>
      <c r="B68" s="13">
        <v>161</v>
      </c>
      <c r="C68" s="13"/>
      <c r="D68" s="13"/>
      <c r="E68" s="13"/>
      <c r="F68" s="13"/>
      <c r="G68" s="13"/>
      <c r="H68" s="13"/>
      <c r="I68" s="13"/>
      <c r="J68" s="13"/>
      <c r="K68" s="82"/>
      <c r="L68" s="12">
        <v>359</v>
      </c>
      <c r="M68" s="12">
        <v>301</v>
      </c>
      <c r="N68" s="12">
        <v>342</v>
      </c>
      <c r="O68" s="12">
        <v>352</v>
      </c>
      <c r="P68" s="12">
        <v>278</v>
      </c>
      <c r="Q68" s="12">
        <v>240</v>
      </c>
      <c r="R68" s="12">
        <v>341</v>
      </c>
      <c r="S68" s="12">
        <v>375</v>
      </c>
      <c r="T68" s="12">
        <v>418</v>
      </c>
      <c r="U68" s="12">
        <v>428</v>
      </c>
      <c r="V68" s="3"/>
      <c r="W68" s="12">
        <f>VLOOKUP($A:$A,小麦!$A:$AY,3,0)</f>
        <v>161</v>
      </c>
      <c r="X68" s="13" t="str">
        <f>VLOOKUP($A:$A,小麦!$A:$AY,8,0)</f>
        <v>x</v>
      </c>
      <c r="Y68" s="13" t="str">
        <f>VLOOKUP($A:$A,小麦!$A:$AY,13,0)</f>
        <v>x</v>
      </c>
      <c r="Z68" s="13" t="str">
        <f>VLOOKUP($A:$A,小麦!$A:$AY,18,0)</f>
        <v>x</v>
      </c>
      <c r="AA68" s="13" t="str">
        <f>VLOOKUP($A:$A,小麦!$A:$AY,23,0)</f>
        <v>x</v>
      </c>
      <c r="AB68" s="13" t="str">
        <f>VLOOKUP($A:$A,小麦!$A:$AY,28,0)</f>
        <v>x</v>
      </c>
      <c r="AC68" s="13" t="str">
        <f>VLOOKUP($A:$A,小麦!$A:$AY,33,0)</f>
        <v>x</v>
      </c>
      <c r="AD68" s="13" t="str">
        <f>VLOOKUP($A:$A,小麦!$A:$AY,38,0)</f>
        <v>x</v>
      </c>
      <c r="AE68" s="13" t="str">
        <f>VLOOKUP($A:$A,小麦!$A:$AY,43,0)</f>
        <v>x</v>
      </c>
      <c r="AF68" s="13" t="str">
        <f>VLOOKUP($A:$A,小麦!$A:$AY,48,0)</f>
        <v>x</v>
      </c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</row>
    <row r="69" spans="1:50">
      <c r="A69" s="3" t="s">
        <v>203</v>
      </c>
      <c r="B69" s="13"/>
      <c r="C69" s="13"/>
      <c r="D69" s="13"/>
      <c r="E69" s="13"/>
      <c r="F69" s="13"/>
      <c r="G69" s="13"/>
      <c r="H69" s="13"/>
      <c r="I69" s="13"/>
      <c r="J69" s="13"/>
      <c r="K69" s="82"/>
      <c r="L69" s="12">
        <v>359</v>
      </c>
      <c r="M69" s="12">
        <v>301</v>
      </c>
      <c r="N69" s="12">
        <v>342</v>
      </c>
      <c r="O69" s="12">
        <v>352</v>
      </c>
      <c r="P69" s="12">
        <v>278</v>
      </c>
      <c r="Q69" s="12">
        <v>240</v>
      </c>
      <c r="R69" s="12">
        <v>341</v>
      </c>
      <c r="S69" s="12">
        <v>375</v>
      </c>
      <c r="T69" s="12">
        <v>418</v>
      </c>
      <c r="U69" s="12">
        <v>428</v>
      </c>
      <c r="V69" s="3"/>
      <c r="W69" s="12" t="str">
        <f>VLOOKUP($A:$A,小麦!$A:$AY,3,0)</f>
        <v>-</v>
      </c>
      <c r="X69" s="13" t="str">
        <f>VLOOKUP($A:$A,小麦!$A:$AY,8,0)</f>
        <v>-</v>
      </c>
      <c r="Y69" s="13" t="str">
        <f>VLOOKUP($A:$A,小麦!$A:$AY,13,0)</f>
        <v>-</v>
      </c>
      <c r="Z69" s="13" t="str">
        <f>VLOOKUP($A:$A,小麦!$A:$AY,18,0)</f>
        <v>-</v>
      </c>
      <c r="AA69" s="13" t="str">
        <f>VLOOKUP($A:$A,小麦!$A:$AY,23,0)</f>
        <v>-</v>
      </c>
      <c r="AB69" s="13" t="str">
        <f>VLOOKUP($A:$A,小麦!$A:$AY,28,0)</f>
        <v>-</v>
      </c>
      <c r="AC69" s="13" t="str">
        <f>VLOOKUP($A:$A,小麦!$A:$AY,33,0)</f>
        <v>-</v>
      </c>
      <c r="AD69" s="13" t="str">
        <f>VLOOKUP($A:$A,小麦!$A:$AY,38,0)</f>
        <v>-</v>
      </c>
      <c r="AE69" s="13" t="str">
        <f>VLOOKUP($A:$A,小麦!$A:$AY,43,0)</f>
        <v>-</v>
      </c>
      <c r="AF69" s="13" t="str">
        <f>VLOOKUP($A:$A,小麦!$A:$AY,48,0)</f>
        <v>-</v>
      </c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</row>
    <row r="70" spans="1:50">
      <c r="A70" s="3" t="s">
        <v>204</v>
      </c>
      <c r="B70" s="13"/>
      <c r="C70" s="13"/>
      <c r="D70" s="13"/>
      <c r="E70" s="13"/>
      <c r="F70" s="13"/>
      <c r="G70" s="13"/>
      <c r="H70" s="13"/>
      <c r="I70" s="13"/>
      <c r="J70" s="13"/>
      <c r="K70" s="82"/>
      <c r="L70" s="12">
        <v>359</v>
      </c>
      <c r="M70" s="12">
        <v>301</v>
      </c>
      <c r="N70" s="12">
        <v>342</v>
      </c>
      <c r="O70" s="12">
        <v>352</v>
      </c>
      <c r="P70" s="12">
        <v>278</v>
      </c>
      <c r="Q70" s="12">
        <v>240</v>
      </c>
      <c r="R70" s="12">
        <v>341</v>
      </c>
      <c r="S70" s="12">
        <v>375</v>
      </c>
      <c r="T70" s="12">
        <v>418</v>
      </c>
      <c r="U70" s="12">
        <v>428</v>
      </c>
      <c r="V70" s="3"/>
      <c r="W70" s="12" t="str">
        <f>VLOOKUP($A:$A,小麦!$A:$AY,3,0)</f>
        <v>x</v>
      </c>
      <c r="X70" s="13" t="str">
        <f>VLOOKUP($A:$A,小麦!$A:$AY,8,0)</f>
        <v>x</v>
      </c>
      <c r="Y70" s="13" t="str">
        <f>VLOOKUP($A:$A,小麦!$A:$AY,13,0)</f>
        <v>x</v>
      </c>
      <c r="Z70" s="13" t="str">
        <f>VLOOKUP($A:$A,小麦!$A:$AY,18,0)</f>
        <v>x</v>
      </c>
      <c r="AA70" s="13" t="str">
        <f>VLOOKUP($A:$A,小麦!$A:$AY,23,0)</f>
        <v>x</v>
      </c>
      <c r="AB70" s="13" t="str">
        <f>VLOOKUP($A:$A,小麦!$A:$AY,28,0)</f>
        <v>x</v>
      </c>
      <c r="AC70" s="13" t="str">
        <f>VLOOKUP($A:$A,小麦!$A:$AY,33,0)</f>
        <v>x</v>
      </c>
      <c r="AD70" s="13" t="str">
        <f>VLOOKUP($A:$A,小麦!$A:$AY,38,0)</f>
        <v>x</v>
      </c>
      <c r="AE70" s="13" t="str">
        <f>VLOOKUP($A:$A,小麦!$A:$AY,43,0)</f>
        <v>-</v>
      </c>
      <c r="AF70" s="13" t="str">
        <f>VLOOKUP($A:$A,小麦!$A:$AY,48,0)</f>
        <v>-</v>
      </c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</row>
    <row r="71" spans="1:50">
      <c r="A71" s="3" t="s">
        <v>205</v>
      </c>
      <c r="B71" s="13"/>
      <c r="C71" s="13"/>
      <c r="D71" s="13"/>
      <c r="E71" s="13"/>
      <c r="F71" s="13"/>
      <c r="G71" s="13"/>
      <c r="H71" s="13"/>
      <c r="I71" s="13"/>
      <c r="J71" s="13"/>
      <c r="K71" s="82"/>
      <c r="L71" s="12">
        <v>359</v>
      </c>
      <c r="M71" s="12">
        <v>301</v>
      </c>
      <c r="N71" s="12">
        <v>342</v>
      </c>
      <c r="O71" s="12">
        <v>352</v>
      </c>
      <c r="P71" s="12">
        <v>278</v>
      </c>
      <c r="Q71" s="12">
        <v>240</v>
      </c>
      <c r="R71" s="12">
        <v>341</v>
      </c>
      <c r="S71" s="12">
        <v>375</v>
      </c>
      <c r="T71" s="12">
        <v>418</v>
      </c>
      <c r="U71" s="12">
        <v>428</v>
      </c>
      <c r="V71" s="3"/>
      <c r="W71" s="12" t="str">
        <f>VLOOKUP($A:$A,小麦!$A:$AY,3,0)</f>
        <v>-</v>
      </c>
      <c r="X71" s="13" t="str">
        <f>VLOOKUP($A:$A,小麦!$A:$AY,8,0)</f>
        <v>-</v>
      </c>
      <c r="Y71" s="13" t="str">
        <f>VLOOKUP($A:$A,小麦!$A:$AY,13,0)</f>
        <v>-</v>
      </c>
      <c r="Z71" s="13" t="str">
        <f>VLOOKUP($A:$A,小麦!$A:$AY,18,0)</f>
        <v>-</v>
      </c>
      <c r="AA71" s="13" t="str">
        <f>VLOOKUP($A:$A,小麦!$A:$AY,23,0)</f>
        <v>x</v>
      </c>
      <c r="AB71" s="13" t="str">
        <f>VLOOKUP($A:$A,小麦!$A:$AY,28,0)</f>
        <v>x</v>
      </c>
      <c r="AC71" s="13" t="str">
        <f>VLOOKUP($A:$A,小麦!$A:$AY,33,0)</f>
        <v>x</v>
      </c>
      <c r="AD71" s="13" t="str">
        <f>VLOOKUP($A:$A,小麦!$A:$AY,38,0)</f>
        <v>x</v>
      </c>
      <c r="AE71" s="13" t="str">
        <f>VLOOKUP($A:$A,小麦!$A:$AY,43,0)</f>
        <v>-</v>
      </c>
      <c r="AF71" s="13" t="str">
        <f>VLOOKUP($A:$A,小麦!$A:$AY,48,0)</f>
        <v>x</v>
      </c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</row>
    <row r="72" spans="1:50">
      <c r="A72" s="3" t="s">
        <v>206</v>
      </c>
      <c r="B72" s="13">
        <v>330</v>
      </c>
      <c r="C72" s="13">
        <v>414</v>
      </c>
      <c r="D72" s="13">
        <v>446</v>
      </c>
      <c r="E72" s="13">
        <v>347</v>
      </c>
      <c r="F72" s="13">
        <v>513</v>
      </c>
      <c r="G72" s="13">
        <v>502</v>
      </c>
      <c r="H72" s="13">
        <v>493</v>
      </c>
      <c r="I72" s="13">
        <v>488</v>
      </c>
      <c r="J72" s="13"/>
      <c r="K72" s="82">
        <v>486</v>
      </c>
      <c r="L72" s="12">
        <v>359</v>
      </c>
      <c r="M72" s="12">
        <v>301</v>
      </c>
      <c r="N72" s="12">
        <v>342</v>
      </c>
      <c r="O72" s="12">
        <v>352</v>
      </c>
      <c r="P72" s="12">
        <v>278</v>
      </c>
      <c r="Q72" s="12">
        <v>240</v>
      </c>
      <c r="R72" s="12">
        <v>341</v>
      </c>
      <c r="S72" s="12">
        <v>375</v>
      </c>
      <c r="T72" s="12">
        <v>418</v>
      </c>
      <c r="U72" s="12">
        <v>428</v>
      </c>
      <c r="V72" s="3"/>
      <c r="W72" s="12">
        <f>VLOOKUP($A:$A,小麦!$A:$AY,3,0)</f>
        <v>330</v>
      </c>
      <c r="X72" s="13">
        <f>VLOOKUP($A:$A,小麦!$A:$AY,8,0)</f>
        <v>414</v>
      </c>
      <c r="Y72" s="13">
        <f>VLOOKUP($A:$A,小麦!$A:$AY,13,0)</f>
        <v>446</v>
      </c>
      <c r="Z72" s="13">
        <f>VLOOKUP($A:$A,小麦!$A:$AY,18,0)</f>
        <v>347</v>
      </c>
      <c r="AA72" s="13">
        <f>VLOOKUP($A:$A,小麦!$A:$AY,23,0)</f>
        <v>513</v>
      </c>
      <c r="AB72" s="13">
        <f>VLOOKUP($A:$A,小麦!$A:$AY,28,0)</f>
        <v>502</v>
      </c>
      <c r="AC72" s="13">
        <f>VLOOKUP($A:$A,小麦!$A:$AY,33,0)</f>
        <v>493</v>
      </c>
      <c r="AD72" s="13">
        <f>VLOOKUP($A:$A,小麦!$A:$AY,38,0)</f>
        <v>488</v>
      </c>
      <c r="AE72" s="13">
        <f>VLOOKUP($A:$A,小麦!$A:$AY,43,0)</f>
        <v>634</v>
      </c>
      <c r="AF72" s="13">
        <f>VLOOKUP($A:$A,小麦!$A:$AY,48,0)</f>
        <v>486</v>
      </c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</row>
    <row r="73" spans="1:50">
      <c r="A73" s="3" t="s">
        <v>207</v>
      </c>
      <c r="B73" s="13"/>
      <c r="C73" s="13"/>
      <c r="D73" s="13"/>
      <c r="E73" s="13"/>
      <c r="F73" s="13"/>
      <c r="G73" s="13"/>
      <c r="H73" s="13"/>
      <c r="I73" s="13"/>
      <c r="J73" s="13"/>
      <c r="K73" s="82"/>
      <c r="L73" s="12">
        <v>359</v>
      </c>
      <c r="M73" s="12">
        <v>301</v>
      </c>
      <c r="N73" s="12">
        <v>342</v>
      </c>
      <c r="O73" s="12">
        <v>352</v>
      </c>
      <c r="P73" s="12">
        <v>278</v>
      </c>
      <c r="Q73" s="12">
        <v>240</v>
      </c>
      <c r="R73" s="12">
        <v>341</v>
      </c>
      <c r="S73" s="12">
        <v>375</v>
      </c>
      <c r="T73" s="12">
        <v>418</v>
      </c>
      <c r="U73" s="12">
        <v>428</v>
      </c>
      <c r="V73" s="3"/>
      <c r="W73" s="12" t="str">
        <f>VLOOKUP($A:$A,小麦!$A:$AY,3,0)</f>
        <v>-</v>
      </c>
      <c r="X73" s="13" t="str">
        <f>VLOOKUP($A:$A,小麦!$A:$AY,8,0)</f>
        <v>-</v>
      </c>
      <c r="Y73" s="13" t="str">
        <f>VLOOKUP($A:$A,小麦!$A:$AY,13,0)</f>
        <v>-</v>
      </c>
      <c r="Z73" s="13" t="str">
        <f>VLOOKUP($A:$A,小麦!$A:$AY,18,0)</f>
        <v>-</v>
      </c>
      <c r="AA73" s="13" t="str">
        <f>VLOOKUP($A:$A,小麦!$A:$AY,23,0)</f>
        <v>-</v>
      </c>
      <c r="AB73" s="13" t="str">
        <f>VLOOKUP($A:$A,小麦!$A:$AY,28,0)</f>
        <v>-</v>
      </c>
      <c r="AC73" s="13" t="str">
        <f>VLOOKUP($A:$A,小麦!$A:$AY,33,0)</f>
        <v>-</v>
      </c>
      <c r="AD73" s="13" t="str">
        <f>VLOOKUP($A:$A,小麦!$A:$AY,38,0)</f>
        <v>-</v>
      </c>
      <c r="AE73" s="13" t="str">
        <f>VLOOKUP($A:$A,小麦!$A:$AY,43,0)</f>
        <v>-</v>
      </c>
      <c r="AF73" s="13" t="str">
        <f>VLOOKUP($A:$A,小麦!$A:$AY,48,0)</f>
        <v>-</v>
      </c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</row>
    <row r="74" spans="1:50">
      <c r="A74" s="3" t="s">
        <v>208</v>
      </c>
      <c r="B74" s="13">
        <v>333</v>
      </c>
      <c r="C74" s="13">
        <v>420</v>
      </c>
      <c r="D74" s="13">
        <v>463</v>
      </c>
      <c r="E74" s="13">
        <v>348</v>
      </c>
      <c r="F74" s="13">
        <v>517</v>
      </c>
      <c r="G74" s="13">
        <v>505</v>
      </c>
      <c r="H74" s="13">
        <v>497</v>
      </c>
      <c r="I74" s="13">
        <v>489</v>
      </c>
      <c r="J74" s="13">
        <v>638</v>
      </c>
      <c r="K74" s="82">
        <v>455</v>
      </c>
      <c r="L74" s="12">
        <v>359</v>
      </c>
      <c r="M74" s="12">
        <v>301</v>
      </c>
      <c r="N74" s="12">
        <v>342</v>
      </c>
      <c r="O74" s="12">
        <v>352</v>
      </c>
      <c r="P74" s="12">
        <v>278</v>
      </c>
      <c r="Q74" s="12">
        <v>240</v>
      </c>
      <c r="R74" s="12">
        <v>341</v>
      </c>
      <c r="S74" s="12">
        <v>375</v>
      </c>
      <c r="T74" s="12">
        <v>418</v>
      </c>
      <c r="U74" s="12">
        <v>428</v>
      </c>
      <c r="V74" s="3"/>
      <c r="W74" s="12">
        <f>VLOOKUP($A:$A,小麦!$A:$AY,3,0)</f>
        <v>333</v>
      </c>
      <c r="X74" s="13">
        <f>VLOOKUP($A:$A,小麦!$A:$AY,8,0)</f>
        <v>420</v>
      </c>
      <c r="Y74" s="13">
        <f>VLOOKUP($A:$A,小麦!$A:$AY,13,0)</f>
        <v>463</v>
      </c>
      <c r="Z74" s="13">
        <f>VLOOKUP($A:$A,小麦!$A:$AY,18,0)</f>
        <v>348</v>
      </c>
      <c r="AA74" s="13">
        <f>VLOOKUP($A:$A,小麦!$A:$AY,23,0)</f>
        <v>517</v>
      </c>
      <c r="AB74" s="13">
        <f>VLOOKUP($A:$A,小麦!$A:$AY,28,0)</f>
        <v>505</v>
      </c>
      <c r="AC74" s="13">
        <f>VLOOKUP($A:$A,小麦!$A:$AY,33,0)</f>
        <v>497</v>
      </c>
      <c r="AD74" s="13">
        <f>VLOOKUP($A:$A,小麦!$A:$AY,38,0)</f>
        <v>489</v>
      </c>
      <c r="AE74" s="13">
        <f>VLOOKUP($A:$A,小麦!$A:$AY,43,0)</f>
        <v>638</v>
      </c>
      <c r="AF74" s="13">
        <f>VLOOKUP($A:$A,小麦!$A:$AY,48,0)</f>
        <v>455</v>
      </c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</row>
    <row r="75" spans="1:50">
      <c r="A75" s="3" t="s">
        <v>209</v>
      </c>
      <c r="B75" s="13"/>
      <c r="C75" s="13"/>
      <c r="D75" s="13"/>
      <c r="E75" s="13"/>
      <c r="F75" s="13"/>
      <c r="G75" s="13"/>
      <c r="H75" s="13"/>
      <c r="I75" s="13"/>
      <c r="J75" s="13"/>
      <c r="K75" s="82"/>
      <c r="L75" s="12">
        <v>359</v>
      </c>
      <c r="M75" s="12">
        <v>301</v>
      </c>
      <c r="N75" s="12">
        <v>342</v>
      </c>
      <c r="O75" s="12">
        <v>352</v>
      </c>
      <c r="P75" s="12">
        <v>278</v>
      </c>
      <c r="Q75" s="12">
        <v>240</v>
      </c>
      <c r="R75" s="12">
        <v>341</v>
      </c>
      <c r="S75" s="12">
        <v>375</v>
      </c>
      <c r="T75" s="12">
        <v>418</v>
      </c>
      <c r="U75" s="12">
        <v>428</v>
      </c>
      <c r="V75" s="3"/>
      <c r="W75" s="12" t="str">
        <f>VLOOKUP($A:$A,小麦!$A:$AY,3,0)</f>
        <v>-</v>
      </c>
      <c r="X75" s="13" t="str">
        <f>VLOOKUP($A:$A,小麦!$A:$AY,8,0)</f>
        <v>-</v>
      </c>
      <c r="Y75" s="13" t="str">
        <f>VLOOKUP($A:$A,小麦!$A:$AY,13,0)</f>
        <v>-</v>
      </c>
      <c r="Z75" s="13" t="str">
        <f>VLOOKUP($A:$A,小麦!$A:$AY,18,0)</f>
        <v>-</v>
      </c>
      <c r="AA75" s="13" t="str">
        <f>VLOOKUP($A:$A,小麦!$A:$AY,23,0)</f>
        <v>-</v>
      </c>
      <c r="AB75" s="13" t="str">
        <f>VLOOKUP($A:$A,小麦!$A:$AY,28,0)</f>
        <v>-</v>
      </c>
      <c r="AC75" s="13" t="str">
        <f>VLOOKUP($A:$A,小麦!$A:$AY,33,0)</f>
        <v>-</v>
      </c>
      <c r="AD75" s="13" t="str">
        <f>VLOOKUP($A:$A,小麦!$A:$AY,38,0)</f>
        <v>-</v>
      </c>
      <c r="AE75" s="13" t="str">
        <f>VLOOKUP($A:$A,小麦!$A:$AY,43,0)</f>
        <v>-</v>
      </c>
      <c r="AF75" s="13" t="str">
        <f>VLOOKUP($A:$A,小麦!$A:$AY,48,0)</f>
        <v>-</v>
      </c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</row>
    <row r="76" spans="1:50">
      <c r="A76" s="3" t="s">
        <v>210</v>
      </c>
      <c r="B76" s="13"/>
      <c r="C76" s="13"/>
      <c r="D76" s="13"/>
      <c r="E76" s="13"/>
      <c r="F76" s="13"/>
      <c r="G76" s="13"/>
      <c r="H76" s="13"/>
      <c r="I76" s="13"/>
      <c r="J76" s="13"/>
      <c r="K76" s="82"/>
      <c r="L76" s="12">
        <v>359</v>
      </c>
      <c r="M76" s="12">
        <v>301</v>
      </c>
      <c r="N76" s="12">
        <v>342</v>
      </c>
      <c r="O76" s="12">
        <v>352</v>
      </c>
      <c r="P76" s="12">
        <v>278</v>
      </c>
      <c r="Q76" s="12">
        <v>240</v>
      </c>
      <c r="R76" s="12">
        <v>341</v>
      </c>
      <c r="S76" s="12">
        <v>375</v>
      </c>
      <c r="T76" s="12">
        <v>418</v>
      </c>
      <c r="U76" s="12">
        <v>428</v>
      </c>
      <c r="V76" s="3"/>
      <c r="W76" s="12" t="str">
        <f>VLOOKUP($A:$A,小麦!$A:$AY,3,0)</f>
        <v>x</v>
      </c>
      <c r="X76" s="13" t="str">
        <f>VLOOKUP($A:$A,小麦!$A:$AY,8,0)</f>
        <v>x</v>
      </c>
      <c r="Y76" s="13" t="str">
        <f>VLOOKUP($A:$A,小麦!$A:$AY,13,0)</f>
        <v>x</v>
      </c>
      <c r="Z76" s="13" t="str">
        <f>VLOOKUP($A:$A,小麦!$A:$AY,18,0)</f>
        <v>x</v>
      </c>
      <c r="AA76" s="13" t="str">
        <f>VLOOKUP($A:$A,小麦!$A:$AY,23,0)</f>
        <v>x</v>
      </c>
      <c r="AB76" s="13" t="str">
        <f>VLOOKUP($A:$A,小麦!$A:$AY,28,0)</f>
        <v>x</v>
      </c>
      <c r="AC76" s="13" t="str">
        <f>VLOOKUP($A:$A,小麦!$A:$AY,33,0)</f>
        <v>x</v>
      </c>
      <c r="AD76" s="13" t="str">
        <f>VLOOKUP($A:$A,小麦!$A:$AY,38,0)</f>
        <v>x</v>
      </c>
      <c r="AE76" s="13" t="str">
        <f>VLOOKUP($A:$A,小麦!$A:$AY,43,0)</f>
        <v>x</v>
      </c>
      <c r="AF76" s="13" t="str">
        <f>VLOOKUP($A:$A,小麦!$A:$AY,48,0)</f>
        <v>x</v>
      </c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</row>
    <row r="77" spans="1:50">
      <c r="A77" s="3" t="s">
        <v>211</v>
      </c>
      <c r="B77" s="13"/>
      <c r="C77" s="13"/>
      <c r="D77" s="13"/>
      <c r="E77" s="13"/>
      <c r="F77" s="13"/>
      <c r="G77" s="13"/>
      <c r="H77" s="13"/>
      <c r="I77" s="13"/>
      <c r="J77" s="13"/>
      <c r="K77" s="82"/>
      <c r="L77" s="12">
        <v>359</v>
      </c>
      <c r="M77" s="12">
        <v>301</v>
      </c>
      <c r="N77" s="12">
        <v>342</v>
      </c>
      <c r="O77" s="12">
        <v>352</v>
      </c>
      <c r="P77" s="12">
        <v>278</v>
      </c>
      <c r="Q77" s="12">
        <v>240</v>
      </c>
      <c r="R77" s="12">
        <v>341</v>
      </c>
      <c r="S77" s="12">
        <v>375</v>
      </c>
      <c r="T77" s="12">
        <v>418</v>
      </c>
      <c r="U77" s="12">
        <v>428</v>
      </c>
      <c r="V77" s="3"/>
      <c r="W77" s="12" t="str">
        <f>VLOOKUP($A:$A,小麦!$A:$AY,3,0)</f>
        <v>-</v>
      </c>
      <c r="X77" s="13" t="str">
        <f>VLOOKUP($A:$A,小麦!$A:$AY,8,0)</f>
        <v>-</v>
      </c>
      <c r="Y77" s="13" t="str">
        <f>VLOOKUP($A:$A,小麦!$A:$AY,13,0)</f>
        <v>-</v>
      </c>
      <c r="Z77" s="13" t="str">
        <f>VLOOKUP($A:$A,小麦!$A:$AY,18,0)</f>
        <v>-</v>
      </c>
      <c r="AA77" s="13" t="str">
        <f>VLOOKUP($A:$A,小麦!$A:$AY,23,0)</f>
        <v>-</v>
      </c>
      <c r="AB77" s="13" t="str">
        <f>VLOOKUP($A:$A,小麦!$A:$AY,28,0)</f>
        <v>-</v>
      </c>
      <c r="AC77" s="13" t="str">
        <f>VLOOKUP($A:$A,小麦!$A:$AY,33,0)</f>
        <v>-</v>
      </c>
      <c r="AD77" s="13" t="str">
        <f>VLOOKUP($A:$A,小麦!$A:$AY,38,0)</f>
        <v>x</v>
      </c>
      <c r="AE77" s="13" t="str">
        <f>VLOOKUP($A:$A,小麦!$A:$AY,43,0)</f>
        <v>x</v>
      </c>
      <c r="AF77" s="13" t="str">
        <f>VLOOKUP($A:$A,小麦!$A:$AY,48,0)</f>
        <v>x</v>
      </c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</row>
    <row r="78" spans="1:50">
      <c r="A78" s="3" t="s">
        <v>212</v>
      </c>
      <c r="B78" s="13"/>
      <c r="C78" s="13"/>
      <c r="D78" s="13"/>
      <c r="E78" s="13"/>
      <c r="F78" s="13"/>
      <c r="G78" s="13"/>
      <c r="H78" s="13"/>
      <c r="I78" s="13"/>
      <c r="J78" s="13"/>
      <c r="K78" s="82"/>
      <c r="L78" s="12">
        <v>359</v>
      </c>
      <c r="M78" s="12">
        <v>301</v>
      </c>
      <c r="N78" s="12">
        <v>342</v>
      </c>
      <c r="O78" s="12">
        <v>352</v>
      </c>
      <c r="P78" s="12">
        <v>278</v>
      </c>
      <c r="Q78" s="12">
        <v>240</v>
      </c>
      <c r="R78" s="12">
        <v>341</v>
      </c>
      <c r="S78" s="12">
        <v>375</v>
      </c>
      <c r="T78" s="12">
        <v>418</v>
      </c>
      <c r="U78" s="12">
        <v>428</v>
      </c>
      <c r="V78" s="3"/>
      <c r="W78" s="12" t="str">
        <f>VLOOKUP($A:$A,小麦!$A:$AY,3,0)</f>
        <v>-</v>
      </c>
      <c r="X78" s="13" t="str">
        <f>VLOOKUP($A:$A,小麦!$A:$AY,8,0)</f>
        <v>-</v>
      </c>
      <c r="Y78" s="13" t="str">
        <f>VLOOKUP($A:$A,小麦!$A:$AY,13,0)</f>
        <v>x</v>
      </c>
      <c r="Z78" s="13" t="str">
        <f>VLOOKUP($A:$A,小麦!$A:$AY,18,0)</f>
        <v>x</v>
      </c>
      <c r="AA78" s="13" t="str">
        <f>VLOOKUP($A:$A,小麦!$A:$AY,23,0)</f>
        <v>x</v>
      </c>
      <c r="AB78" s="13" t="str">
        <f>VLOOKUP($A:$A,小麦!$A:$AY,28,0)</f>
        <v>x</v>
      </c>
      <c r="AC78" s="13" t="str">
        <f>VLOOKUP($A:$A,小麦!$A:$AY,33,0)</f>
        <v>x</v>
      </c>
      <c r="AD78" s="13" t="str">
        <f>VLOOKUP($A:$A,小麦!$A:$AY,38,0)</f>
        <v>x</v>
      </c>
      <c r="AE78" s="13" t="str">
        <f>VLOOKUP($A:$A,小麦!$A:$AY,43,0)</f>
        <v>x</v>
      </c>
      <c r="AF78" s="13" t="str">
        <f>VLOOKUP($A:$A,小麦!$A:$AY,48,0)</f>
        <v>x</v>
      </c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</row>
    <row r="79" spans="1:50">
      <c r="A79" s="3" t="s">
        <v>213</v>
      </c>
      <c r="B79" s="13">
        <v>447</v>
      </c>
      <c r="C79" s="13">
        <v>414</v>
      </c>
      <c r="D79" s="13">
        <v>502</v>
      </c>
      <c r="E79" s="13">
        <v>410</v>
      </c>
      <c r="F79" s="13">
        <v>594</v>
      </c>
      <c r="G79" s="13">
        <v>511</v>
      </c>
      <c r="H79" s="13">
        <v>451</v>
      </c>
      <c r="I79" s="13">
        <v>540</v>
      </c>
      <c r="J79" s="13">
        <v>554</v>
      </c>
      <c r="K79" s="82">
        <v>398</v>
      </c>
      <c r="L79" s="12">
        <v>359</v>
      </c>
      <c r="M79" s="12">
        <v>301</v>
      </c>
      <c r="N79" s="12">
        <v>342</v>
      </c>
      <c r="O79" s="12">
        <v>352</v>
      </c>
      <c r="P79" s="12">
        <v>278</v>
      </c>
      <c r="Q79" s="12">
        <v>240</v>
      </c>
      <c r="R79" s="12">
        <v>341</v>
      </c>
      <c r="S79" s="12">
        <v>375</v>
      </c>
      <c r="T79" s="12">
        <v>418</v>
      </c>
      <c r="U79" s="12">
        <v>428</v>
      </c>
      <c r="V79" s="3"/>
      <c r="W79" s="12">
        <f>VLOOKUP($A:$A,小麦!$A:$AY,3,0)</f>
        <v>447</v>
      </c>
      <c r="X79" s="13">
        <f>VLOOKUP($A:$A,小麦!$A:$AY,8,0)</f>
        <v>414</v>
      </c>
      <c r="Y79" s="13">
        <f>VLOOKUP($A:$A,小麦!$A:$AY,13,0)</f>
        <v>502</v>
      </c>
      <c r="Z79" s="13">
        <f>VLOOKUP($A:$A,小麦!$A:$AY,18,0)</f>
        <v>410</v>
      </c>
      <c r="AA79" s="13">
        <f>VLOOKUP($A:$A,小麦!$A:$AY,23,0)</f>
        <v>594</v>
      </c>
      <c r="AB79" s="13">
        <f>VLOOKUP($A:$A,小麦!$A:$AY,28,0)</f>
        <v>511</v>
      </c>
      <c r="AC79" s="13">
        <f>VLOOKUP($A:$A,小麦!$A:$AY,33,0)</f>
        <v>451</v>
      </c>
      <c r="AD79" s="13">
        <f>VLOOKUP($A:$A,小麦!$A:$AY,38,0)</f>
        <v>540</v>
      </c>
      <c r="AE79" s="13">
        <f>VLOOKUP($A:$A,小麦!$A:$AY,43,0)</f>
        <v>554</v>
      </c>
      <c r="AF79" s="13">
        <f>VLOOKUP($A:$A,小麦!$A:$AY,48,0)</f>
        <v>398</v>
      </c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</row>
    <row r="80" spans="1:50">
      <c r="A80" s="3" t="s">
        <v>214</v>
      </c>
      <c r="B80" s="13"/>
      <c r="C80" s="13"/>
      <c r="D80" s="13"/>
      <c r="E80" s="13"/>
      <c r="F80" s="13"/>
      <c r="G80" s="13"/>
      <c r="H80" s="13"/>
      <c r="I80" s="13"/>
      <c r="J80" s="13"/>
      <c r="K80" s="82"/>
      <c r="L80" s="12">
        <v>359</v>
      </c>
      <c r="M80" s="12">
        <v>301</v>
      </c>
      <c r="N80" s="12">
        <v>342</v>
      </c>
      <c r="O80" s="12">
        <v>352</v>
      </c>
      <c r="P80" s="12">
        <v>278</v>
      </c>
      <c r="Q80" s="12">
        <v>240</v>
      </c>
      <c r="R80" s="12">
        <v>341</v>
      </c>
      <c r="S80" s="12">
        <v>375</v>
      </c>
      <c r="T80" s="12">
        <v>418</v>
      </c>
      <c r="U80" s="12">
        <v>428</v>
      </c>
      <c r="V80" s="3"/>
      <c r="W80" s="12" t="str">
        <f>VLOOKUP($A:$A,小麦!$A:$AY,3,0)</f>
        <v>-</v>
      </c>
      <c r="X80" s="13" t="str">
        <f>VLOOKUP($A:$A,小麦!$A:$AY,8,0)</f>
        <v>-</v>
      </c>
      <c r="Y80" s="13" t="str">
        <f>VLOOKUP($A:$A,小麦!$A:$AY,13,0)</f>
        <v>-</v>
      </c>
      <c r="Z80" s="13" t="str">
        <f>VLOOKUP($A:$A,小麦!$A:$AY,18,0)</f>
        <v>x</v>
      </c>
      <c r="AA80" s="13" t="str">
        <f>VLOOKUP($A:$A,小麦!$A:$AY,23,0)</f>
        <v>x</v>
      </c>
      <c r="AB80" s="13" t="str">
        <f>VLOOKUP($A:$A,小麦!$A:$AY,28,0)</f>
        <v>x</v>
      </c>
      <c r="AC80" s="13" t="str">
        <f>VLOOKUP($A:$A,小麦!$A:$AY,33,0)</f>
        <v>x</v>
      </c>
      <c r="AD80" s="13" t="str">
        <f>VLOOKUP($A:$A,小麦!$A:$AY,38,0)</f>
        <v>x</v>
      </c>
      <c r="AE80" s="13" t="str">
        <f>VLOOKUP($A:$A,小麦!$A:$AY,43,0)</f>
        <v>x</v>
      </c>
      <c r="AF80" s="13" t="str">
        <f>VLOOKUP($A:$A,小麦!$A:$AY,48,0)</f>
        <v>x</v>
      </c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</row>
    <row r="81" spans="1:50">
      <c r="A81" s="3" t="s">
        <v>215</v>
      </c>
      <c r="B81" s="13"/>
      <c r="C81" s="13"/>
      <c r="D81" s="13"/>
      <c r="E81" s="13"/>
      <c r="F81" s="13"/>
      <c r="G81" s="13"/>
      <c r="H81" s="13"/>
      <c r="I81" s="13"/>
      <c r="J81" s="13"/>
      <c r="K81" s="82"/>
      <c r="L81" s="12">
        <v>359</v>
      </c>
      <c r="M81" s="12">
        <v>301</v>
      </c>
      <c r="N81" s="12">
        <v>342</v>
      </c>
      <c r="O81" s="12">
        <v>352</v>
      </c>
      <c r="P81" s="12">
        <v>278</v>
      </c>
      <c r="Q81" s="12">
        <v>240</v>
      </c>
      <c r="R81" s="12">
        <v>341</v>
      </c>
      <c r="S81" s="12">
        <v>375</v>
      </c>
      <c r="T81" s="12">
        <v>418</v>
      </c>
      <c r="U81" s="12">
        <v>428</v>
      </c>
      <c r="V81" s="3"/>
      <c r="W81" s="12" t="str">
        <f>VLOOKUP($A:$A,小麦!$A:$AY,3,0)</f>
        <v>-</v>
      </c>
      <c r="X81" s="13" t="str">
        <f>VLOOKUP($A:$A,小麦!$A:$AY,8,0)</f>
        <v>-</v>
      </c>
      <c r="Y81" s="13" t="str">
        <f>VLOOKUP($A:$A,小麦!$A:$AY,13,0)</f>
        <v>-</v>
      </c>
      <c r="Z81" s="13" t="str">
        <f>VLOOKUP($A:$A,小麦!$A:$AY,18,0)</f>
        <v>-</v>
      </c>
      <c r="AA81" s="13" t="str">
        <f>VLOOKUP($A:$A,小麦!$A:$AY,23,0)</f>
        <v>-</v>
      </c>
      <c r="AB81" s="13" t="str">
        <f>VLOOKUP($A:$A,小麦!$A:$AY,28,0)</f>
        <v>-</v>
      </c>
      <c r="AC81" s="13" t="str">
        <f>VLOOKUP($A:$A,小麦!$A:$AY,33,0)</f>
        <v>-</v>
      </c>
      <c r="AD81" s="13" t="str">
        <f>VLOOKUP($A:$A,小麦!$A:$AY,38,0)</f>
        <v>-</v>
      </c>
      <c r="AE81" s="13" t="str">
        <f>VLOOKUP($A:$A,小麦!$A:$AY,43,0)</f>
        <v>-</v>
      </c>
      <c r="AF81" s="13" t="str">
        <f>VLOOKUP($A:$A,小麦!$A:$AY,48,0)</f>
        <v>-</v>
      </c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</row>
    <row r="82" spans="1:50">
      <c r="A82" s="3" t="s">
        <v>302</v>
      </c>
      <c r="B82" s="13">
        <v>462</v>
      </c>
      <c r="C82" s="13">
        <v>482</v>
      </c>
      <c r="D82" s="13">
        <v>506</v>
      </c>
      <c r="E82" s="13">
        <v>463</v>
      </c>
      <c r="F82" s="13">
        <v>625</v>
      </c>
      <c r="G82" s="13">
        <v>615</v>
      </c>
      <c r="H82" s="13">
        <v>541</v>
      </c>
      <c r="I82" s="13">
        <v>600</v>
      </c>
      <c r="J82" s="13">
        <v>631</v>
      </c>
      <c r="K82" s="82">
        <v>482</v>
      </c>
      <c r="L82" s="12">
        <v>359</v>
      </c>
      <c r="M82" s="12">
        <v>301</v>
      </c>
      <c r="N82" s="12">
        <v>342</v>
      </c>
      <c r="O82" s="12">
        <v>352</v>
      </c>
      <c r="P82" s="12">
        <v>278</v>
      </c>
      <c r="Q82" s="12">
        <v>240</v>
      </c>
      <c r="R82" s="12">
        <v>341</v>
      </c>
      <c r="S82" s="12">
        <v>375</v>
      </c>
      <c r="T82" s="12">
        <v>418</v>
      </c>
      <c r="U82" s="12">
        <v>428</v>
      </c>
      <c r="V82" s="3"/>
      <c r="W82" s="12">
        <f>VLOOKUP($A:$A,小麦!$A:$AY,3,0)</f>
        <v>462</v>
      </c>
      <c r="X82" s="13">
        <f>VLOOKUP($A:$A,小麦!$A:$AY,8,0)</f>
        <v>482</v>
      </c>
      <c r="Y82" s="13">
        <f>VLOOKUP($A:$A,小麦!$A:$AY,13,0)</f>
        <v>506</v>
      </c>
      <c r="Z82" s="13">
        <f>VLOOKUP($A:$A,小麦!$A:$AY,18,0)</f>
        <v>463</v>
      </c>
      <c r="AA82" s="13">
        <f>VLOOKUP($A:$A,小麦!$A:$AY,23,0)</f>
        <v>625</v>
      </c>
      <c r="AB82" s="13">
        <f>VLOOKUP($A:$A,小麦!$A:$AY,28,0)</f>
        <v>615</v>
      </c>
      <c r="AC82" s="13">
        <f>VLOOKUP($A:$A,小麦!$A:$AY,33,0)</f>
        <v>541</v>
      </c>
      <c r="AD82" s="13">
        <f>VLOOKUP($A:$A,小麦!$A:$AY,38,0)</f>
        <v>600</v>
      </c>
      <c r="AE82" s="13">
        <f>VLOOKUP($A:$A,小麦!$A:$AY,43,0)</f>
        <v>631</v>
      </c>
      <c r="AF82" s="13">
        <f>VLOOKUP($A:$A,小麦!$A:$AY,48,0)</f>
        <v>482</v>
      </c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</row>
    <row r="83" spans="1:50">
      <c r="A83" s="3" t="s">
        <v>217</v>
      </c>
      <c r="B83" s="13">
        <v>369</v>
      </c>
      <c r="C83" s="13">
        <v>415</v>
      </c>
      <c r="D83" s="13">
        <v>433</v>
      </c>
      <c r="E83" s="13">
        <v>395</v>
      </c>
      <c r="F83" s="13">
        <v>491</v>
      </c>
      <c r="G83" s="13">
        <v>509</v>
      </c>
      <c r="H83" s="13">
        <v>494</v>
      </c>
      <c r="I83" s="13">
        <v>486</v>
      </c>
      <c r="J83" s="13">
        <v>500</v>
      </c>
      <c r="K83" s="82">
        <v>383</v>
      </c>
      <c r="L83" s="12">
        <v>359</v>
      </c>
      <c r="M83" s="12">
        <v>301</v>
      </c>
      <c r="N83" s="12">
        <v>342</v>
      </c>
      <c r="O83" s="12">
        <v>352</v>
      </c>
      <c r="P83" s="12">
        <v>278</v>
      </c>
      <c r="Q83" s="12">
        <v>240</v>
      </c>
      <c r="R83" s="12">
        <v>341</v>
      </c>
      <c r="S83" s="12">
        <v>375</v>
      </c>
      <c r="T83" s="12">
        <v>418</v>
      </c>
      <c r="U83" s="12">
        <v>428</v>
      </c>
      <c r="V83" s="3"/>
      <c r="W83" s="12">
        <f>VLOOKUP($A:$A,小麦!$A:$AY,3,0)</f>
        <v>369</v>
      </c>
      <c r="X83" s="13">
        <f>VLOOKUP($A:$A,小麦!$A:$AY,8,0)</f>
        <v>415</v>
      </c>
      <c r="Y83" s="13">
        <f>VLOOKUP($A:$A,小麦!$A:$AY,13,0)</f>
        <v>433</v>
      </c>
      <c r="Z83" s="13">
        <f>VLOOKUP($A:$A,小麦!$A:$AY,18,0)</f>
        <v>395</v>
      </c>
      <c r="AA83" s="13">
        <f>VLOOKUP($A:$A,小麦!$A:$AY,23,0)</f>
        <v>491</v>
      </c>
      <c r="AB83" s="13">
        <f>VLOOKUP($A:$A,小麦!$A:$AY,28,0)</f>
        <v>509</v>
      </c>
      <c r="AC83" s="13">
        <f>VLOOKUP($A:$A,小麦!$A:$AY,33,0)</f>
        <v>494</v>
      </c>
      <c r="AD83" s="13">
        <f>VLOOKUP($A:$A,小麦!$A:$AY,38,0)</f>
        <v>486</v>
      </c>
      <c r="AE83" s="13">
        <f>VLOOKUP($A:$A,小麦!$A:$AY,43,0)</f>
        <v>500</v>
      </c>
      <c r="AF83" s="13">
        <f>VLOOKUP($A:$A,小麦!$A:$AY,48,0)</f>
        <v>383</v>
      </c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</row>
    <row r="84" spans="1:50">
      <c r="A84" s="3" t="s">
        <v>291</v>
      </c>
      <c r="B84" s="13"/>
      <c r="C84" s="13"/>
      <c r="D84" s="13"/>
      <c r="E84" s="13"/>
      <c r="F84" s="13"/>
      <c r="G84" s="13"/>
      <c r="H84" s="13">
        <v>593</v>
      </c>
      <c r="I84" s="13">
        <v>612</v>
      </c>
      <c r="J84" s="13">
        <v>557</v>
      </c>
      <c r="K84" s="82">
        <v>446</v>
      </c>
      <c r="L84" s="12">
        <v>359</v>
      </c>
      <c r="M84" s="12">
        <v>301</v>
      </c>
      <c r="N84" s="12">
        <v>342</v>
      </c>
      <c r="O84" s="12">
        <v>352</v>
      </c>
      <c r="P84" s="12">
        <v>278</v>
      </c>
      <c r="Q84" s="12">
        <v>240</v>
      </c>
      <c r="R84" s="12">
        <v>341</v>
      </c>
      <c r="S84" s="12">
        <v>375</v>
      </c>
      <c r="T84" s="12">
        <v>418</v>
      </c>
      <c r="U84" s="12">
        <v>428</v>
      </c>
      <c r="V84" s="3"/>
      <c r="W84" s="12" t="str">
        <f>VLOOKUP($A:$A,小麦!$A:$AY,3,0)</f>
        <v>-</v>
      </c>
      <c r="X84" s="13" t="str">
        <f>VLOOKUP($A:$A,小麦!$A:$AY,8,0)</f>
        <v>-</v>
      </c>
      <c r="Y84" s="13" t="str">
        <f>VLOOKUP($A:$A,小麦!$A:$AY,13,0)</f>
        <v>-</v>
      </c>
      <c r="Z84" s="13" t="str">
        <f>VLOOKUP($A:$A,小麦!$A:$AY,18,0)</f>
        <v>x</v>
      </c>
      <c r="AA84" s="13" t="str">
        <f>VLOOKUP($A:$A,小麦!$A:$AY,23,0)</f>
        <v>x</v>
      </c>
      <c r="AB84" s="13" t="str">
        <f>VLOOKUP($A:$A,小麦!$A:$AY,28,0)</f>
        <v>x</v>
      </c>
      <c r="AC84" s="13">
        <f>VLOOKUP($A:$A,小麦!$A:$AY,33,0)</f>
        <v>593</v>
      </c>
      <c r="AD84" s="13">
        <f>VLOOKUP($A:$A,小麦!$A:$AY,38,0)</f>
        <v>612</v>
      </c>
      <c r="AE84" s="13">
        <f>VLOOKUP($A:$A,小麦!$A:$AY,43,0)</f>
        <v>557</v>
      </c>
      <c r="AF84" s="13">
        <f>VLOOKUP($A:$A,小麦!$A:$AY,48,0)</f>
        <v>446</v>
      </c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</row>
    <row r="85" spans="1:50">
      <c r="A85" s="3" t="s">
        <v>292</v>
      </c>
      <c r="B85" s="13"/>
      <c r="C85" s="13"/>
      <c r="D85" s="13"/>
      <c r="E85" s="13"/>
      <c r="F85" s="13"/>
      <c r="G85" s="13"/>
      <c r="H85" s="13"/>
      <c r="I85" s="13"/>
      <c r="J85" s="13"/>
      <c r="K85" s="82"/>
      <c r="L85" s="12">
        <v>359</v>
      </c>
      <c r="M85" s="12">
        <v>301</v>
      </c>
      <c r="N85" s="12">
        <v>342</v>
      </c>
      <c r="O85" s="12">
        <v>352</v>
      </c>
      <c r="P85" s="12">
        <v>278</v>
      </c>
      <c r="Q85" s="12">
        <v>240</v>
      </c>
      <c r="R85" s="12">
        <v>341</v>
      </c>
      <c r="S85" s="12">
        <v>375</v>
      </c>
      <c r="T85" s="12">
        <v>418</v>
      </c>
      <c r="U85" s="12">
        <v>428</v>
      </c>
      <c r="V85" s="3"/>
      <c r="W85" s="12" t="str">
        <f>VLOOKUP($A:$A,小麦!$A:$AY,3,0)</f>
        <v>x</v>
      </c>
      <c r="X85" s="13" t="str">
        <f>VLOOKUP($A:$A,小麦!$A:$AY,8,0)</f>
        <v>x</v>
      </c>
      <c r="Y85" s="13" t="str">
        <f>VLOOKUP($A:$A,小麦!$A:$AY,13,0)</f>
        <v>x</v>
      </c>
      <c r="Z85" s="13" t="str">
        <f>VLOOKUP($A:$A,小麦!$A:$AY,18,0)</f>
        <v>x</v>
      </c>
      <c r="AA85" s="13" t="str">
        <f>VLOOKUP($A:$A,小麦!$A:$AY,23,0)</f>
        <v>x</v>
      </c>
      <c r="AB85" s="13" t="str">
        <f>VLOOKUP($A:$A,小麦!$A:$AY,28,0)</f>
        <v>x</v>
      </c>
      <c r="AC85" s="13" t="str">
        <f>VLOOKUP($A:$A,小麦!$A:$AY,33,0)</f>
        <v>x</v>
      </c>
      <c r="AD85" s="13" t="str">
        <f>VLOOKUP($A:$A,小麦!$A:$AY,38,0)</f>
        <v>x</v>
      </c>
      <c r="AE85" s="13" t="str">
        <f>VLOOKUP($A:$A,小麦!$A:$AY,43,0)</f>
        <v>x</v>
      </c>
      <c r="AF85" s="13" t="str">
        <f>VLOOKUP($A:$A,小麦!$A:$AY,48,0)</f>
        <v>x</v>
      </c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</row>
    <row r="86" spans="1:50">
      <c r="A86" s="3" t="s">
        <v>218</v>
      </c>
      <c r="B86" s="13"/>
      <c r="C86" s="13"/>
      <c r="D86" s="13"/>
      <c r="E86" s="13"/>
      <c r="F86" s="13"/>
      <c r="G86" s="13"/>
      <c r="H86" s="13"/>
      <c r="I86" s="13"/>
      <c r="J86" s="13"/>
      <c r="K86" s="82"/>
      <c r="L86" s="12">
        <v>359</v>
      </c>
      <c r="M86" s="12">
        <v>301</v>
      </c>
      <c r="N86" s="12">
        <v>342</v>
      </c>
      <c r="O86" s="12">
        <v>352</v>
      </c>
      <c r="P86" s="12">
        <v>278</v>
      </c>
      <c r="Q86" s="12">
        <v>240</v>
      </c>
      <c r="R86" s="12">
        <v>341</v>
      </c>
      <c r="S86" s="12">
        <v>375</v>
      </c>
      <c r="T86" s="12">
        <v>418</v>
      </c>
      <c r="U86" s="12">
        <v>428</v>
      </c>
      <c r="V86" s="3"/>
      <c r="W86" s="12" t="str">
        <f>VLOOKUP($A:$A,小麦!$A:$AY,3,0)</f>
        <v>-</v>
      </c>
      <c r="X86" s="13" t="str">
        <f>VLOOKUP($A:$A,小麦!$A:$AY,8,0)</f>
        <v>-</v>
      </c>
      <c r="Y86" s="13" t="str">
        <f>VLOOKUP($A:$A,小麦!$A:$AY,13,0)</f>
        <v>x</v>
      </c>
      <c r="Z86" s="13" t="str">
        <f>VLOOKUP($A:$A,小麦!$A:$AY,18,0)</f>
        <v>x</v>
      </c>
      <c r="AA86" s="13" t="str">
        <f>VLOOKUP($A:$A,小麦!$A:$AY,23,0)</f>
        <v>x</v>
      </c>
      <c r="AB86" s="13" t="str">
        <f>VLOOKUP($A:$A,小麦!$A:$AY,28,0)</f>
        <v>x</v>
      </c>
      <c r="AC86" s="13" t="str">
        <f>VLOOKUP($A:$A,小麦!$A:$AY,33,0)</f>
        <v>x</v>
      </c>
      <c r="AD86" s="13" t="str">
        <f>VLOOKUP($A:$A,小麦!$A:$AY,38,0)</f>
        <v>x</v>
      </c>
      <c r="AE86" s="13" t="str">
        <f>VLOOKUP($A:$A,小麦!$A:$AY,43,0)</f>
        <v>x</v>
      </c>
      <c r="AF86" s="13" t="str">
        <f>VLOOKUP($A:$A,小麦!$A:$AY,48,0)</f>
        <v>x</v>
      </c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</row>
    <row r="87" spans="1:50">
      <c r="A87" s="3" t="s">
        <v>219</v>
      </c>
      <c r="B87" s="13"/>
      <c r="C87" s="13"/>
      <c r="D87" s="13"/>
      <c r="E87" s="13"/>
      <c r="F87" s="13"/>
      <c r="G87" s="13"/>
      <c r="H87" s="13"/>
      <c r="I87" s="13"/>
      <c r="J87" s="13"/>
      <c r="K87" s="82"/>
      <c r="L87" s="12">
        <v>359</v>
      </c>
      <c r="M87" s="12">
        <v>301</v>
      </c>
      <c r="N87" s="12">
        <v>342</v>
      </c>
      <c r="O87" s="12">
        <v>352</v>
      </c>
      <c r="P87" s="12">
        <v>278</v>
      </c>
      <c r="Q87" s="12">
        <v>240</v>
      </c>
      <c r="R87" s="12">
        <v>341</v>
      </c>
      <c r="S87" s="12">
        <v>375</v>
      </c>
      <c r="T87" s="12">
        <v>418</v>
      </c>
      <c r="U87" s="12">
        <v>428</v>
      </c>
      <c r="V87" s="3"/>
      <c r="W87" s="12" t="str">
        <f>VLOOKUP($A:$A,小麦!$A:$AY,3,0)</f>
        <v>-</v>
      </c>
      <c r="X87" s="13" t="str">
        <f>VLOOKUP($A:$A,小麦!$A:$AY,8,0)</f>
        <v>-</v>
      </c>
      <c r="Y87" s="13" t="str">
        <f>VLOOKUP($A:$A,小麦!$A:$AY,13,0)</f>
        <v>-</v>
      </c>
      <c r="Z87" s="13" t="str">
        <f>VLOOKUP($A:$A,小麦!$A:$AY,18,0)</f>
        <v>-</v>
      </c>
      <c r="AA87" s="13" t="str">
        <f>VLOOKUP($A:$A,小麦!$A:$AY,23,0)</f>
        <v>-</v>
      </c>
      <c r="AB87" s="13" t="str">
        <f>VLOOKUP($A:$A,小麦!$A:$AY,28,0)</f>
        <v>-</v>
      </c>
      <c r="AC87" s="13" t="str">
        <f>VLOOKUP($A:$A,小麦!$A:$AY,33,0)</f>
        <v>-</v>
      </c>
      <c r="AD87" s="13" t="str">
        <f>VLOOKUP($A:$A,小麦!$A:$AY,38,0)</f>
        <v>-</v>
      </c>
      <c r="AE87" s="13" t="str">
        <f>VLOOKUP($A:$A,小麦!$A:$AY,43,0)</f>
        <v>-</v>
      </c>
      <c r="AF87" s="13" t="str">
        <f>VLOOKUP($A:$A,小麦!$A:$AY,48,0)</f>
        <v>-</v>
      </c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</row>
    <row r="88" spans="1:50">
      <c r="A88" s="3" t="s">
        <v>220</v>
      </c>
      <c r="B88" s="13"/>
      <c r="C88" s="13"/>
      <c r="D88" s="13"/>
      <c r="E88" s="13"/>
      <c r="F88" s="13"/>
      <c r="G88" s="13"/>
      <c r="H88" s="13"/>
      <c r="I88" s="13"/>
      <c r="J88" s="13"/>
      <c r="K88" s="82"/>
      <c r="L88" s="12">
        <v>359</v>
      </c>
      <c r="M88" s="12">
        <v>301</v>
      </c>
      <c r="N88" s="12">
        <v>342</v>
      </c>
      <c r="O88" s="12">
        <v>352</v>
      </c>
      <c r="P88" s="12">
        <v>278</v>
      </c>
      <c r="Q88" s="12">
        <v>240</v>
      </c>
      <c r="R88" s="12">
        <v>341</v>
      </c>
      <c r="S88" s="12">
        <v>375</v>
      </c>
      <c r="T88" s="12">
        <v>418</v>
      </c>
      <c r="U88" s="12">
        <v>428</v>
      </c>
      <c r="V88" s="3"/>
      <c r="W88" s="12" t="str">
        <f>VLOOKUP($A:$A,小麦!$A:$AY,3,0)</f>
        <v>-</v>
      </c>
      <c r="X88" s="13" t="str">
        <f>VLOOKUP($A:$A,小麦!$A:$AY,8,0)</f>
        <v>-</v>
      </c>
      <c r="Y88" s="13" t="str">
        <f>VLOOKUP($A:$A,小麦!$A:$AY,13,0)</f>
        <v>-</v>
      </c>
      <c r="Z88" s="13" t="str">
        <f>VLOOKUP($A:$A,小麦!$A:$AY,18,0)</f>
        <v>-</v>
      </c>
      <c r="AA88" s="13" t="str">
        <f>VLOOKUP($A:$A,小麦!$A:$AY,23,0)</f>
        <v>-</v>
      </c>
      <c r="AB88" s="13" t="str">
        <f>VLOOKUP($A:$A,小麦!$A:$AY,28,0)</f>
        <v>-</v>
      </c>
      <c r="AC88" s="13" t="str">
        <f>VLOOKUP($A:$A,小麦!$A:$AY,33,0)</f>
        <v>-</v>
      </c>
      <c r="AD88" s="13" t="str">
        <f>VLOOKUP($A:$A,小麦!$A:$AY,38,0)</f>
        <v>-</v>
      </c>
      <c r="AE88" s="13" t="str">
        <f>VLOOKUP($A:$A,小麦!$A:$AY,43,0)</f>
        <v>-</v>
      </c>
      <c r="AF88" s="13" t="str">
        <f>VLOOKUP($A:$A,小麦!$A:$AY,48,0)</f>
        <v>-</v>
      </c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</row>
    <row r="89" spans="1:50">
      <c r="A89" s="3" t="s">
        <v>221</v>
      </c>
      <c r="B89" s="13"/>
      <c r="C89" s="13"/>
      <c r="D89" s="13"/>
      <c r="E89" s="13"/>
      <c r="F89" s="13"/>
      <c r="G89" s="13"/>
      <c r="H89" s="13"/>
      <c r="I89" s="13"/>
      <c r="J89" s="13"/>
      <c r="K89" s="82"/>
      <c r="L89" s="12">
        <v>359</v>
      </c>
      <c r="M89" s="12">
        <v>301</v>
      </c>
      <c r="N89" s="12">
        <v>342</v>
      </c>
      <c r="O89" s="12">
        <v>352</v>
      </c>
      <c r="P89" s="12">
        <v>278</v>
      </c>
      <c r="Q89" s="12">
        <v>240</v>
      </c>
      <c r="R89" s="12">
        <v>341</v>
      </c>
      <c r="S89" s="12">
        <v>375</v>
      </c>
      <c r="T89" s="12">
        <v>418</v>
      </c>
      <c r="U89" s="12">
        <v>428</v>
      </c>
      <c r="V89" s="3"/>
      <c r="W89" s="12" t="str">
        <f>VLOOKUP($A:$A,小麦!$A:$AY,3,0)</f>
        <v>-</v>
      </c>
      <c r="X89" s="13" t="str">
        <f>VLOOKUP($A:$A,小麦!$A:$AY,8,0)</f>
        <v>-</v>
      </c>
      <c r="Y89" s="13" t="str">
        <f>VLOOKUP($A:$A,小麦!$A:$AY,13,0)</f>
        <v>-</v>
      </c>
      <c r="Z89" s="13" t="str">
        <f>VLOOKUP($A:$A,小麦!$A:$AY,18,0)</f>
        <v>-</v>
      </c>
      <c r="AA89" s="13" t="str">
        <f>VLOOKUP($A:$A,小麦!$A:$AY,23,0)</f>
        <v>x</v>
      </c>
      <c r="AB89" s="13" t="str">
        <f>VLOOKUP($A:$A,小麦!$A:$AY,28,0)</f>
        <v>x</v>
      </c>
      <c r="AC89" s="13" t="str">
        <f>VLOOKUP($A:$A,小麦!$A:$AY,33,0)</f>
        <v>x</v>
      </c>
      <c r="AD89" s="13" t="str">
        <f>VLOOKUP($A:$A,小麦!$A:$AY,38,0)</f>
        <v>x</v>
      </c>
      <c r="AE89" s="13" t="str">
        <f>VLOOKUP($A:$A,小麦!$A:$AY,43,0)</f>
        <v>x</v>
      </c>
      <c r="AF89" s="13" t="str">
        <f>VLOOKUP($A:$A,小麦!$A:$AY,48,0)</f>
        <v>x</v>
      </c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</row>
    <row r="90" spans="1:50">
      <c r="A90" s="3" t="s">
        <v>222</v>
      </c>
      <c r="B90" s="13"/>
      <c r="C90" s="13"/>
      <c r="D90" s="13"/>
      <c r="E90" s="13"/>
      <c r="F90" s="13"/>
      <c r="G90" s="13"/>
      <c r="H90" s="13"/>
      <c r="I90" s="13"/>
      <c r="J90" s="13"/>
      <c r="K90" s="82"/>
      <c r="L90" s="12">
        <v>359</v>
      </c>
      <c r="M90" s="12">
        <v>301</v>
      </c>
      <c r="N90" s="12">
        <v>342</v>
      </c>
      <c r="O90" s="12">
        <v>352</v>
      </c>
      <c r="P90" s="12">
        <v>278</v>
      </c>
      <c r="Q90" s="12">
        <v>240</v>
      </c>
      <c r="R90" s="12">
        <v>341</v>
      </c>
      <c r="S90" s="12">
        <v>375</v>
      </c>
      <c r="T90" s="12">
        <v>418</v>
      </c>
      <c r="U90" s="12">
        <v>428</v>
      </c>
      <c r="V90" s="3"/>
      <c r="W90" s="12" t="str">
        <f>VLOOKUP($A:$A,小麦!$A:$AY,3,0)</f>
        <v>-</v>
      </c>
      <c r="X90" s="13" t="str">
        <f>VLOOKUP($A:$A,小麦!$A:$AY,8,0)</f>
        <v>-</v>
      </c>
      <c r="Y90" s="13" t="str">
        <f>VLOOKUP($A:$A,小麦!$A:$AY,13,0)</f>
        <v>-</v>
      </c>
      <c r="Z90" s="13" t="str">
        <f>VLOOKUP($A:$A,小麦!$A:$AY,18,0)</f>
        <v>-</v>
      </c>
      <c r="AA90" s="13" t="str">
        <f>VLOOKUP($A:$A,小麦!$A:$AY,23,0)</f>
        <v>-</v>
      </c>
      <c r="AB90" s="13" t="str">
        <f>VLOOKUP($A:$A,小麦!$A:$AY,28,0)</f>
        <v>-</v>
      </c>
      <c r="AC90" s="13" t="str">
        <f>VLOOKUP($A:$A,小麦!$A:$AY,33,0)</f>
        <v>-</v>
      </c>
      <c r="AD90" s="13" t="str">
        <f>VLOOKUP($A:$A,小麦!$A:$AY,38,0)</f>
        <v>-</v>
      </c>
      <c r="AE90" s="13" t="str">
        <f>VLOOKUP($A:$A,小麦!$A:$AY,43,0)</f>
        <v>-</v>
      </c>
      <c r="AF90" s="13" t="str">
        <f>VLOOKUP($A:$A,小麦!$A:$AY,48,0)</f>
        <v>-</v>
      </c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</row>
    <row r="91" spans="1:50">
      <c r="A91" s="3" t="s">
        <v>223</v>
      </c>
      <c r="B91" s="13"/>
      <c r="C91" s="13"/>
      <c r="D91" s="13"/>
      <c r="E91" s="13"/>
      <c r="F91" s="13"/>
      <c r="G91" s="13"/>
      <c r="H91" s="13"/>
      <c r="I91" s="13"/>
      <c r="J91" s="13"/>
      <c r="K91" s="82"/>
      <c r="L91" s="12">
        <v>359</v>
      </c>
      <c r="M91" s="12">
        <v>301</v>
      </c>
      <c r="N91" s="12">
        <v>342</v>
      </c>
      <c r="O91" s="12">
        <v>352</v>
      </c>
      <c r="P91" s="12">
        <v>278</v>
      </c>
      <c r="Q91" s="12">
        <v>240</v>
      </c>
      <c r="R91" s="12">
        <v>341</v>
      </c>
      <c r="S91" s="12">
        <v>375</v>
      </c>
      <c r="T91" s="12">
        <v>418</v>
      </c>
      <c r="U91" s="12">
        <v>428</v>
      </c>
      <c r="V91" s="3"/>
      <c r="W91" s="12" t="str">
        <f>VLOOKUP($A:$A,小麦!$A:$AY,3,0)</f>
        <v>-</v>
      </c>
      <c r="X91" s="13" t="str">
        <f>VLOOKUP($A:$A,小麦!$A:$AY,8,0)</f>
        <v>-</v>
      </c>
      <c r="Y91" s="13" t="str">
        <f>VLOOKUP($A:$A,小麦!$A:$AY,13,0)</f>
        <v>-</v>
      </c>
      <c r="Z91" s="13" t="str">
        <f>VLOOKUP($A:$A,小麦!$A:$AY,18,0)</f>
        <v>-</v>
      </c>
      <c r="AA91" s="13" t="str">
        <f>VLOOKUP($A:$A,小麦!$A:$AY,23,0)</f>
        <v>-</v>
      </c>
      <c r="AB91" s="13" t="str">
        <f>VLOOKUP($A:$A,小麦!$A:$AY,28,0)</f>
        <v>-</v>
      </c>
      <c r="AC91" s="13" t="str">
        <f>VLOOKUP($A:$A,小麦!$A:$AY,33,0)</f>
        <v>-</v>
      </c>
      <c r="AD91" s="13" t="str">
        <f>VLOOKUP($A:$A,小麦!$A:$AY,38,0)</f>
        <v>-</v>
      </c>
      <c r="AE91" s="13" t="str">
        <f>VLOOKUP($A:$A,小麦!$A:$AY,43,0)</f>
        <v>-</v>
      </c>
      <c r="AF91" s="13" t="str">
        <f>VLOOKUP($A:$A,小麦!$A:$AY,48,0)</f>
        <v>-</v>
      </c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</row>
    <row r="92" spans="1:50">
      <c r="A92" s="3" t="s">
        <v>224</v>
      </c>
      <c r="B92" s="13">
        <v>458</v>
      </c>
      <c r="C92" s="13">
        <v>466</v>
      </c>
      <c r="D92" s="13">
        <v>539</v>
      </c>
      <c r="E92" s="13">
        <v>514</v>
      </c>
      <c r="F92" s="13">
        <v>650</v>
      </c>
      <c r="G92" s="13">
        <v>634</v>
      </c>
      <c r="H92" s="13">
        <v>557</v>
      </c>
      <c r="I92" s="13">
        <v>598</v>
      </c>
      <c r="J92" s="13">
        <v>636</v>
      </c>
      <c r="K92" s="82">
        <v>550</v>
      </c>
      <c r="L92" s="12">
        <v>359</v>
      </c>
      <c r="M92" s="12">
        <v>301</v>
      </c>
      <c r="N92" s="12">
        <v>342</v>
      </c>
      <c r="O92" s="12">
        <v>352</v>
      </c>
      <c r="P92" s="12">
        <v>278</v>
      </c>
      <c r="Q92" s="12">
        <v>240</v>
      </c>
      <c r="R92" s="12">
        <v>341</v>
      </c>
      <c r="S92" s="12">
        <v>375</v>
      </c>
      <c r="T92" s="12">
        <v>418</v>
      </c>
      <c r="U92" s="12">
        <v>428</v>
      </c>
      <c r="V92" s="3"/>
      <c r="W92" s="12">
        <f>VLOOKUP($A:$A,小麦!$A:$AY,3,0)</f>
        <v>458</v>
      </c>
      <c r="X92" s="13">
        <f>VLOOKUP($A:$A,小麦!$A:$AY,8,0)</f>
        <v>466</v>
      </c>
      <c r="Y92" s="13">
        <f>VLOOKUP($A:$A,小麦!$A:$AY,13,0)</f>
        <v>539</v>
      </c>
      <c r="Z92" s="13">
        <f>VLOOKUP($A:$A,小麦!$A:$AY,18,0)</f>
        <v>514</v>
      </c>
      <c r="AA92" s="13">
        <f>VLOOKUP($A:$A,小麦!$A:$AY,23,0)</f>
        <v>650</v>
      </c>
      <c r="AB92" s="13">
        <f>VLOOKUP($A:$A,小麦!$A:$AY,28,0)</f>
        <v>634</v>
      </c>
      <c r="AC92" s="13">
        <f>VLOOKUP($A:$A,小麦!$A:$AY,33,0)</f>
        <v>557</v>
      </c>
      <c r="AD92" s="13">
        <f>VLOOKUP($A:$A,小麦!$A:$AY,38,0)</f>
        <v>598</v>
      </c>
      <c r="AE92" s="13">
        <f>VLOOKUP($A:$A,小麦!$A:$AY,43,0)</f>
        <v>636</v>
      </c>
      <c r="AF92" s="13">
        <f>VLOOKUP($A:$A,小麦!$A:$AY,48,0)</f>
        <v>550</v>
      </c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</row>
    <row r="93" spans="1:50">
      <c r="A93" s="3" t="s">
        <v>225</v>
      </c>
      <c r="B93" s="13"/>
      <c r="C93" s="13"/>
      <c r="D93" s="13"/>
      <c r="E93" s="13"/>
      <c r="F93" s="13"/>
      <c r="G93" s="13"/>
      <c r="H93" s="13"/>
      <c r="I93" s="13"/>
      <c r="J93" s="13"/>
      <c r="K93" s="82"/>
      <c r="L93" s="12">
        <v>359</v>
      </c>
      <c r="M93" s="12">
        <v>301</v>
      </c>
      <c r="N93" s="12">
        <v>342</v>
      </c>
      <c r="O93" s="12">
        <v>352</v>
      </c>
      <c r="P93" s="12">
        <v>278</v>
      </c>
      <c r="Q93" s="12">
        <v>240</v>
      </c>
      <c r="R93" s="12">
        <v>341</v>
      </c>
      <c r="S93" s="12">
        <v>375</v>
      </c>
      <c r="T93" s="12">
        <v>418</v>
      </c>
      <c r="U93" s="12">
        <v>428</v>
      </c>
      <c r="V93" s="3"/>
      <c r="W93" s="12" t="str">
        <f>VLOOKUP($A:$A,小麦!$A:$AY,3,0)</f>
        <v>-</v>
      </c>
      <c r="X93" s="13" t="str">
        <f>VLOOKUP($A:$A,小麦!$A:$AY,8,0)</f>
        <v>-</v>
      </c>
      <c r="Y93" s="13" t="str">
        <f>VLOOKUP($A:$A,小麦!$A:$AY,13,0)</f>
        <v>-</v>
      </c>
      <c r="Z93" s="13" t="str">
        <f>VLOOKUP($A:$A,小麦!$A:$AY,18,0)</f>
        <v>-</v>
      </c>
      <c r="AA93" s="13" t="str">
        <f>VLOOKUP($A:$A,小麦!$A:$AY,23,0)</f>
        <v>-</v>
      </c>
      <c r="AB93" s="13" t="str">
        <f>VLOOKUP($A:$A,小麦!$A:$AY,28,0)</f>
        <v>-</v>
      </c>
      <c r="AC93" s="13" t="str">
        <f>VLOOKUP($A:$A,小麦!$A:$AY,33,0)</f>
        <v>-</v>
      </c>
      <c r="AD93" s="13" t="str">
        <f>VLOOKUP($A:$A,小麦!$A:$AY,38,0)</f>
        <v>-</v>
      </c>
      <c r="AE93" s="13" t="str">
        <f>VLOOKUP($A:$A,小麦!$A:$AY,43,0)</f>
        <v>-</v>
      </c>
      <c r="AF93" s="13" t="str">
        <f>VLOOKUP($A:$A,小麦!$A:$AY,48,0)</f>
        <v>-</v>
      </c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</row>
    <row r="94" spans="1:50">
      <c r="A94" s="3" t="s">
        <v>226</v>
      </c>
      <c r="B94" s="13"/>
      <c r="C94" s="13"/>
      <c r="D94" s="13"/>
      <c r="E94" s="13"/>
      <c r="F94" s="13"/>
      <c r="G94" s="13"/>
      <c r="H94" s="13"/>
      <c r="I94" s="13"/>
      <c r="J94" s="13"/>
      <c r="K94" s="82"/>
      <c r="L94" s="12">
        <v>359</v>
      </c>
      <c r="M94" s="12">
        <v>301</v>
      </c>
      <c r="N94" s="12">
        <v>342</v>
      </c>
      <c r="O94" s="12">
        <v>352</v>
      </c>
      <c r="P94" s="12">
        <v>278</v>
      </c>
      <c r="Q94" s="12">
        <v>240</v>
      </c>
      <c r="R94" s="12">
        <v>341</v>
      </c>
      <c r="S94" s="12">
        <v>375</v>
      </c>
      <c r="T94" s="12">
        <v>418</v>
      </c>
      <c r="U94" s="12">
        <v>428</v>
      </c>
      <c r="V94" s="3"/>
      <c r="W94" s="12" t="str">
        <f>VLOOKUP($A:$A,小麦!$A:$AY,3,0)</f>
        <v>x</v>
      </c>
      <c r="X94" s="13" t="str">
        <f>VLOOKUP($A:$A,小麦!$A:$AY,8,0)</f>
        <v>x</v>
      </c>
      <c r="Y94" s="13" t="str">
        <f>VLOOKUP($A:$A,小麦!$A:$AY,13,0)</f>
        <v>x</v>
      </c>
      <c r="Z94" s="13" t="str">
        <f>VLOOKUP($A:$A,小麦!$A:$AY,18,0)</f>
        <v>x</v>
      </c>
      <c r="AA94" s="13" t="str">
        <f>VLOOKUP($A:$A,小麦!$A:$AY,23,0)</f>
        <v>x</v>
      </c>
      <c r="AB94" s="13" t="str">
        <f>VLOOKUP($A:$A,小麦!$A:$AY,28,0)</f>
        <v>x</v>
      </c>
      <c r="AC94" s="13" t="str">
        <f>VLOOKUP($A:$A,小麦!$A:$AY,33,0)</f>
        <v>x</v>
      </c>
      <c r="AD94" s="13" t="str">
        <f>VLOOKUP($A:$A,小麦!$A:$AY,38,0)</f>
        <v>-</v>
      </c>
      <c r="AE94" s="13" t="str">
        <f>VLOOKUP($A:$A,小麦!$A:$AY,43,0)</f>
        <v>-</v>
      </c>
      <c r="AF94" s="13" t="str">
        <f>VLOOKUP($A:$A,小麦!$A:$AY,48,0)</f>
        <v>-</v>
      </c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</row>
    <row r="95" spans="1:50">
      <c r="A95" s="3" t="s">
        <v>227</v>
      </c>
      <c r="B95" s="13"/>
      <c r="C95" s="13"/>
      <c r="D95" s="13"/>
      <c r="E95" s="13"/>
      <c r="F95" s="13"/>
      <c r="G95" s="13"/>
      <c r="H95" s="13"/>
      <c r="I95" s="13"/>
      <c r="J95" s="13"/>
      <c r="K95" s="82"/>
      <c r="L95" s="12">
        <v>359</v>
      </c>
      <c r="M95" s="12">
        <v>301</v>
      </c>
      <c r="N95" s="12">
        <v>342</v>
      </c>
      <c r="O95" s="12">
        <v>352</v>
      </c>
      <c r="P95" s="12">
        <v>278</v>
      </c>
      <c r="Q95" s="12">
        <v>240</v>
      </c>
      <c r="R95" s="12">
        <v>341</v>
      </c>
      <c r="S95" s="12">
        <v>375</v>
      </c>
      <c r="T95" s="12">
        <v>418</v>
      </c>
      <c r="U95" s="12">
        <v>428</v>
      </c>
      <c r="V95" s="3"/>
      <c r="W95" s="12" t="str">
        <f>VLOOKUP($A:$A,小麦!$A:$AY,3,0)</f>
        <v>-</v>
      </c>
      <c r="X95" s="13" t="str">
        <f>VLOOKUP($A:$A,小麦!$A:$AY,8,0)</f>
        <v>-</v>
      </c>
      <c r="Y95" s="13" t="str">
        <f>VLOOKUP($A:$A,小麦!$A:$AY,13,0)</f>
        <v>-</v>
      </c>
      <c r="Z95" s="13" t="str">
        <f>VLOOKUP($A:$A,小麦!$A:$AY,18,0)</f>
        <v>-</v>
      </c>
      <c r="AA95" s="13" t="str">
        <f>VLOOKUP($A:$A,小麦!$A:$AY,23,0)</f>
        <v>-</v>
      </c>
      <c r="AB95" s="13" t="str">
        <f>VLOOKUP($A:$A,小麦!$A:$AY,28,0)</f>
        <v>-</v>
      </c>
      <c r="AC95" s="13" t="str">
        <f>VLOOKUP($A:$A,小麦!$A:$AY,33,0)</f>
        <v>-</v>
      </c>
      <c r="AD95" s="13" t="str">
        <f>VLOOKUP($A:$A,小麦!$A:$AY,38,0)</f>
        <v>-</v>
      </c>
      <c r="AE95" s="13" t="str">
        <f>VLOOKUP($A:$A,小麦!$A:$AY,43,0)</f>
        <v>-</v>
      </c>
      <c r="AF95" s="13" t="str">
        <f>VLOOKUP($A:$A,小麦!$A:$AY,48,0)</f>
        <v>-</v>
      </c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</row>
    <row r="96" spans="1:50">
      <c r="A96" s="3" t="s">
        <v>228</v>
      </c>
      <c r="B96" s="13"/>
      <c r="C96" s="13"/>
      <c r="D96" s="13"/>
      <c r="E96" s="13"/>
      <c r="F96" s="13"/>
      <c r="G96" s="13"/>
      <c r="H96" s="13"/>
      <c r="I96" s="13"/>
      <c r="J96" s="13"/>
      <c r="K96" s="82"/>
      <c r="L96" s="12">
        <v>359</v>
      </c>
      <c r="M96" s="12">
        <v>301</v>
      </c>
      <c r="N96" s="12">
        <v>342</v>
      </c>
      <c r="O96" s="12">
        <v>352</v>
      </c>
      <c r="P96" s="12">
        <v>278</v>
      </c>
      <c r="Q96" s="12">
        <v>240</v>
      </c>
      <c r="R96" s="12">
        <v>341</v>
      </c>
      <c r="S96" s="12">
        <v>375</v>
      </c>
      <c r="T96" s="12">
        <v>418</v>
      </c>
      <c r="U96" s="12">
        <v>428</v>
      </c>
      <c r="V96" s="3"/>
      <c r="W96" s="12" t="str">
        <f>VLOOKUP($A:$A,小麦!$A:$AY,3,0)</f>
        <v>-</v>
      </c>
      <c r="X96" s="13" t="str">
        <f>VLOOKUP($A:$A,小麦!$A:$AY,8,0)</f>
        <v>-</v>
      </c>
      <c r="Y96" s="13" t="str">
        <f>VLOOKUP($A:$A,小麦!$A:$AY,13,0)</f>
        <v>-</v>
      </c>
      <c r="Z96" s="13" t="str">
        <f>VLOOKUP($A:$A,小麦!$A:$AY,18,0)</f>
        <v>x</v>
      </c>
      <c r="AA96" s="13" t="str">
        <f>VLOOKUP($A:$A,小麦!$A:$AY,23,0)</f>
        <v>x</v>
      </c>
      <c r="AB96" s="13" t="str">
        <f>VLOOKUP($A:$A,小麦!$A:$AY,28,0)</f>
        <v>x</v>
      </c>
      <c r="AC96" s="13" t="str">
        <f>VLOOKUP($A:$A,小麦!$A:$AY,33,0)</f>
        <v>x</v>
      </c>
      <c r="AD96" s="13" t="str">
        <f>VLOOKUP($A:$A,小麦!$A:$AY,38,0)</f>
        <v>x</v>
      </c>
      <c r="AE96" s="13" t="str">
        <f>VLOOKUP($A:$A,小麦!$A:$AY,43,0)</f>
        <v>-</v>
      </c>
      <c r="AF96" s="13" t="str">
        <f>VLOOKUP($A:$A,小麦!$A:$AY,48,0)</f>
        <v>-</v>
      </c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</row>
    <row r="97" spans="1:50">
      <c r="A97" s="3" t="s">
        <v>229</v>
      </c>
      <c r="B97" s="13"/>
      <c r="C97" s="13"/>
      <c r="D97" s="13"/>
      <c r="E97" s="13"/>
      <c r="F97" s="13"/>
      <c r="G97" s="13"/>
      <c r="H97" s="13"/>
      <c r="I97" s="13"/>
      <c r="J97" s="13"/>
      <c r="K97" s="82"/>
      <c r="L97" s="12">
        <v>359</v>
      </c>
      <c r="M97" s="12">
        <v>301</v>
      </c>
      <c r="N97" s="12">
        <v>342</v>
      </c>
      <c r="O97" s="12">
        <v>352</v>
      </c>
      <c r="P97" s="12">
        <v>278</v>
      </c>
      <c r="Q97" s="12">
        <v>240</v>
      </c>
      <c r="R97" s="12">
        <v>341</v>
      </c>
      <c r="S97" s="12">
        <v>375</v>
      </c>
      <c r="T97" s="12">
        <v>418</v>
      </c>
      <c r="U97" s="12">
        <v>428</v>
      </c>
      <c r="V97" s="3"/>
      <c r="W97" s="12" t="str">
        <f>VLOOKUP($A:$A,小麦!$A:$AY,3,0)</f>
        <v>x</v>
      </c>
      <c r="X97" s="13" t="str">
        <f>VLOOKUP($A:$A,小麦!$A:$AY,8,0)</f>
        <v>x</v>
      </c>
      <c r="Y97" s="13" t="str">
        <f>VLOOKUP($A:$A,小麦!$A:$AY,13,0)</f>
        <v>x</v>
      </c>
      <c r="Z97" s="13" t="str">
        <f>VLOOKUP($A:$A,小麦!$A:$AY,18,0)</f>
        <v>x</v>
      </c>
      <c r="AA97" s="13" t="str">
        <f>VLOOKUP($A:$A,小麦!$A:$AY,23,0)</f>
        <v>x</v>
      </c>
      <c r="AB97" s="13" t="str">
        <f>VLOOKUP($A:$A,小麦!$A:$AY,28,0)</f>
        <v>x</v>
      </c>
      <c r="AC97" s="13" t="str">
        <f>VLOOKUP($A:$A,小麦!$A:$AY,33,0)</f>
        <v>x</v>
      </c>
      <c r="AD97" s="13" t="str">
        <f>VLOOKUP($A:$A,小麦!$A:$AY,38,0)</f>
        <v>x</v>
      </c>
      <c r="AE97" s="13" t="str">
        <f>VLOOKUP($A:$A,小麦!$A:$AY,43,0)</f>
        <v>x</v>
      </c>
      <c r="AF97" s="13" t="str">
        <f>VLOOKUP($A:$A,小麦!$A:$AY,48,0)</f>
        <v>x</v>
      </c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</row>
    <row r="98" spans="1:50">
      <c r="A98" s="3" t="s">
        <v>230</v>
      </c>
      <c r="B98" s="13">
        <v>335</v>
      </c>
      <c r="C98" s="13">
        <v>361</v>
      </c>
      <c r="D98" s="13">
        <v>418</v>
      </c>
      <c r="E98" s="13">
        <v>371</v>
      </c>
      <c r="F98" s="13">
        <v>560</v>
      </c>
      <c r="G98" s="13">
        <v>469</v>
      </c>
      <c r="H98" s="13">
        <v>447</v>
      </c>
      <c r="I98" s="13">
        <v>460</v>
      </c>
      <c r="J98" s="13">
        <v>551</v>
      </c>
      <c r="K98" s="82">
        <v>453</v>
      </c>
      <c r="L98" s="12">
        <v>359</v>
      </c>
      <c r="M98" s="12">
        <v>301</v>
      </c>
      <c r="N98" s="12">
        <v>342</v>
      </c>
      <c r="O98" s="12">
        <v>352</v>
      </c>
      <c r="P98" s="12">
        <v>278</v>
      </c>
      <c r="Q98" s="12">
        <v>240</v>
      </c>
      <c r="R98" s="12">
        <v>341</v>
      </c>
      <c r="S98" s="12">
        <v>375</v>
      </c>
      <c r="T98" s="12">
        <v>418</v>
      </c>
      <c r="U98" s="12">
        <v>428</v>
      </c>
      <c r="V98" s="3"/>
      <c r="W98" s="12">
        <f>VLOOKUP($A:$A,小麦!$A:$AY,3,0)</f>
        <v>335</v>
      </c>
      <c r="X98" s="13">
        <f>VLOOKUP($A:$A,小麦!$A:$AY,8,0)</f>
        <v>361</v>
      </c>
      <c r="Y98" s="13">
        <f>VLOOKUP($A:$A,小麦!$A:$AY,13,0)</f>
        <v>418</v>
      </c>
      <c r="Z98" s="13">
        <f>VLOOKUP($A:$A,小麦!$A:$AY,18,0)</f>
        <v>371</v>
      </c>
      <c r="AA98" s="13">
        <f>VLOOKUP($A:$A,小麦!$A:$AY,23,0)</f>
        <v>560</v>
      </c>
      <c r="AB98" s="13">
        <f>VLOOKUP($A:$A,小麦!$A:$AY,28,0)</f>
        <v>469</v>
      </c>
      <c r="AC98" s="13">
        <f>VLOOKUP($A:$A,小麦!$A:$AY,33,0)</f>
        <v>447</v>
      </c>
      <c r="AD98" s="13">
        <f>VLOOKUP($A:$A,小麦!$A:$AY,38,0)</f>
        <v>460</v>
      </c>
      <c r="AE98" s="13">
        <f>VLOOKUP($A:$A,小麦!$A:$AY,43,0)</f>
        <v>551</v>
      </c>
      <c r="AF98" s="13">
        <f>VLOOKUP($A:$A,小麦!$A:$AY,48,0)</f>
        <v>453</v>
      </c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</row>
    <row r="99" spans="1:50">
      <c r="A99" s="3" t="s">
        <v>231</v>
      </c>
      <c r="B99" s="13"/>
      <c r="C99" s="13"/>
      <c r="D99" s="13"/>
      <c r="E99" s="13"/>
      <c r="F99" s="13"/>
      <c r="G99" s="13"/>
      <c r="H99" s="13"/>
      <c r="I99" s="13"/>
      <c r="J99" s="13"/>
      <c r="K99" s="82"/>
      <c r="L99" s="12">
        <v>359</v>
      </c>
      <c r="M99" s="12">
        <v>301</v>
      </c>
      <c r="N99" s="12">
        <v>342</v>
      </c>
      <c r="O99" s="12">
        <v>352</v>
      </c>
      <c r="P99" s="12">
        <v>278</v>
      </c>
      <c r="Q99" s="12">
        <v>240</v>
      </c>
      <c r="R99" s="12">
        <v>341</v>
      </c>
      <c r="S99" s="12">
        <v>375</v>
      </c>
      <c r="T99" s="12">
        <v>418</v>
      </c>
      <c r="U99" s="12">
        <v>428</v>
      </c>
      <c r="V99" s="3"/>
      <c r="W99" s="12" t="str">
        <f>VLOOKUP($A:$A,小麦!$A:$AY,3,0)</f>
        <v>-</v>
      </c>
      <c r="X99" s="13" t="str">
        <f>VLOOKUP($A:$A,小麦!$A:$AY,8,0)</f>
        <v>-</v>
      </c>
      <c r="Y99" s="13" t="str">
        <f>VLOOKUP($A:$A,小麦!$A:$AY,13,0)</f>
        <v>-</v>
      </c>
      <c r="Z99" s="13" t="str">
        <f>VLOOKUP($A:$A,小麦!$A:$AY,18,0)</f>
        <v>-</v>
      </c>
      <c r="AA99" s="13" t="str">
        <f>VLOOKUP($A:$A,小麦!$A:$AY,23,0)</f>
        <v>-</v>
      </c>
      <c r="AB99" s="13" t="str">
        <f>VLOOKUP($A:$A,小麦!$A:$AY,28,0)</f>
        <v>-</v>
      </c>
      <c r="AC99" s="13" t="str">
        <f>VLOOKUP($A:$A,小麦!$A:$AY,33,0)</f>
        <v>-</v>
      </c>
      <c r="AD99" s="13" t="str">
        <f>VLOOKUP($A:$A,小麦!$A:$AY,38,0)</f>
        <v>-</v>
      </c>
      <c r="AE99" s="13" t="str">
        <f>VLOOKUP($A:$A,小麦!$A:$AY,43,0)</f>
        <v>-</v>
      </c>
      <c r="AF99" s="13" t="str">
        <f>VLOOKUP($A:$A,小麦!$A:$AY,48,0)</f>
        <v>-</v>
      </c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</row>
    <row r="100" spans="1:50">
      <c r="A100" s="3" t="s">
        <v>232</v>
      </c>
      <c r="B100" s="13"/>
      <c r="C100" s="13"/>
      <c r="D100" s="13"/>
      <c r="E100" s="13"/>
      <c r="F100" s="13"/>
      <c r="G100" s="13"/>
      <c r="H100" s="13"/>
      <c r="I100" s="13"/>
      <c r="J100" s="13"/>
      <c r="K100" s="82"/>
      <c r="L100" s="12">
        <v>359</v>
      </c>
      <c r="M100" s="12">
        <v>301</v>
      </c>
      <c r="N100" s="12">
        <v>342</v>
      </c>
      <c r="O100" s="12">
        <v>352</v>
      </c>
      <c r="P100" s="12">
        <v>278</v>
      </c>
      <c r="Q100" s="12">
        <v>240</v>
      </c>
      <c r="R100" s="12">
        <v>341</v>
      </c>
      <c r="S100" s="12">
        <v>375</v>
      </c>
      <c r="T100" s="12">
        <v>418</v>
      </c>
      <c r="U100" s="12">
        <v>428</v>
      </c>
      <c r="V100" s="3"/>
      <c r="W100" s="12" t="str">
        <f>VLOOKUP($A:$A,小麦!$A:$AY,3,0)</f>
        <v>-</v>
      </c>
      <c r="X100" s="13" t="str">
        <f>VLOOKUP($A:$A,小麦!$A:$AY,8,0)</f>
        <v>-</v>
      </c>
      <c r="Y100" s="13" t="str">
        <f>VLOOKUP($A:$A,小麦!$A:$AY,13,0)</f>
        <v>-</v>
      </c>
      <c r="Z100" s="13" t="str">
        <f>VLOOKUP($A:$A,小麦!$A:$AY,18,0)</f>
        <v>-</v>
      </c>
      <c r="AA100" s="13" t="str">
        <f>VLOOKUP($A:$A,小麦!$A:$AY,23,0)</f>
        <v>-</v>
      </c>
      <c r="AB100" s="13" t="str">
        <f>VLOOKUP($A:$A,小麦!$A:$AY,28,0)</f>
        <v>-</v>
      </c>
      <c r="AC100" s="13" t="str">
        <f>VLOOKUP($A:$A,小麦!$A:$AY,33,0)</f>
        <v>-</v>
      </c>
      <c r="AD100" s="13" t="str">
        <f>VLOOKUP($A:$A,小麦!$A:$AY,38,0)</f>
        <v>-</v>
      </c>
      <c r="AE100" s="13" t="str">
        <f>VLOOKUP($A:$A,小麦!$A:$AY,43,0)</f>
        <v>-</v>
      </c>
      <c r="AF100" s="13" t="str">
        <f>VLOOKUP($A:$A,小麦!$A:$AY,48,0)</f>
        <v>-</v>
      </c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</row>
    <row r="101" spans="1:50">
      <c r="A101" s="3" t="s">
        <v>233</v>
      </c>
      <c r="B101" s="13"/>
      <c r="C101" s="13"/>
      <c r="D101" s="13"/>
      <c r="E101" s="13"/>
      <c r="F101" s="13"/>
      <c r="G101" s="13"/>
      <c r="H101" s="13"/>
      <c r="I101" s="13"/>
      <c r="J101" s="13"/>
      <c r="K101" s="82"/>
      <c r="L101" s="12">
        <v>359</v>
      </c>
      <c r="M101" s="12">
        <v>301</v>
      </c>
      <c r="N101" s="12">
        <v>342</v>
      </c>
      <c r="O101" s="12">
        <v>352</v>
      </c>
      <c r="P101" s="12">
        <v>278</v>
      </c>
      <c r="Q101" s="12">
        <v>240</v>
      </c>
      <c r="R101" s="12">
        <v>341</v>
      </c>
      <c r="S101" s="12">
        <v>375</v>
      </c>
      <c r="T101" s="12">
        <v>418</v>
      </c>
      <c r="U101" s="12">
        <v>428</v>
      </c>
      <c r="V101" s="3"/>
      <c r="W101" s="12" t="str">
        <f>VLOOKUP($A:$A,小麦!$A:$AY,3,0)</f>
        <v>-</v>
      </c>
      <c r="X101" s="13" t="str">
        <f>VLOOKUP($A:$A,小麦!$A:$AY,8,0)</f>
        <v>-</v>
      </c>
      <c r="Y101" s="13" t="str">
        <f>VLOOKUP($A:$A,小麦!$A:$AY,13,0)</f>
        <v>-</v>
      </c>
      <c r="Z101" s="13" t="str">
        <f>VLOOKUP($A:$A,小麦!$A:$AY,18,0)</f>
        <v>-</v>
      </c>
      <c r="AA101" s="13" t="str">
        <f>VLOOKUP($A:$A,小麦!$A:$AY,23,0)</f>
        <v>-</v>
      </c>
      <c r="AB101" s="13" t="str">
        <f>VLOOKUP($A:$A,小麦!$A:$AY,28,0)</f>
        <v>-</v>
      </c>
      <c r="AC101" s="13" t="str">
        <f>VLOOKUP($A:$A,小麦!$A:$AY,33,0)</f>
        <v>-</v>
      </c>
      <c r="AD101" s="13" t="str">
        <f>VLOOKUP($A:$A,小麦!$A:$AY,38,0)</f>
        <v>-</v>
      </c>
      <c r="AE101" s="13" t="str">
        <f>VLOOKUP($A:$A,小麦!$A:$AY,43,0)</f>
        <v>-</v>
      </c>
      <c r="AF101" s="13" t="str">
        <f>VLOOKUP($A:$A,小麦!$A:$AY,48,0)</f>
        <v>-</v>
      </c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</row>
    <row r="102" spans="1:50">
      <c r="A102" s="3" t="s">
        <v>234</v>
      </c>
      <c r="B102" s="13">
        <v>263</v>
      </c>
      <c r="C102" s="13">
        <v>221</v>
      </c>
      <c r="D102" s="13">
        <v>272</v>
      </c>
      <c r="E102" s="13">
        <v>298</v>
      </c>
      <c r="F102" s="14">
        <v>356</v>
      </c>
      <c r="G102" s="14">
        <v>354</v>
      </c>
      <c r="H102" s="14">
        <v>319</v>
      </c>
      <c r="I102" s="14">
        <v>353</v>
      </c>
      <c r="J102" s="14">
        <v>394</v>
      </c>
      <c r="K102" s="82">
        <v>290</v>
      </c>
      <c r="L102" s="12">
        <v>265</v>
      </c>
      <c r="M102" s="12">
        <v>260</v>
      </c>
      <c r="N102" s="12">
        <v>282</v>
      </c>
      <c r="O102" s="12">
        <v>286</v>
      </c>
      <c r="P102" s="12">
        <v>239</v>
      </c>
      <c r="Q102" s="12">
        <v>188</v>
      </c>
      <c r="R102" s="12">
        <v>232</v>
      </c>
      <c r="S102" s="12">
        <v>236</v>
      </c>
      <c r="T102" s="12">
        <v>285</v>
      </c>
      <c r="U102" s="12">
        <v>345</v>
      </c>
      <c r="V102" s="3"/>
      <c r="W102" s="12">
        <f>VLOOKUP($A:$A,小麦!$A:$AY,3,0)</f>
        <v>263</v>
      </c>
      <c r="X102" s="13">
        <f>VLOOKUP($A:$A,小麦!$A:$AY,8,0)</f>
        <v>221</v>
      </c>
      <c r="Y102" s="13">
        <f>VLOOKUP($A:$A,小麦!$A:$AY,13,0)</f>
        <v>272</v>
      </c>
      <c r="Z102" s="13">
        <f>VLOOKUP($A:$A,小麦!$A:$AY,18,0)</f>
        <v>298</v>
      </c>
      <c r="AA102" s="13">
        <f>VLOOKUP($A:$A,小麦!$A:$AY,23,0)</f>
        <v>356</v>
      </c>
      <c r="AB102" s="14">
        <f>VLOOKUP($A:$A,小麦!$A:$AY,28,0)</f>
        <v>354</v>
      </c>
      <c r="AC102" s="14">
        <f>VLOOKUP($A:$A,小麦!$A:$AY,33,0)</f>
        <v>319</v>
      </c>
      <c r="AD102" s="14">
        <f>VLOOKUP($A:$A,小麦!$A:$AY,38,0)</f>
        <v>353</v>
      </c>
      <c r="AE102" s="14">
        <f>VLOOKUP($A:$A,小麦!$A:$AY,43,0)</f>
        <v>394</v>
      </c>
      <c r="AF102" s="14">
        <f>VLOOKUP($A:$A,小麦!$A:$AY,48,0)</f>
        <v>290</v>
      </c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</row>
    <row r="103" spans="1:50">
      <c r="A103" s="3" t="s">
        <v>235</v>
      </c>
      <c r="B103" s="13">
        <v>228</v>
      </c>
      <c r="C103" s="13">
        <v>218</v>
      </c>
      <c r="D103" s="13">
        <v>233</v>
      </c>
      <c r="E103" s="13">
        <v>255</v>
      </c>
      <c r="F103" s="14">
        <v>311</v>
      </c>
      <c r="G103" s="14">
        <v>353</v>
      </c>
      <c r="H103" s="14">
        <v>287</v>
      </c>
      <c r="I103" s="14">
        <v>312</v>
      </c>
      <c r="J103" s="14">
        <v>339</v>
      </c>
      <c r="K103" s="82">
        <v>250</v>
      </c>
      <c r="L103" s="12">
        <v>265</v>
      </c>
      <c r="M103" s="12">
        <v>260</v>
      </c>
      <c r="N103" s="12">
        <v>282</v>
      </c>
      <c r="O103" s="12">
        <v>286</v>
      </c>
      <c r="P103" s="12">
        <v>239</v>
      </c>
      <c r="Q103" s="12">
        <v>188</v>
      </c>
      <c r="R103" s="12">
        <v>232</v>
      </c>
      <c r="S103" s="12">
        <v>236</v>
      </c>
      <c r="T103" s="12">
        <v>285</v>
      </c>
      <c r="U103" s="12">
        <v>345</v>
      </c>
      <c r="V103" s="3"/>
      <c r="W103" s="12">
        <f>VLOOKUP($A:$A,小麦!$A:$AY,3,0)</f>
        <v>228</v>
      </c>
      <c r="X103" s="13">
        <f>VLOOKUP($A:$A,小麦!$A:$AY,8,0)</f>
        <v>218</v>
      </c>
      <c r="Y103" s="13">
        <f>VLOOKUP($A:$A,小麦!$A:$AY,13,0)</f>
        <v>233</v>
      </c>
      <c r="Z103" s="13">
        <f>VLOOKUP($A:$A,小麦!$A:$AY,18,0)</f>
        <v>255</v>
      </c>
      <c r="AA103" s="13">
        <f>VLOOKUP($A:$A,小麦!$A:$AY,23,0)</f>
        <v>311</v>
      </c>
      <c r="AB103" s="14">
        <f>VLOOKUP($A:$A,小麦!$A:$AY,28,0)</f>
        <v>353</v>
      </c>
      <c r="AC103" s="14">
        <f>VLOOKUP($A:$A,小麦!$A:$AY,33,0)</f>
        <v>287</v>
      </c>
      <c r="AD103" s="14">
        <f>VLOOKUP($A:$A,小麦!$A:$AY,38,0)</f>
        <v>312</v>
      </c>
      <c r="AE103" s="14">
        <f>VLOOKUP($A:$A,小麦!$A:$AY,43,0)</f>
        <v>339</v>
      </c>
      <c r="AF103" s="14">
        <f>VLOOKUP($A:$A,小麦!$A:$AY,48,0)</f>
        <v>250</v>
      </c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</row>
    <row r="104" spans="1:50">
      <c r="A104" s="3" t="s">
        <v>236</v>
      </c>
      <c r="B104" s="13">
        <v>309</v>
      </c>
      <c r="C104" s="14">
        <v>212</v>
      </c>
      <c r="D104" s="14">
        <v>295</v>
      </c>
      <c r="E104" s="14">
        <v>277</v>
      </c>
      <c r="F104" s="14">
        <v>308</v>
      </c>
      <c r="G104" s="14">
        <v>335</v>
      </c>
      <c r="H104" s="14">
        <v>368</v>
      </c>
      <c r="I104" s="14">
        <v>354</v>
      </c>
      <c r="J104" s="14">
        <v>384</v>
      </c>
      <c r="K104" s="82">
        <v>304</v>
      </c>
      <c r="L104" s="12">
        <v>265</v>
      </c>
      <c r="M104" s="12">
        <v>260</v>
      </c>
      <c r="N104" s="12">
        <v>282</v>
      </c>
      <c r="O104" s="12">
        <v>286</v>
      </c>
      <c r="P104" s="12">
        <v>239</v>
      </c>
      <c r="Q104" s="12">
        <v>188</v>
      </c>
      <c r="R104" s="12">
        <v>232</v>
      </c>
      <c r="S104" s="12">
        <v>236</v>
      </c>
      <c r="T104" s="12">
        <v>285</v>
      </c>
      <c r="U104" s="12">
        <v>345</v>
      </c>
      <c r="V104" s="3"/>
      <c r="W104" s="12">
        <f>VLOOKUP($A:$A,小麦!$A:$AY,3,0)</f>
        <v>309</v>
      </c>
      <c r="X104" s="13">
        <f>VLOOKUP($A:$A,小麦!$A:$AY,8,0)</f>
        <v>212</v>
      </c>
      <c r="Y104" s="14">
        <f>VLOOKUP($A:$A,小麦!$A:$AY,13,0)</f>
        <v>295</v>
      </c>
      <c r="Z104" s="14">
        <f>VLOOKUP($A:$A,小麦!$A:$AY,18,0)</f>
        <v>277</v>
      </c>
      <c r="AA104" s="14">
        <f>VLOOKUP($A:$A,小麦!$A:$AY,23,0)</f>
        <v>308</v>
      </c>
      <c r="AB104" s="14">
        <f>VLOOKUP($A:$A,小麦!$A:$AY,28,0)</f>
        <v>335</v>
      </c>
      <c r="AC104" s="14">
        <f>VLOOKUP($A:$A,小麦!$A:$AY,33,0)</f>
        <v>368</v>
      </c>
      <c r="AD104" s="14">
        <f>VLOOKUP($A:$A,小麦!$A:$AY,38,0)</f>
        <v>354</v>
      </c>
      <c r="AE104" s="14">
        <f>VLOOKUP($A:$A,小麦!$A:$AY,43,0)</f>
        <v>384</v>
      </c>
      <c r="AF104" s="14">
        <f>VLOOKUP($A:$A,小麦!$A:$AY,48,0)</f>
        <v>304</v>
      </c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</row>
    <row r="105" spans="1:50">
      <c r="A105" s="3" t="s">
        <v>237</v>
      </c>
      <c r="B105" s="13">
        <v>346</v>
      </c>
      <c r="C105" s="14">
        <v>274</v>
      </c>
      <c r="D105" s="14">
        <v>376</v>
      </c>
      <c r="E105" s="14">
        <v>371</v>
      </c>
      <c r="F105" s="14">
        <v>447</v>
      </c>
      <c r="G105" s="14">
        <v>412</v>
      </c>
      <c r="H105" s="14">
        <v>385</v>
      </c>
      <c r="I105" s="14">
        <v>377</v>
      </c>
      <c r="J105" s="14">
        <v>443</v>
      </c>
      <c r="K105" s="82">
        <v>301</v>
      </c>
      <c r="L105" s="12">
        <v>265</v>
      </c>
      <c r="M105" s="12">
        <v>260</v>
      </c>
      <c r="N105" s="12">
        <v>282</v>
      </c>
      <c r="O105" s="12">
        <v>286</v>
      </c>
      <c r="P105" s="12">
        <v>239</v>
      </c>
      <c r="Q105" s="12">
        <v>188</v>
      </c>
      <c r="R105" s="12">
        <v>232</v>
      </c>
      <c r="S105" s="12">
        <v>236</v>
      </c>
      <c r="T105" s="12">
        <v>285</v>
      </c>
      <c r="U105" s="12">
        <v>345</v>
      </c>
      <c r="V105" s="3"/>
      <c r="W105" s="12">
        <f>VLOOKUP($A:$A,小麦!$A:$AY,3,0)</f>
        <v>346</v>
      </c>
      <c r="X105" s="13">
        <f>VLOOKUP($A:$A,小麦!$A:$AY,8,0)</f>
        <v>274</v>
      </c>
      <c r="Y105" s="14">
        <f>VLOOKUP($A:$A,小麦!$A:$AY,13,0)</f>
        <v>376</v>
      </c>
      <c r="Z105" s="14">
        <f>VLOOKUP($A:$A,小麦!$A:$AY,18,0)</f>
        <v>371</v>
      </c>
      <c r="AA105" s="14">
        <f>VLOOKUP($A:$A,小麦!$A:$AY,23,0)</f>
        <v>447</v>
      </c>
      <c r="AB105" s="14">
        <f>VLOOKUP($A:$A,小麦!$A:$AY,28,0)</f>
        <v>412</v>
      </c>
      <c r="AC105" s="14">
        <f>VLOOKUP($A:$A,小麦!$A:$AY,33,0)</f>
        <v>385</v>
      </c>
      <c r="AD105" s="14">
        <f>VLOOKUP($A:$A,小麦!$A:$AY,38,0)</f>
        <v>377</v>
      </c>
      <c r="AE105" s="14">
        <f>VLOOKUP($A:$A,小麦!$A:$AY,43,0)</f>
        <v>443</v>
      </c>
      <c r="AF105" s="14">
        <f>VLOOKUP($A:$A,小麦!$A:$AY,48,0)</f>
        <v>301</v>
      </c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</row>
    <row r="106" spans="1:50">
      <c r="A106" s="3" t="s">
        <v>238</v>
      </c>
      <c r="B106" s="14">
        <v>269</v>
      </c>
      <c r="C106" s="14">
        <v>284</v>
      </c>
      <c r="D106" s="14">
        <v>308</v>
      </c>
      <c r="E106" s="14">
        <v>318</v>
      </c>
      <c r="F106" s="14">
        <v>422</v>
      </c>
      <c r="G106" s="14">
        <v>382</v>
      </c>
      <c r="H106" s="14">
        <v>330</v>
      </c>
      <c r="I106" s="14">
        <v>369</v>
      </c>
      <c r="J106" s="14">
        <v>402</v>
      </c>
      <c r="K106" s="82">
        <v>300</v>
      </c>
      <c r="L106" s="12">
        <v>265</v>
      </c>
      <c r="M106" s="12">
        <v>260</v>
      </c>
      <c r="N106" s="12">
        <v>282</v>
      </c>
      <c r="O106" s="12">
        <v>286</v>
      </c>
      <c r="P106" s="12">
        <v>239</v>
      </c>
      <c r="Q106" s="12">
        <v>188</v>
      </c>
      <c r="R106" s="12">
        <v>232</v>
      </c>
      <c r="S106" s="12">
        <v>236</v>
      </c>
      <c r="T106" s="12">
        <v>285</v>
      </c>
      <c r="U106" s="12">
        <v>345</v>
      </c>
      <c r="V106" s="3"/>
      <c r="W106" s="12">
        <f>VLOOKUP($A:$A,小麦!$A:$AY,3,0)</f>
        <v>269</v>
      </c>
      <c r="X106" s="14">
        <f>VLOOKUP($A:$A,小麦!$A:$AY,8,0)</f>
        <v>284</v>
      </c>
      <c r="Y106" s="14">
        <f>VLOOKUP($A:$A,小麦!$A:$AY,13,0)</f>
        <v>308</v>
      </c>
      <c r="Z106" s="14">
        <f>VLOOKUP($A:$A,小麦!$A:$AY,18,0)</f>
        <v>318</v>
      </c>
      <c r="AA106" s="14">
        <f>VLOOKUP($A:$A,小麦!$A:$AY,23,0)</f>
        <v>422</v>
      </c>
      <c r="AB106" s="14">
        <f>VLOOKUP($A:$A,小麦!$A:$AY,28,0)</f>
        <v>382</v>
      </c>
      <c r="AC106" s="14">
        <f>VLOOKUP($A:$A,小麦!$A:$AY,33,0)</f>
        <v>330</v>
      </c>
      <c r="AD106" s="14">
        <f>VLOOKUP($A:$A,小麦!$A:$AY,38,0)</f>
        <v>369</v>
      </c>
      <c r="AE106" s="14">
        <f>VLOOKUP($A:$A,小麦!$A:$AY,43,0)</f>
        <v>402</v>
      </c>
      <c r="AF106" s="14">
        <f>VLOOKUP($A:$A,小麦!$A:$AY,48,0)</f>
        <v>300</v>
      </c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</row>
    <row r="107" spans="1:50">
      <c r="A107" s="3" t="s">
        <v>239</v>
      </c>
      <c r="B107" s="13">
        <v>220</v>
      </c>
      <c r="C107" s="13">
        <v>228</v>
      </c>
      <c r="D107" s="13">
        <v>318</v>
      </c>
      <c r="E107" s="13">
        <v>316</v>
      </c>
      <c r="F107" s="13">
        <v>378</v>
      </c>
      <c r="G107" s="13">
        <v>374</v>
      </c>
      <c r="H107" s="13">
        <v>288</v>
      </c>
      <c r="I107" s="13">
        <v>360</v>
      </c>
      <c r="J107" s="13">
        <v>343</v>
      </c>
      <c r="K107" s="82">
        <v>157</v>
      </c>
      <c r="L107" s="12">
        <v>265</v>
      </c>
      <c r="M107" s="12">
        <v>260</v>
      </c>
      <c r="N107" s="12">
        <v>282</v>
      </c>
      <c r="O107" s="12">
        <v>286</v>
      </c>
      <c r="P107" s="12">
        <v>239</v>
      </c>
      <c r="Q107" s="12">
        <v>188</v>
      </c>
      <c r="R107" s="12">
        <v>232</v>
      </c>
      <c r="S107" s="12">
        <v>236</v>
      </c>
      <c r="T107" s="12">
        <v>285</v>
      </c>
      <c r="U107" s="12">
        <v>345</v>
      </c>
      <c r="V107" s="3"/>
      <c r="W107" s="12">
        <f>VLOOKUP($A:$A,小麦!$A:$AY,3,0)</f>
        <v>220</v>
      </c>
      <c r="X107" s="13">
        <f>VLOOKUP($A:$A,小麦!$A:$AY,8,0)</f>
        <v>228</v>
      </c>
      <c r="Y107" s="13">
        <f>VLOOKUP($A:$A,小麦!$A:$AY,13,0)</f>
        <v>318</v>
      </c>
      <c r="Z107" s="13">
        <f>VLOOKUP($A:$A,小麦!$A:$AY,18,0)</f>
        <v>316</v>
      </c>
      <c r="AA107" s="13">
        <f>VLOOKUP($A:$A,小麦!$A:$AY,23,0)</f>
        <v>378</v>
      </c>
      <c r="AB107" s="13">
        <f>VLOOKUP($A:$A,小麦!$A:$AY,28,0)</f>
        <v>374</v>
      </c>
      <c r="AC107" s="13">
        <f>VLOOKUP($A:$A,小麦!$A:$AY,33,0)</f>
        <v>288</v>
      </c>
      <c r="AD107" s="13">
        <f>VLOOKUP($A:$A,小麦!$A:$AY,38,0)</f>
        <v>360</v>
      </c>
      <c r="AE107" s="13">
        <f>VLOOKUP($A:$A,小麦!$A:$AY,43,0)</f>
        <v>343</v>
      </c>
      <c r="AF107" s="13">
        <f>VLOOKUP($A:$A,小麦!$A:$AY,48,0)</f>
        <v>157</v>
      </c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</row>
    <row r="108" spans="1:50">
      <c r="A108" s="3" t="s">
        <v>240</v>
      </c>
      <c r="B108" s="13"/>
      <c r="C108" s="13"/>
      <c r="D108" s="13"/>
      <c r="E108" s="13"/>
      <c r="F108" s="13"/>
      <c r="G108" s="13"/>
      <c r="H108" s="13"/>
      <c r="I108" s="13"/>
      <c r="J108" s="13">
        <v>46</v>
      </c>
      <c r="K108" s="82"/>
      <c r="L108" s="12">
        <v>265</v>
      </c>
      <c r="M108" s="12">
        <v>260</v>
      </c>
      <c r="N108" s="12">
        <v>282</v>
      </c>
      <c r="O108" s="12">
        <v>286</v>
      </c>
      <c r="P108" s="12">
        <v>239</v>
      </c>
      <c r="Q108" s="12">
        <v>188</v>
      </c>
      <c r="R108" s="12">
        <v>232</v>
      </c>
      <c r="S108" s="12">
        <v>236</v>
      </c>
      <c r="T108" s="12">
        <v>285</v>
      </c>
      <c r="U108" s="12">
        <v>345</v>
      </c>
      <c r="V108" s="3"/>
      <c r="W108" s="12" t="str">
        <f>VLOOKUP($A:$A,小麦!$A:$AY,3,0)</f>
        <v>x</v>
      </c>
      <c r="X108" s="13" t="str">
        <f>VLOOKUP($A:$A,小麦!$A:$AY,8,0)</f>
        <v>x</v>
      </c>
      <c r="Y108" s="13" t="str">
        <f>VLOOKUP($A:$A,小麦!$A:$AY,13,0)</f>
        <v>x</v>
      </c>
      <c r="Z108" s="13" t="str">
        <f>VLOOKUP($A:$A,小麦!$A:$AY,18,0)</f>
        <v>x</v>
      </c>
      <c r="AA108" s="13" t="str">
        <f>VLOOKUP($A:$A,小麦!$A:$AY,23,0)</f>
        <v>x</v>
      </c>
      <c r="AB108" s="13" t="str">
        <f>VLOOKUP($A:$A,小麦!$A:$AY,28,0)</f>
        <v>x</v>
      </c>
      <c r="AC108" s="13" t="str">
        <f>VLOOKUP($A:$A,小麦!$A:$AY,33,0)</f>
        <v>x</v>
      </c>
      <c r="AD108" s="13" t="str">
        <f>VLOOKUP($A:$A,小麦!$A:$AY,38,0)</f>
        <v>x</v>
      </c>
      <c r="AE108" s="13">
        <f>VLOOKUP($A:$A,小麦!$A:$AY,43,0)</f>
        <v>46</v>
      </c>
      <c r="AF108" s="13" t="str">
        <f>VLOOKUP($A:$A,小麦!$A:$AY,48,0)</f>
        <v>x</v>
      </c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</row>
    <row r="109" spans="1:50">
      <c r="A109" s="3" t="s">
        <v>241</v>
      </c>
      <c r="B109" s="13"/>
      <c r="C109" s="13"/>
      <c r="D109" s="13"/>
      <c r="E109" s="13"/>
      <c r="F109" s="13"/>
      <c r="G109" s="13"/>
      <c r="H109" s="13"/>
      <c r="I109" s="13"/>
      <c r="J109" s="13"/>
      <c r="K109" s="82"/>
      <c r="L109" s="12">
        <v>265</v>
      </c>
      <c r="M109" s="12">
        <v>260</v>
      </c>
      <c r="N109" s="12">
        <v>282</v>
      </c>
      <c r="O109" s="12">
        <v>286</v>
      </c>
      <c r="P109" s="12">
        <v>239</v>
      </c>
      <c r="Q109" s="12">
        <v>188</v>
      </c>
      <c r="R109" s="12">
        <v>232</v>
      </c>
      <c r="S109" s="12">
        <v>236</v>
      </c>
      <c r="T109" s="12">
        <v>285</v>
      </c>
      <c r="U109" s="12">
        <v>345</v>
      </c>
      <c r="V109" s="3"/>
      <c r="W109" s="12" t="str">
        <f>VLOOKUP($A:$A,小麦!$A:$AY,3,0)</f>
        <v>-</v>
      </c>
      <c r="X109" s="13" t="str">
        <f>VLOOKUP($A:$A,小麦!$A:$AY,8,0)</f>
        <v>-</v>
      </c>
      <c r="Y109" s="13" t="str">
        <f>VLOOKUP($A:$A,小麦!$A:$AY,13,0)</f>
        <v>-</v>
      </c>
      <c r="Z109" s="13" t="str">
        <f>VLOOKUP($A:$A,小麦!$A:$AY,18,0)</f>
        <v>-</v>
      </c>
      <c r="AA109" s="13" t="str">
        <f>VLOOKUP($A:$A,小麦!$A:$AY,23,0)</f>
        <v>-</v>
      </c>
      <c r="AB109" s="13" t="str">
        <f>VLOOKUP($A:$A,小麦!$A:$AY,28,0)</f>
        <v>-</v>
      </c>
      <c r="AC109" s="13" t="str">
        <f>VLOOKUP($A:$A,小麦!$A:$AY,33,0)</f>
        <v>-</v>
      </c>
      <c r="AD109" s="13" t="str">
        <f>VLOOKUP($A:$A,小麦!$A:$AY,38,0)</f>
        <v>-</v>
      </c>
      <c r="AE109" s="13" t="str">
        <f>VLOOKUP($A:$A,小麦!$A:$AY,43,0)</f>
        <v>-</v>
      </c>
      <c r="AF109" s="13" t="str">
        <f>VLOOKUP($A:$A,小麦!$A:$AY,48,0)</f>
        <v>-</v>
      </c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</row>
    <row r="110" spans="1:50">
      <c r="A110" s="3" t="s">
        <v>242</v>
      </c>
      <c r="B110" s="13">
        <v>236</v>
      </c>
      <c r="C110" s="13">
        <v>208</v>
      </c>
      <c r="D110" s="13">
        <v>276</v>
      </c>
      <c r="E110" s="13">
        <v>322</v>
      </c>
      <c r="F110" s="13">
        <v>323</v>
      </c>
      <c r="G110" s="13">
        <v>350</v>
      </c>
      <c r="H110" s="13">
        <v>264</v>
      </c>
      <c r="I110" s="13">
        <v>329</v>
      </c>
      <c r="J110" s="13">
        <v>329</v>
      </c>
      <c r="K110" s="82">
        <v>251</v>
      </c>
      <c r="L110" s="12">
        <v>265</v>
      </c>
      <c r="M110" s="12">
        <v>260</v>
      </c>
      <c r="N110" s="12">
        <v>282</v>
      </c>
      <c r="O110" s="12">
        <v>286</v>
      </c>
      <c r="P110" s="12">
        <v>239</v>
      </c>
      <c r="Q110" s="12">
        <v>188</v>
      </c>
      <c r="R110" s="12">
        <v>232</v>
      </c>
      <c r="S110" s="12">
        <v>236</v>
      </c>
      <c r="T110" s="12">
        <v>285</v>
      </c>
      <c r="U110" s="12">
        <v>345</v>
      </c>
      <c r="V110" s="3"/>
      <c r="W110" s="12">
        <f>VLOOKUP($A:$A,小麦!$A:$AY,3,0)</f>
        <v>236</v>
      </c>
      <c r="X110" s="13">
        <f>VLOOKUP($A:$A,小麦!$A:$AY,8,0)</f>
        <v>208</v>
      </c>
      <c r="Y110" s="13">
        <f>VLOOKUP($A:$A,小麦!$A:$AY,13,0)</f>
        <v>276</v>
      </c>
      <c r="Z110" s="13">
        <f>VLOOKUP($A:$A,小麦!$A:$AY,18,0)</f>
        <v>322</v>
      </c>
      <c r="AA110" s="13">
        <f>VLOOKUP($A:$A,小麦!$A:$AY,23,0)</f>
        <v>323</v>
      </c>
      <c r="AB110" s="13">
        <f>VLOOKUP($A:$A,小麦!$A:$AY,28,0)</f>
        <v>350</v>
      </c>
      <c r="AC110" s="13">
        <f>VLOOKUP($A:$A,小麦!$A:$AY,33,0)</f>
        <v>264</v>
      </c>
      <c r="AD110" s="13">
        <f>VLOOKUP($A:$A,小麦!$A:$AY,38,0)</f>
        <v>329</v>
      </c>
      <c r="AE110" s="13">
        <f>VLOOKUP($A:$A,小麦!$A:$AY,43,0)</f>
        <v>329</v>
      </c>
      <c r="AF110" s="13">
        <f>VLOOKUP($A:$A,小麦!$A:$AY,48,0)</f>
        <v>251</v>
      </c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</row>
    <row r="111" spans="1:50">
      <c r="A111" s="3" t="s">
        <v>243</v>
      </c>
      <c r="B111" s="13"/>
      <c r="C111" s="13"/>
      <c r="D111" s="13"/>
      <c r="E111" s="13"/>
      <c r="F111" s="13"/>
      <c r="G111" s="13"/>
      <c r="H111" s="13"/>
      <c r="I111" s="13"/>
      <c r="J111" s="13"/>
      <c r="K111" s="82"/>
      <c r="L111" s="12">
        <v>265</v>
      </c>
      <c r="M111" s="12">
        <v>260</v>
      </c>
      <c r="N111" s="12">
        <v>282</v>
      </c>
      <c r="O111" s="12">
        <v>286</v>
      </c>
      <c r="P111" s="12">
        <v>239</v>
      </c>
      <c r="Q111" s="12">
        <v>188</v>
      </c>
      <c r="R111" s="12">
        <v>232</v>
      </c>
      <c r="S111" s="12">
        <v>236</v>
      </c>
      <c r="T111" s="12">
        <v>285</v>
      </c>
      <c r="U111" s="12">
        <v>345</v>
      </c>
      <c r="V111" s="3"/>
      <c r="W111" s="12" t="str">
        <f>VLOOKUP($A:$A,小麦!$A:$AY,3,0)</f>
        <v>-</v>
      </c>
      <c r="X111" s="13" t="str">
        <f>VLOOKUP($A:$A,小麦!$A:$AY,8,0)</f>
        <v>x</v>
      </c>
      <c r="Y111" s="13" t="str">
        <f>VLOOKUP($A:$A,小麦!$A:$AY,13,0)</f>
        <v>-</v>
      </c>
      <c r="Z111" s="13" t="str">
        <f>VLOOKUP($A:$A,小麦!$A:$AY,18,0)</f>
        <v>-</v>
      </c>
      <c r="AA111" s="13" t="str">
        <f>VLOOKUP($A:$A,小麦!$A:$AY,23,0)</f>
        <v>-</v>
      </c>
      <c r="AB111" s="13" t="str">
        <f>VLOOKUP($A:$A,小麦!$A:$AY,28,0)</f>
        <v>-</v>
      </c>
      <c r="AC111" s="13" t="str">
        <f>VLOOKUP($A:$A,小麦!$A:$AY,33,0)</f>
        <v>-</v>
      </c>
      <c r="AD111" s="13" t="str">
        <f>VLOOKUP($A:$A,小麦!$A:$AY,38,0)</f>
        <v>-</v>
      </c>
      <c r="AE111" s="13" t="str">
        <f>VLOOKUP($A:$A,小麦!$A:$AY,43,0)</f>
        <v>-</v>
      </c>
      <c r="AF111" s="13" t="str">
        <f>VLOOKUP($A:$A,小麦!$A:$AY,48,0)</f>
        <v>-</v>
      </c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</row>
    <row r="112" spans="1:50">
      <c r="A112" s="3" t="s">
        <v>244</v>
      </c>
      <c r="B112" s="13"/>
      <c r="C112" s="13"/>
      <c r="D112" s="13"/>
      <c r="E112" s="13"/>
      <c r="F112" s="13"/>
      <c r="G112" s="13"/>
      <c r="H112" s="13"/>
      <c r="I112" s="13"/>
      <c r="J112" s="13"/>
      <c r="K112" s="82"/>
      <c r="L112" s="12">
        <v>265</v>
      </c>
      <c r="M112" s="12">
        <v>260</v>
      </c>
      <c r="N112" s="12">
        <v>282</v>
      </c>
      <c r="O112" s="12">
        <v>286</v>
      </c>
      <c r="P112" s="12">
        <v>239</v>
      </c>
      <c r="Q112" s="12">
        <v>188</v>
      </c>
      <c r="R112" s="12">
        <v>232</v>
      </c>
      <c r="S112" s="12">
        <v>236</v>
      </c>
      <c r="T112" s="12">
        <v>285</v>
      </c>
      <c r="U112" s="12">
        <v>345</v>
      </c>
      <c r="V112" s="3"/>
      <c r="W112" s="12" t="str">
        <f>VLOOKUP($A:$A,小麦!$A:$AY,3,0)</f>
        <v>x</v>
      </c>
      <c r="X112" s="13" t="str">
        <f>VLOOKUP($A:$A,小麦!$A:$AY,8,0)</f>
        <v>x</v>
      </c>
      <c r="Y112" s="13" t="str">
        <f>VLOOKUP($A:$A,小麦!$A:$AY,13,0)</f>
        <v>x</v>
      </c>
      <c r="Z112" s="13" t="str">
        <f>VLOOKUP($A:$A,小麦!$A:$AY,18,0)</f>
        <v>x</v>
      </c>
      <c r="AA112" s="13" t="str">
        <f>VLOOKUP($A:$A,小麦!$A:$AY,23,0)</f>
        <v>x</v>
      </c>
      <c r="AB112" s="13" t="str">
        <f>VLOOKUP($A:$A,小麦!$A:$AY,28,0)</f>
        <v>x</v>
      </c>
      <c r="AC112" s="13" t="str">
        <f>VLOOKUP($A:$A,小麦!$A:$AY,33,0)</f>
        <v>x</v>
      </c>
      <c r="AD112" s="13" t="str">
        <f>VLOOKUP($A:$A,小麦!$A:$AY,38,0)</f>
        <v>x</v>
      </c>
      <c r="AE112" s="13" t="str">
        <f>VLOOKUP($A:$A,小麦!$A:$AY,43,0)</f>
        <v>x</v>
      </c>
      <c r="AF112" s="13" t="str">
        <f>VLOOKUP($A:$A,小麦!$A:$AY,48,0)</f>
        <v>x</v>
      </c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</row>
    <row r="113" spans="1:50">
      <c r="A113" s="3" t="s">
        <v>245</v>
      </c>
      <c r="B113" s="13">
        <v>207</v>
      </c>
      <c r="C113" s="13">
        <v>213</v>
      </c>
      <c r="D113" s="13">
        <v>227</v>
      </c>
      <c r="E113" s="13">
        <v>271</v>
      </c>
      <c r="F113" s="13">
        <v>326</v>
      </c>
      <c r="G113" s="13">
        <v>375</v>
      </c>
      <c r="H113" s="13">
        <v>297</v>
      </c>
      <c r="I113" s="13">
        <v>323</v>
      </c>
      <c r="J113" s="13">
        <v>350</v>
      </c>
      <c r="K113" s="82">
        <v>214</v>
      </c>
      <c r="L113" s="12">
        <v>265</v>
      </c>
      <c r="M113" s="12">
        <v>260</v>
      </c>
      <c r="N113" s="12">
        <v>282</v>
      </c>
      <c r="O113" s="12">
        <v>286</v>
      </c>
      <c r="P113" s="12">
        <v>239</v>
      </c>
      <c r="Q113" s="12">
        <v>188</v>
      </c>
      <c r="R113" s="12">
        <v>232</v>
      </c>
      <c r="S113" s="12">
        <v>236</v>
      </c>
      <c r="T113" s="12">
        <v>285</v>
      </c>
      <c r="U113" s="12">
        <v>345</v>
      </c>
      <c r="V113" s="3"/>
      <c r="W113" s="12">
        <f>VLOOKUP($A:$A,小麦!$A:$AY,3,0)</f>
        <v>207</v>
      </c>
      <c r="X113" s="13">
        <f>VLOOKUP($A:$A,小麦!$A:$AY,8,0)</f>
        <v>213</v>
      </c>
      <c r="Y113" s="13">
        <f>VLOOKUP($A:$A,小麦!$A:$AY,13,0)</f>
        <v>227</v>
      </c>
      <c r="Z113" s="13">
        <f>VLOOKUP($A:$A,小麦!$A:$AY,18,0)</f>
        <v>271</v>
      </c>
      <c r="AA113" s="13">
        <f>VLOOKUP($A:$A,小麦!$A:$AY,23,0)</f>
        <v>326</v>
      </c>
      <c r="AB113" s="13">
        <f>VLOOKUP($A:$A,小麦!$A:$AY,28,0)</f>
        <v>375</v>
      </c>
      <c r="AC113" s="13">
        <f>VLOOKUP($A:$A,小麦!$A:$AY,33,0)</f>
        <v>297</v>
      </c>
      <c r="AD113" s="13">
        <f>VLOOKUP($A:$A,小麦!$A:$AY,38,0)</f>
        <v>323</v>
      </c>
      <c r="AE113" s="13">
        <f>VLOOKUP($A:$A,小麦!$A:$AY,43,0)</f>
        <v>350</v>
      </c>
      <c r="AF113" s="13">
        <f>VLOOKUP($A:$A,小麦!$A:$AY,48,0)</f>
        <v>214</v>
      </c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</row>
    <row r="114" spans="1:50">
      <c r="A114" s="3" t="s">
        <v>246</v>
      </c>
      <c r="B114" s="13"/>
      <c r="C114" s="13"/>
      <c r="D114" s="13"/>
      <c r="E114" s="13"/>
      <c r="F114" s="13"/>
      <c r="G114" s="13"/>
      <c r="H114" s="13"/>
      <c r="I114" s="13"/>
      <c r="J114" s="13"/>
      <c r="K114" s="82"/>
      <c r="L114" s="12">
        <v>265</v>
      </c>
      <c r="M114" s="12">
        <v>260</v>
      </c>
      <c r="N114" s="12">
        <v>282</v>
      </c>
      <c r="O114" s="12">
        <v>286</v>
      </c>
      <c r="P114" s="12">
        <v>239</v>
      </c>
      <c r="Q114" s="12">
        <v>188</v>
      </c>
      <c r="R114" s="12">
        <v>232</v>
      </c>
      <c r="S114" s="12">
        <v>236</v>
      </c>
      <c r="T114" s="12">
        <v>285</v>
      </c>
      <c r="U114" s="12">
        <v>345</v>
      </c>
      <c r="V114" s="3"/>
      <c r="W114" s="12" t="str">
        <f>VLOOKUP($A:$A,小麦!$A:$AY,3,0)</f>
        <v>-</v>
      </c>
      <c r="X114" s="13" t="str">
        <f>VLOOKUP($A:$A,小麦!$A:$AY,8,0)</f>
        <v>-</v>
      </c>
      <c r="Y114" s="13" t="str">
        <f>VLOOKUP($A:$A,小麦!$A:$AY,13,0)</f>
        <v>-</v>
      </c>
      <c r="Z114" s="13" t="str">
        <f>VLOOKUP($A:$A,小麦!$A:$AY,18,0)</f>
        <v>-</v>
      </c>
      <c r="AA114" s="13" t="str">
        <f>VLOOKUP($A:$A,小麦!$A:$AY,23,0)</f>
        <v>-</v>
      </c>
      <c r="AB114" s="13" t="str">
        <f>VLOOKUP($A:$A,小麦!$A:$AY,28,0)</f>
        <v>-</v>
      </c>
      <c r="AC114" s="13" t="str">
        <f>VLOOKUP($A:$A,小麦!$A:$AY,33,0)</f>
        <v>-</v>
      </c>
      <c r="AD114" s="13" t="str">
        <f>VLOOKUP($A:$A,小麦!$A:$AY,38,0)</f>
        <v>-</v>
      </c>
      <c r="AE114" s="13" t="str">
        <f>VLOOKUP($A:$A,小麦!$A:$AY,43,0)</f>
        <v>-</v>
      </c>
      <c r="AF114" s="13" t="str">
        <f>VLOOKUP($A:$A,小麦!$A:$AY,48,0)</f>
        <v>x</v>
      </c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</row>
    <row r="115" spans="1:50">
      <c r="A115" s="3" t="s">
        <v>247</v>
      </c>
      <c r="B115" s="13">
        <v>150</v>
      </c>
      <c r="C115" s="13">
        <v>227</v>
      </c>
      <c r="D115" s="13">
        <v>198</v>
      </c>
      <c r="E115" s="13">
        <v>222</v>
      </c>
      <c r="F115" s="13">
        <v>249</v>
      </c>
      <c r="G115" s="13">
        <v>242</v>
      </c>
      <c r="H115" s="13">
        <v>187</v>
      </c>
      <c r="I115" s="13">
        <v>257</v>
      </c>
      <c r="J115" s="13">
        <v>20</v>
      </c>
      <c r="K115" s="82">
        <v>144</v>
      </c>
      <c r="L115" s="12">
        <v>265</v>
      </c>
      <c r="M115" s="12">
        <v>260</v>
      </c>
      <c r="N115" s="12">
        <v>282</v>
      </c>
      <c r="O115" s="12">
        <v>286</v>
      </c>
      <c r="P115" s="12">
        <v>239</v>
      </c>
      <c r="Q115" s="12">
        <v>188</v>
      </c>
      <c r="R115" s="12">
        <v>232</v>
      </c>
      <c r="S115" s="12">
        <v>236</v>
      </c>
      <c r="T115" s="12">
        <v>285</v>
      </c>
      <c r="U115" s="12">
        <v>345</v>
      </c>
      <c r="V115" s="3"/>
      <c r="W115" s="12">
        <f>VLOOKUP($A:$A,小麦!$A:$AY,3,0)</f>
        <v>150</v>
      </c>
      <c r="X115" s="13">
        <f>VLOOKUP($A:$A,小麦!$A:$AY,8,0)</f>
        <v>227</v>
      </c>
      <c r="Y115" s="13">
        <f>VLOOKUP($A:$A,小麦!$A:$AY,13,0)</f>
        <v>198</v>
      </c>
      <c r="Z115" s="13">
        <f>VLOOKUP($A:$A,小麦!$A:$AY,18,0)</f>
        <v>222</v>
      </c>
      <c r="AA115" s="13">
        <f>VLOOKUP($A:$A,小麦!$A:$AY,23,0)</f>
        <v>249</v>
      </c>
      <c r="AB115" s="13">
        <f>VLOOKUP($A:$A,小麦!$A:$AY,28,0)</f>
        <v>242</v>
      </c>
      <c r="AC115" s="13">
        <f>VLOOKUP($A:$A,小麦!$A:$AY,33,0)</f>
        <v>187</v>
      </c>
      <c r="AD115" s="13">
        <f>VLOOKUP($A:$A,小麦!$A:$AY,38,0)</f>
        <v>257</v>
      </c>
      <c r="AE115" s="13">
        <f>VLOOKUP($A:$A,小麦!$A:$AY,43,0)</f>
        <v>20</v>
      </c>
      <c r="AF115" s="13">
        <f>VLOOKUP($A:$A,小麦!$A:$AY,48,0)</f>
        <v>144</v>
      </c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</row>
    <row r="116" spans="1:50">
      <c r="A116" s="3" t="s">
        <v>248</v>
      </c>
      <c r="B116" s="13">
        <v>302</v>
      </c>
      <c r="C116" s="13">
        <v>349</v>
      </c>
      <c r="D116" s="13">
        <v>355</v>
      </c>
      <c r="E116" s="13">
        <v>320</v>
      </c>
      <c r="F116" s="13">
        <v>447</v>
      </c>
      <c r="G116" s="13">
        <v>368</v>
      </c>
      <c r="H116" s="13">
        <v>373</v>
      </c>
      <c r="I116" s="13">
        <v>366</v>
      </c>
      <c r="J116" s="13">
        <v>460</v>
      </c>
      <c r="K116" s="82">
        <v>347</v>
      </c>
      <c r="L116" s="12">
        <v>265</v>
      </c>
      <c r="M116" s="12">
        <v>260</v>
      </c>
      <c r="N116" s="12">
        <v>282</v>
      </c>
      <c r="O116" s="12">
        <v>286</v>
      </c>
      <c r="P116" s="12">
        <v>239</v>
      </c>
      <c r="Q116" s="12">
        <v>188</v>
      </c>
      <c r="R116" s="12">
        <v>232</v>
      </c>
      <c r="S116" s="12">
        <v>236</v>
      </c>
      <c r="T116" s="12">
        <v>285</v>
      </c>
      <c r="U116" s="12">
        <v>345</v>
      </c>
      <c r="V116" s="3"/>
      <c r="W116" s="12">
        <f>VLOOKUP($A:$A,小麦!$A:$AY,3,0)</f>
        <v>302</v>
      </c>
      <c r="X116" s="13">
        <f>VLOOKUP($A:$A,小麦!$A:$AY,8,0)</f>
        <v>349</v>
      </c>
      <c r="Y116" s="13">
        <f>VLOOKUP($A:$A,小麦!$A:$AY,13,0)</f>
        <v>355</v>
      </c>
      <c r="Z116" s="13">
        <f>VLOOKUP($A:$A,小麦!$A:$AY,18,0)</f>
        <v>320</v>
      </c>
      <c r="AA116" s="13">
        <f>VLOOKUP($A:$A,小麦!$A:$AY,23,0)</f>
        <v>447</v>
      </c>
      <c r="AB116" s="13">
        <f>VLOOKUP($A:$A,小麦!$A:$AY,28,0)</f>
        <v>368</v>
      </c>
      <c r="AC116" s="13">
        <f>VLOOKUP($A:$A,小麦!$A:$AY,33,0)</f>
        <v>373</v>
      </c>
      <c r="AD116" s="13">
        <f>VLOOKUP($A:$A,小麦!$A:$AY,38,0)</f>
        <v>366</v>
      </c>
      <c r="AE116" s="13">
        <f>VLOOKUP($A:$A,小麦!$A:$AY,43,0)</f>
        <v>460</v>
      </c>
      <c r="AF116" s="13">
        <f>VLOOKUP($A:$A,小麦!$A:$AY,48,0)</f>
        <v>347</v>
      </c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</row>
    <row r="117" spans="1:50">
      <c r="A117" s="3" t="s">
        <v>249</v>
      </c>
      <c r="B117" s="13">
        <v>208</v>
      </c>
      <c r="C117" s="13">
        <v>177</v>
      </c>
      <c r="D117" s="13">
        <v>200</v>
      </c>
      <c r="E117" s="13">
        <v>295</v>
      </c>
      <c r="F117" s="13">
        <v>390</v>
      </c>
      <c r="G117" s="13">
        <v>368</v>
      </c>
      <c r="H117" s="13">
        <v>438</v>
      </c>
      <c r="I117" s="13">
        <v>353</v>
      </c>
      <c r="J117" s="13">
        <v>415</v>
      </c>
      <c r="K117" s="82">
        <v>245</v>
      </c>
      <c r="L117" s="12">
        <v>265</v>
      </c>
      <c r="M117" s="12">
        <v>260</v>
      </c>
      <c r="N117" s="12">
        <v>282</v>
      </c>
      <c r="O117" s="12">
        <v>286</v>
      </c>
      <c r="P117" s="12">
        <v>239</v>
      </c>
      <c r="Q117" s="12">
        <v>188</v>
      </c>
      <c r="R117" s="12">
        <v>232</v>
      </c>
      <c r="S117" s="12">
        <v>236</v>
      </c>
      <c r="T117" s="12">
        <v>285</v>
      </c>
      <c r="U117" s="12">
        <v>345</v>
      </c>
      <c r="V117" s="3"/>
      <c r="W117" s="12">
        <f>VLOOKUP($A:$A,小麦!$A:$AY,3,0)</f>
        <v>208</v>
      </c>
      <c r="X117" s="13">
        <f>VLOOKUP($A:$A,小麦!$A:$AY,8,0)</f>
        <v>177</v>
      </c>
      <c r="Y117" s="13">
        <f>VLOOKUP($A:$A,小麦!$A:$AY,13,0)</f>
        <v>200</v>
      </c>
      <c r="Z117" s="13">
        <f>VLOOKUP($A:$A,小麦!$A:$AY,18,0)</f>
        <v>295</v>
      </c>
      <c r="AA117" s="13">
        <f>VLOOKUP($A:$A,小麦!$A:$AY,23,0)</f>
        <v>390</v>
      </c>
      <c r="AB117" s="13">
        <f>VLOOKUP($A:$A,小麦!$A:$AY,28,0)</f>
        <v>368</v>
      </c>
      <c r="AC117" s="13">
        <f>VLOOKUP($A:$A,小麦!$A:$AY,33,0)</f>
        <v>438</v>
      </c>
      <c r="AD117" s="13">
        <f>VLOOKUP($A:$A,小麦!$A:$AY,38,0)</f>
        <v>353</v>
      </c>
      <c r="AE117" s="13">
        <f>VLOOKUP($A:$A,小麦!$A:$AY,43,0)</f>
        <v>415</v>
      </c>
      <c r="AF117" s="13">
        <f>VLOOKUP($A:$A,小麦!$A:$AY,48,0)</f>
        <v>245</v>
      </c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</row>
    <row r="118" spans="1:50">
      <c r="A118" s="3" t="s">
        <v>250</v>
      </c>
      <c r="B118" s="13">
        <v>292</v>
      </c>
      <c r="C118" s="13">
        <v>289</v>
      </c>
      <c r="D118" s="13">
        <v>306</v>
      </c>
      <c r="E118" s="13">
        <v>307</v>
      </c>
      <c r="F118" s="13">
        <v>342</v>
      </c>
      <c r="G118" s="13">
        <v>339</v>
      </c>
      <c r="H118" s="13">
        <v>373</v>
      </c>
      <c r="I118" s="13">
        <v>364</v>
      </c>
      <c r="J118" s="13">
        <v>353</v>
      </c>
      <c r="K118" s="82">
        <v>279</v>
      </c>
      <c r="L118" s="12">
        <v>265</v>
      </c>
      <c r="M118" s="12">
        <v>260</v>
      </c>
      <c r="N118" s="12">
        <v>282</v>
      </c>
      <c r="O118" s="12">
        <v>286</v>
      </c>
      <c r="P118" s="12">
        <v>239</v>
      </c>
      <c r="Q118" s="12">
        <v>188</v>
      </c>
      <c r="R118" s="12">
        <v>232</v>
      </c>
      <c r="S118" s="12">
        <v>236</v>
      </c>
      <c r="T118" s="12">
        <v>285</v>
      </c>
      <c r="U118" s="12">
        <v>345</v>
      </c>
      <c r="V118" s="3"/>
      <c r="W118" s="12">
        <f>VLOOKUP($A:$A,小麦!$A:$AY,3,0)</f>
        <v>292</v>
      </c>
      <c r="X118" s="13">
        <f>VLOOKUP($A:$A,小麦!$A:$AY,8,0)</f>
        <v>289</v>
      </c>
      <c r="Y118" s="13">
        <f>VLOOKUP($A:$A,小麦!$A:$AY,13,0)</f>
        <v>306</v>
      </c>
      <c r="Z118" s="13">
        <f>VLOOKUP($A:$A,小麦!$A:$AY,18,0)</f>
        <v>307</v>
      </c>
      <c r="AA118" s="13">
        <f>VLOOKUP($A:$A,小麦!$A:$AY,23,0)</f>
        <v>342</v>
      </c>
      <c r="AB118" s="13">
        <f>VLOOKUP($A:$A,小麦!$A:$AY,28,0)</f>
        <v>339</v>
      </c>
      <c r="AC118" s="13">
        <f>VLOOKUP($A:$A,小麦!$A:$AY,33,0)</f>
        <v>373</v>
      </c>
      <c r="AD118" s="13">
        <f>VLOOKUP($A:$A,小麦!$A:$AY,38,0)</f>
        <v>364</v>
      </c>
      <c r="AE118" s="13">
        <f>VLOOKUP($A:$A,小麦!$A:$AY,43,0)</f>
        <v>353</v>
      </c>
      <c r="AF118" s="13">
        <f>VLOOKUP($A:$A,小麦!$A:$AY,48,0)</f>
        <v>279</v>
      </c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</row>
    <row r="119" spans="1:50">
      <c r="A119" s="3" t="s">
        <v>251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82"/>
      <c r="L119" s="12">
        <v>265</v>
      </c>
      <c r="M119" s="12">
        <v>260</v>
      </c>
      <c r="N119" s="12">
        <v>282</v>
      </c>
      <c r="O119" s="12">
        <v>286</v>
      </c>
      <c r="P119" s="12">
        <v>239</v>
      </c>
      <c r="Q119" s="12">
        <v>188</v>
      </c>
      <c r="R119" s="12">
        <v>232</v>
      </c>
      <c r="S119" s="12">
        <v>236</v>
      </c>
      <c r="T119" s="12">
        <v>285</v>
      </c>
      <c r="U119" s="12">
        <v>345</v>
      </c>
      <c r="V119" s="3"/>
      <c r="W119" s="12" t="str">
        <f>VLOOKUP($A:$A,小麦!$A:$AY,3,0)</f>
        <v>x</v>
      </c>
      <c r="X119" s="13" t="str">
        <f>VLOOKUP($A:$A,小麦!$A:$AY,8,0)</f>
        <v>x</v>
      </c>
      <c r="Y119" s="13" t="str">
        <f>VLOOKUP($A:$A,小麦!$A:$AY,13,0)</f>
        <v>x</v>
      </c>
      <c r="Z119" s="13" t="str">
        <f>VLOOKUP($A:$A,小麦!$A:$AY,18,0)</f>
        <v>x</v>
      </c>
      <c r="AA119" s="13" t="str">
        <f>VLOOKUP($A:$A,小麦!$A:$AY,23,0)</f>
        <v>x</v>
      </c>
      <c r="AB119" s="13" t="str">
        <f>VLOOKUP($A:$A,小麦!$A:$AY,28,0)</f>
        <v>x</v>
      </c>
      <c r="AC119" s="13" t="str">
        <f>VLOOKUP($A:$A,小麦!$A:$AY,33,0)</f>
        <v>x</v>
      </c>
      <c r="AD119" s="13" t="str">
        <f>VLOOKUP($A:$A,小麦!$A:$AY,38,0)</f>
        <v>x</v>
      </c>
      <c r="AE119" s="13" t="str">
        <f>VLOOKUP($A:$A,小麦!$A:$AY,43,0)</f>
        <v>x</v>
      </c>
      <c r="AF119" s="13" t="str">
        <f>VLOOKUP($A:$A,小麦!$A:$AY,48,0)</f>
        <v>x</v>
      </c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</row>
    <row r="120" spans="1:50">
      <c r="A120" s="3" t="s">
        <v>252</v>
      </c>
      <c r="B120" s="13"/>
      <c r="C120" s="13"/>
      <c r="D120" s="13"/>
      <c r="E120" s="13"/>
      <c r="F120" s="13"/>
      <c r="G120" s="13"/>
      <c r="H120" s="13"/>
      <c r="I120" s="13"/>
      <c r="J120" s="13"/>
      <c r="K120" s="82"/>
      <c r="L120" s="12">
        <v>265</v>
      </c>
      <c r="M120" s="12">
        <v>260</v>
      </c>
      <c r="N120" s="12">
        <v>282</v>
      </c>
      <c r="O120" s="12">
        <v>286</v>
      </c>
      <c r="P120" s="12">
        <v>239</v>
      </c>
      <c r="Q120" s="12">
        <v>188</v>
      </c>
      <c r="R120" s="12">
        <v>232</v>
      </c>
      <c r="S120" s="12">
        <v>236</v>
      </c>
      <c r="T120" s="12">
        <v>285</v>
      </c>
      <c r="U120" s="12">
        <v>345</v>
      </c>
      <c r="V120" s="3"/>
      <c r="W120" s="12" t="str">
        <f>VLOOKUP($A:$A,小麦!$A:$AY,3,0)</f>
        <v>x</v>
      </c>
      <c r="X120" s="13" t="str">
        <f>VLOOKUP($A:$A,小麦!$A:$AY,8,0)</f>
        <v>x</v>
      </c>
      <c r="Y120" s="13" t="str">
        <f>VLOOKUP($A:$A,小麦!$A:$AY,13,0)</f>
        <v>x</v>
      </c>
      <c r="Z120" s="13" t="str">
        <f>VLOOKUP($A:$A,小麦!$A:$AY,18,0)</f>
        <v>x</v>
      </c>
      <c r="AA120" s="13" t="str">
        <f>VLOOKUP($A:$A,小麦!$A:$AY,23,0)</f>
        <v>x</v>
      </c>
      <c r="AB120" s="13" t="str">
        <f>VLOOKUP($A:$A,小麦!$A:$AY,28,0)</f>
        <v>x</v>
      </c>
      <c r="AC120" s="13" t="str">
        <f>VLOOKUP($A:$A,小麦!$A:$AY,33,0)</f>
        <v>x</v>
      </c>
      <c r="AD120" s="13" t="str">
        <f>VLOOKUP($A:$A,小麦!$A:$AY,38,0)</f>
        <v>x</v>
      </c>
      <c r="AE120" s="13" t="str">
        <f>VLOOKUP($A:$A,小麦!$A:$AY,43,0)</f>
        <v>x</v>
      </c>
      <c r="AF120" s="13" t="str">
        <f>VLOOKUP($A:$A,小麦!$A:$AY,48,0)</f>
        <v>x</v>
      </c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</row>
    <row r="121" spans="1:50">
      <c r="A121" s="3" t="s">
        <v>253</v>
      </c>
      <c r="B121" s="13">
        <v>277</v>
      </c>
      <c r="C121" s="13">
        <v>223</v>
      </c>
      <c r="D121" s="13">
        <v>280</v>
      </c>
      <c r="E121" s="13">
        <v>256</v>
      </c>
      <c r="F121" s="13">
        <v>299</v>
      </c>
      <c r="G121" s="13">
        <v>248</v>
      </c>
      <c r="H121" s="13">
        <v>287</v>
      </c>
      <c r="I121" s="13">
        <v>289</v>
      </c>
      <c r="J121" s="13">
        <v>344</v>
      </c>
      <c r="K121" s="82">
        <v>156</v>
      </c>
      <c r="L121" s="12">
        <v>265</v>
      </c>
      <c r="M121" s="12">
        <v>260</v>
      </c>
      <c r="N121" s="12">
        <v>282</v>
      </c>
      <c r="O121" s="12">
        <v>286</v>
      </c>
      <c r="P121" s="12">
        <v>239</v>
      </c>
      <c r="Q121" s="12">
        <v>188</v>
      </c>
      <c r="R121" s="12">
        <v>232</v>
      </c>
      <c r="S121" s="12">
        <v>236</v>
      </c>
      <c r="T121" s="12">
        <v>285</v>
      </c>
      <c r="U121" s="12">
        <v>345</v>
      </c>
      <c r="V121" s="3"/>
      <c r="W121" s="12">
        <f>VLOOKUP($A:$A,小麦!$A:$AY,3,0)</f>
        <v>277</v>
      </c>
      <c r="X121" s="13">
        <f>VLOOKUP($A:$A,小麦!$A:$AY,8,0)</f>
        <v>223</v>
      </c>
      <c r="Y121" s="13">
        <f>VLOOKUP($A:$A,小麦!$A:$AY,13,0)</f>
        <v>280</v>
      </c>
      <c r="Z121" s="13">
        <f>VLOOKUP($A:$A,小麦!$A:$AY,18,0)</f>
        <v>256</v>
      </c>
      <c r="AA121" s="13">
        <f>VLOOKUP($A:$A,小麦!$A:$AY,23,0)</f>
        <v>299</v>
      </c>
      <c r="AB121" s="13">
        <f>VLOOKUP($A:$A,小麦!$A:$AY,28,0)</f>
        <v>248</v>
      </c>
      <c r="AC121" s="13">
        <f>VLOOKUP($A:$A,小麦!$A:$AY,33,0)</f>
        <v>287</v>
      </c>
      <c r="AD121" s="13">
        <f>VLOOKUP($A:$A,小麦!$A:$AY,38,0)</f>
        <v>289</v>
      </c>
      <c r="AE121" s="13">
        <f>VLOOKUP($A:$A,小麦!$A:$AY,43,0)</f>
        <v>344</v>
      </c>
      <c r="AF121" s="13">
        <f>VLOOKUP($A:$A,小麦!$A:$AY,48,0)</f>
        <v>156</v>
      </c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</row>
    <row r="122" spans="1:50">
      <c r="A122" s="3" t="s">
        <v>254</v>
      </c>
      <c r="B122" s="13">
        <v>248</v>
      </c>
      <c r="C122" s="13">
        <v>232</v>
      </c>
      <c r="D122" s="13">
        <v>254</v>
      </c>
      <c r="E122" s="13">
        <v>249</v>
      </c>
      <c r="F122" s="13">
        <v>354</v>
      </c>
      <c r="G122" s="13">
        <v>271</v>
      </c>
      <c r="H122" s="13">
        <v>265</v>
      </c>
      <c r="I122" s="13">
        <v>291</v>
      </c>
      <c r="J122" s="13">
        <v>264</v>
      </c>
      <c r="K122" s="82">
        <v>179</v>
      </c>
      <c r="L122" s="12">
        <v>265</v>
      </c>
      <c r="M122" s="12">
        <v>260</v>
      </c>
      <c r="N122" s="12">
        <v>282</v>
      </c>
      <c r="O122" s="12">
        <v>286</v>
      </c>
      <c r="P122" s="12">
        <v>239</v>
      </c>
      <c r="Q122" s="12">
        <v>188</v>
      </c>
      <c r="R122" s="12">
        <v>232</v>
      </c>
      <c r="S122" s="12">
        <v>236</v>
      </c>
      <c r="T122" s="12">
        <v>285</v>
      </c>
      <c r="U122" s="12">
        <v>345</v>
      </c>
      <c r="V122" s="3"/>
      <c r="W122" s="12">
        <f>VLOOKUP($A:$A,小麦!$A:$AY,3,0)</f>
        <v>248</v>
      </c>
      <c r="X122" s="13">
        <f>VLOOKUP($A:$A,小麦!$A:$AY,8,0)</f>
        <v>232</v>
      </c>
      <c r="Y122" s="13">
        <f>VLOOKUP($A:$A,小麦!$A:$AY,13,0)</f>
        <v>254</v>
      </c>
      <c r="Z122" s="13">
        <f>VLOOKUP($A:$A,小麦!$A:$AY,18,0)</f>
        <v>249</v>
      </c>
      <c r="AA122" s="13">
        <f>VLOOKUP($A:$A,小麦!$A:$AY,23,0)</f>
        <v>354</v>
      </c>
      <c r="AB122" s="13">
        <f>VLOOKUP($A:$A,小麦!$A:$AY,28,0)</f>
        <v>271</v>
      </c>
      <c r="AC122" s="13">
        <f>VLOOKUP($A:$A,小麦!$A:$AY,33,0)</f>
        <v>265</v>
      </c>
      <c r="AD122" s="13">
        <f>VLOOKUP($A:$A,小麦!$A:$AY,38,0)</f>
        <v>291</v>
      </c>
      <c r="AE122" s="13">
        <f>VLOOKUP($A:$A,小麦!$A:$AY,43,0)</f>
        <v>264</v>
      </c>
      <c r="AF122" s="13">
        <f>VLOOKUP($A:$A,小麦!$A:$AY,48,0)</f>
        <v>179</v>
      </c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</row>
    <row r="123" spans="1:50">
      <c r="A123" s="3" t="s">
        <v>255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82"/>
      <c r="L123" s="12">
        <v>265</v>
      </c>
      <c r="M123" s="12">
        <v>260</v>
      </c>
      <c r="N123" s="12">
        <v>282</v>
      </c>
      <c r="O123" s="12">
        <v>286</v>
      </c>
      <c r="P123" s="12">
        <v>239</v>
      </c>
      <c r="Q123" s="12">
        <v>188</v>
      </c>
      <c r="R123" s="12">
        <v>232</v>
      </c>
      <c r="S123" s="12">
        <v>236</v>
      </c>
      <c r="T123" s="12">
        <v>285</v>
      </c>
      <c r="U123" s="12">
        <v>345</v>
      </c>
      <c r="V123" s="3"/>
      <c r="W123" s="12" t="str">
        <f>VLOOKUP($A:$A,小麦!$A:$AY,3,0)</f>
        <v>-</v>
      </c>
      <c r="X123" s="13" t="str">
        <f>VLOOKUP($A:$A,小麦!$A:$AY,8,0)</f>
        <v>x</v>
      </c>
      <c r="Y123" s="13" t="str">
        <f>VLOOKUP($A:$A,小麦!$A:$AY,13,0)</f>
        <v>x</v>
      </c>
      <c r="Z123" s="13" t="str">
        <f>VLOOKUP($A:$A,小麦!$A:$AY,18,0)</f>
        <v>-</v>
      </c>
      <c r="AA123" s="13" t="str">
        <f>VLOOKUP($A:$A,小麦!$A:$AY,23,0)</f>
        <v>-</v>
      </c>
      <c r="AB123" s="13" t="str">
        <f>VLOOKUP($A:$A,小麦!$A:$AY,28,0)</f>
        <v>x</v>
      </c>
      <c r="AC123" s="13" t="str">
        <f>VLOOKUP($A:$A,小麦!$A:$AY,33,0)</f>
        <v>x</v>
      </c>
      <c r="AD123" s="13" t="str">
        <f>VLOOKUP($A:$A,小麦!$A:$AY,38,0)</f>
        <v>-</v>
      </c>
      <c r="AE123" s="13" t="str">
        <f>VLOOKUP($A:$A,小麦!$A:$AY,43,0)</f>
        <v>-</v>
      </c>
      <c r="AF123" s="13" t="str">
        <f>VLOOKUP($A:$A,小麦!$A:$AY,48,0)</f>
        <v>-</v>
      </c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</row>
    <row r="124" spans="1:50">
      <c r="A124" s="3" t="s">
        <v>256</v>
      </c>
      <c r="B124" s="13">
        <v>238</v>
      </c>
      <c r="C124" s="13">
        <v>333</v>
      </c>
      <c r="D124" s="13">
        <v>289</v>
      </c>
      <c r="E124" s="13">
        <v>274</v>
      </c>
      <c r="F124" s="13">
        <v>214</v>
      </c>
      <c r="G124" s="13">
        <v>202</v>
      </c>
      <c r="H124" s="13">
        <v>352</v>
      </c>
      <c r="I124" s="13">
        <v>333</v>
      </c>
      <c r="J124" s="13">
        <v>330</v>
      </c>
      <c r="K124" s="82">
        <v>215</v>
      </c>
      <c r="L124" s="12">
        <v>265</v>
      </c>
      <c r="M124" s="12">
        <v>260</v>
      </c>
      <c r="N124" s="12">
        <v>282</v>
      </c>
      <c r="O124" s="12">
        <v>286</v>
      </c>
      <c r="P124" s="12">
        <v>239</v>
      </c>
      <c r="Q124" s="12">
        <v>188</v>
      </c>
      <c r="R124" s="12">
        <v>232</v>
      </c>
      <c r="S124" s="12">
        <v>236</v>
      </c>
      <c r="T124" s="12">
        <v>285</v>
      </c>
      <c r="U124" s="12">
        <v>345</v>
      </c>
      <c r="V124" s="3"/>
      <c r="W124" s="12">
        <f>VLOOKUP($A:$A,小麦!$A:$AY,3,0)</f>
        <v>238</v>
      </c>
      <c r="X124" s="13">
        <f>VLOOKUP($A:$A,小麦!$A:$AY,8,0)</f>
        <v>333</v>
      </c>
      <c r="Y124" s="13">
        <f>VLOOKUP($A:$A,小麦!$A:$AY,13,0)</f>
        <v>289</v>
      </c>
      <c r="Z124" s="13">
        <f>VLOOKUP($A:$A,小麦!$A:$AY,18,0)</f>
        <v>274</v>
      </c>
      <c r="AA124" s="13">
        <f>VLOOKUP($A:$A,小麦!$A:$AY,23,0)</f>
        <v>214</v>
      </c>
      <c r="AB124" s="13">
        <f>VLOOKUP($A:$A,小麦!$A:$AY,28,0)</f>
        <v>202</v>
      </c>
      <c r="AC124" s="13">
        <f>VLOOKUP($A:$A,小麦!$A:$AY,33,0)</f>
        <v>352</v>
      </c>
      <c r="AD124" s="13">
        <f>VLOOKUP($A:$A,小麦!$A:$AY,38,0)</f>
        <v>333</v>
      </c>
      <c r="AE124" s="13">
        <f>VLOOKUP($A:$A,小麦!$A:$AY,43,0)</f>
        <v>330</v>
      </c>
      <c r="AF124" s="13">
        <f>VLOOKUP($A:$A,小麦!$A:$AY,48,0)</f>
        <v>215</v>
      </c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</row>
    <row r="125" spans="1:50">
      <c r="A125" s="3" t="s">
        <v>257</v>
      </c>
      <c r="B125" s="13">
        <v>243</v>
      </c>
      <c r="C125" s="13">
        <v>178</v>
      </c>
      <c r="D125" s="13">
        <v>190</v>
      </c>
      <c r="E125" s="13">
        <v>286</v>
      </c>
      <c r="F125" s="13"/>
      <c r="G125" s="13"/>
      <c r="H125" s="13">
        <v>229</v>
      </c>
      <c r="I125" s="13">
        <v>268</v>
      </c>
      <c r="J125" s="13">
        <v>182</v>
      </c>
      <c r="K125" s="82">
        <v>139</v>
      </c>
      <c r="L125" s="12">
        <v>265</v>
      </c>
      <c r="M125" s="12">
        <v>260</v>
      </c>
      <c r="N125" s="12">
        <v>282</v>
      </c>
      <c r="O125" s="12">
        <v>286</v>
      </c>
      <c r="P125" s="12">
        <v>239</v>
      </c>
      <c r="Q125" s="12">
        <v>188</v>
      </c>
      <c r="R125" s="12">
        <v>232</v>
      </c>
      <c r="S125" s="12">
        <v>236</v>
      </c>
      <c r="T125" s="12">
        <v>285</v>
      </c>
      <c r="U125" s="12">
        <v>345</v>
      </c>
      <c r="V125" s="3"/>
      <c r="W125" s="12">
        <f>VLOOKUP($A:$A,小麦!$A:$AY,3,0)</f>
        <v>243</v>
      </c>
      <c r="X125" s="13">
        <f>VLOOKUP($A:$A,小麦!$A:$AY,8,0)</f>
        <v>178</v>
      </c>
      <c r="Y125" s="13">
        <f>VLOOKUP($A:$A,小麦!$A:$AY,13,0)</f>
        <v>190</v>
      </c>
      <c r="Z125" s="13">
        <f>VLOOKUP($A:$A,小麦!$A:$AY,18,0)</f>
        <v>286</v>
      </c>
      <c r="AA125" s="13" t="str">
        <f>VLOOKUP($A:$A,小麦!$A:$AY,23,0)</f>
        <v>x</v>
      </c>
      <c r="AB125" s="13" t="str">
        <f>VLOOKUP($A:$A,小麦!$A:$AY,28,0)</f>
        <v>x</v>
      </c>
      <c r="AC125" s="13">
        <f>VLOOKUP($A:$A,小麦!$A:$AY,33,0)</f>
        <v>229</v>
      </c>
      <c r="AD125" s="13">
        <f>VLOOKUP($A:$A,小麦!$A:$AY,38,0)</f>
        <v>268</v>
      </c>
      <c r="AE125" s="13">
        <f>VLOOKUP($A:$A,小麦!$A:$AY,43,0)</f>
        <v>182</v>
      </c>
      <c r="AF125" s="13">
        <f>VLOOKUP($A:$A,小麦!$A:$AY,48,0)</f>
        <v>139</v>
      </c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</row>
    <row r="126" spans="1:50">
      <c r="A126" s="3" t="s">
        <v>258</v>
      </c>
      <c r="B126" s="12"/>
      <c r="C126" s="13"/>
      <c r="D126" s="13"/>
      <c r="E126" s="13"/>
      <c r="F126" s="13"/>
      <c r="G126" s="13"/>
      <c r="H126" s="13"/>
      <c r="I126" s="13"/>
      <c r="J126" s="13"/>
      <c r="K126" s="83"/>
      <c r="L126" s="12">
        <v>265</v>
      </c>
      <c r="M126" s="12">
        <v>260</v>
      </c>
      <c r="N126" s="12">
        <v>282</v>
      </c>
      <c r="O126" s="12">
        <v>286</v>
      </c>
      <c r="P126" s="12">
        <v>239</v>
      </c>
      <c r="Q126" s="12">
        <v>188</v>
      </c>
      <c r="R126" s="12">
        <v>232</v>
      </c>
      <c r="S126" s="12">
        <v>236</v>
      </c>
      <c r="T126" s="12">
        <v>285</v>
      </c>
      <c r="U126" s="12">
        <v>345</v>
      </c>
      <c r="V126" s="3"/>
      <c r="W126" s="12" t="str">
        <f>VLOOKUP($A:$A,小麦!$A:$AY,3,0)</f>
        <v>x</v>
      </c>
      <c r="X126" s="13" t="str">
        <f>VLOOKUP($A:$A,小麦!$A:$AY,8,0)</f>
        <v>x</v>
      </c>
      <c r="Y126" s="13" t="str">
        <f>VLOOKUP($A:$A,小麦!$A:$AY,13,0)</f>
        <v>x</v>
      </c>
      <c r="Z126" s="13" t="str">
        <f>VLOOKUP($A:$A,小麦!$A:$AY,18,0)</f>
        <v>-</v>
      </c>
      <c r="AA126" s="13" t="str">
        <f>VLOOKUP($A:$A,小麦!$A:$AY,23,0)</f>
        <v>-</v>
      </c>
      <c r="AB126" s="13" t="str">
        <f>VLOOKUP($A:$A,小麦!$A:$AY,28,0)</f>
        <v>x</v>
      </c>
      <c r="AC126" s="13" t="str">
        <f>VLOOKUP($A:$A,小麦!$A:$AY,33,0)</f>
        <v>x</v>
      </c>
      <c r="AD126" s="13" t="str">
        <f>VLOOKUP($A:$A,小麦!$A:$AY,38,0)</f>
        <v>x</v>
      </c>
      <c r="AE126" s="13" t="str">
        <f>VLOOKUP($A:$A,小麦!$A:$AY,43,0)</f>
        <v>x</v>
      </c>
      <c r="AF126" s="13" t="str">
        <f>VLOOKUP($A:$A,小麦!$A:$AY,48,0)</f>
        <v>x</v>
      </c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</row>
    <row r="127" spans="1:50">
      <c r="A127" s="3" t="s">
        <v>259</v>
      </c>
      <c r="B127" s="12"/>
      <c r="C127" s="13"/>
      <c r="D127" s="13"/>
      <c r="E127" s="13"/>
      <c r="F127" s="13"/>
      <c r="G127" s="13"/>
      <c r="H127" s="13"/>
      <c r="I127" s="13"/>
      <c r="J127" s="13"/>
      <c r="K127" s="83"/>
      <c r="L127" s="12">
        <v>265</v>
      </c>
      <c r="M127" s="12">
        <v>260</v>
      </c>
      <c r="N127" s="12">
        <v>282</v>
      </c>
      <c r="O127" s="12">
        <v>286</v>
      </c>
      <c r="P127" s="12">
        <v>239</v>
      </c>
      <c r="Q127" s="12">
        <v>188</v>
      </c>
      <c r="R127" s="12">
        <v>232</v>
      </c>
      <c r="S127" s="12">
        <v>236</v>
      </c>
      <c r="T127" s="12">
        <v>285</v>
      </c>
      <c r="U127" s="12">
        <v>345</v>
      </c>
      <c r="V127" s="3"/>
      <c r="W127" s="12" t="str">
        <f>VLOOKUP($A:$A,小麦!$A:$AY,3,0)</f>
        <v>-</v>
      </c>
      <c r="X127" s="13" t="str">
        <f>VLOOKUP($A:$A,小麦!$A:$AY,8,0)</f>
        <v>x</v>
      </c>
      <c r="Y127" s="13" t="str">
        <f>VLOOKUP($A:$A,小麦!$A:$AY,13,0)</f>
        <v>x</v>
      </c>
      <c r="Z127" s="13" t="str">
        <f>VLOOKUP($A:$A,小麦!$A:$AY,18,0)</f>
        <v>x</v>
      </c>
      <c r="AA127" s="13" t="str">
        <f>VLOOKUP($A:$A,小麦!$A:$AY,23,0)</f>
        <v>x</v>
      </c>
      <c r="AB127" s="13" t="str">
        <f>VLOOKUP($A:$A,小麦!$A:$AY,28,0)</f>
        <v>x</v>
      </c>
      <c r="AC127" s="13" t="str">
        <f>VLOOKUP($A:$A,小麦!$A:$AY,33,0)</f>
        <v>x</v>
      </c>
      <c r="AD127" s="13" t="str">
        <f>VLOOKUP($A:$A,小麦!$A:$AY,38,0)</f>
        <v>x</v>
      </c>
      <c r="AE127" s="13" t="str">
        <f>VLOOKUP($A:$A,小麦!$A:$AY,43,0)</f>
        <v>x</v>
      </c>
      <c r="AF127" s="13" t="str">
        <f>VLOOKUP($A:$A,小麦!$A:$AY,48,0)</f>
        <v>x</v>
      </c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</row>
    <row r="128" spans="1:50">
      <c r="A128" s="3" t="s">
        <v>260</v>
      </c>
      <c r="B128" s="12"/>
      <c r="C128" s="13"/>
      <c r="D128" s="13"/>
      <c r="E128" s="13"/>
      <c r="F128" s="13"/>
      <c r="G128" s="13"/>
      <c r="H128" s="13"/>
      <c r="I128" s="13"/>
      <c r="J128" s="13"/>
      <c r="K128" s="83"/>
      <c r="L128" s="12">
        <v>265</v>
      </c>
      <c r="M128" s="12">
        <v>260</v>
      </c>
      <c r="N128" s="12">
        <v>282</v>
      </c>
      <c r="O128" s="12">
        <v>286</v>
      </c>
      <c r="P128" s="12">
        <v>239</v>
      </c>
      <c r="Q128" s="12">
        <v>188</v>
      </c>
      <c r="R128" s="12">
        <v>232</v>
      </c>
      <c r="S128" s="12">
        <v>236</v>
      </c>
      <c r="T128" s="12">
        <v>285</v>
      </c>
      <c r="U128" s="12">
        <v>345</v>
      </c>
      <c r="V128" s="3"/>
      <c r="W128" s="12" t="str">
        <f>VLOOKUP($A:$A,小麦!$A:$AY,3,0)</f>
        <v>-</v>
      </c>
      <c r="X128" s="13" t="str">
        <f>VLOOKUP($A:$A,小麦!$A:$AY,8,0)</f>
        <v>-</v>
      </c>
      <c r="Y128" s="13" t="str">
        <f>VLOOKUP($A:$A,小麦!$A:$AY,13,0)</f>
        <v>-</v>
      </c>
      <c r="Z128" s="13" t="str">
        <f>VLOOKUP($A:$A,小麦!$A:$AY,18,0)</f>
        <v>-</v>
      </c>
      <c r="AA128" s="13" t="str">
        <f>VLOOKUP($A:$A,小麦!$A:$AY,23,0)</f>
        <v>-</v>
      </c>
      <c r="AB128" s="13" t="str">
        <f>VLOOKUP($A:$A,小麦!$A:$AY,28,0)</f>
        <v>-</v>
      </c>
      <c r="AC128" s="13" t="str">
        <f>VLOOKUP($A:$A,小麦!$A:$AY,33,0)</f>
        <v>-</v>
      </c>
      <c r="AD128" s="13" t="str">
        <f>VLOOKUP($A:$A,小麦!$A:$AY,38,0)</f>
        <v>-</v>
      </c>
      <c r="AE128" s="13" t="str">
        <f>VLOOKUP($A:$A,小麦!$A:$AY,43,0)</f>
        <v>-</v>
      </c>
      <c r="AF128" s="13" t="str">
        <f>VLOOKUP($A:$A,小麦!$A:$AY,48,0)</f>
        <v>-</v>
      </c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</row>
    <row r="129" spans="1:50">
      <c r="A129" s="3" t="s">
        <v>261</v>
      </c>
      <c r="B129" s="12"/>
      <c r="C129" s="13"/>
      <c r="D129" s="13"/>
      <c r="E129" s="13"/>
      <c r="F129" s="13"/>
      <c r="G129" s="13"/>
      <c r="H129" s="13"/>
      <c r="I129" s="13"/>
      <c r="J129" s="13"/>
      <c r="K129" s="83"/>
      <c r="L129" s="12">
        <v>265</v>
      </c>
      <c r="M129" s="12">
        <v>260</v>
      </c>
      <c r="N129" s="12">
        <v>282</v>
      </c>
      <c r="O129" s="12">
        <v>286</v>
      </c>
      <c r="P129" s="12">
        <v>239</v>
      </c>
      <c r="Q129" s="12">
        <v>188</v>
      </c>
      <c r="R129" s="12">
        <v>232</v>
      </c>
      <c r="S129" s="12">
        <v>236</v>
      </c>
      <c r="T129" s="12">
        <v>285</v>
      </c>
      <c r="U129" s="12">
        <v>345</v>
      </c>
      <c r="V129" s="3"/>
      <c r="W129" s="12" t="str">
        <f>VLOOKUP($A:$A,小麦!$A:$AY,3,0)</f>
        <v>x</v>
      </c>
      <c r="X129" s="13" t="str">
        <f>VLOOKUP($A:$A,小麦!$A:$AY,8,0)</f>
        <v>-</v>
      </c>
      <c r="Y129" s="13" t="str">
        <f>VLOOKUP($A:$A,小麦!$A:$AY,13,0)</f>
        <v>-</v>
      </c>
      <c r="Z129" s="13" t="str">
        <f>VLOOKUP($A:$A,小麦!$A:$AY,18,0)</f>
        <v>-</v>
      </c>
      <c r="AA129" s="13" t="str">
        <f>VLOOKUP($A:$A,小麦!$A:$AY,23,0)</f>
        <v>-</v>
      </c>
      <c r="AB129" s="13" t="str">
        <f>VLOOKUP($A:$A,小麦!$A:$AY,28,0)</f>
        <v>-</v>
      </c>
      <c r="AC129" s="13" t="str">
        <f>VLOOKUP($A:$A,小麦!$A:$AY,33,0)</f>
        <v>-</v>
      </c>
      <c r="AD129" s="13" t="str">
        <f>VLOOKUP($A:$A,小麦!$A:$AY,38,0)</f>
        <v>-</v>
      </c>
      <c r="AE129" s="13" t="str">
        <f>VLOOKUP($A:$A,小麦!$A:$AY,43,0)</f>
        <v>-</v>
      </c>
      <c r="AF129" s="13" t="str">
        <f>VLOOKUP($A:$A,小麦!$A:$AY,48,0)</f>
        <v>-</v>
      </c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</row>
    <row r="130" spans="1:50">
      <c r="A130" s="3" t="s">
        <v>262</v>
      </c>
      <c r="B130" s="12"/>
      <c r="C130" s="13"/>
      <c r="D130" s="13"/>
      <c r="E130" s="13"/>
      <c r="F130" s="13"/>
      <c r="G130" s="13"/>
      <c r="H130" s="13"/>
      <c r="I130" s="13"/>
      <c r="J130" s="13"/>
      <c r="K130" s="83"/>
      <c r="L130" s="12">
        <v>265</v>
      </c>
      <c r="M130" s="12">
        <v>260</v>
      </c>
      <c r="N130" s="12">
        <v>282</v>
      </c>
      <c r="O130" s="12">
        <v>286</v>
      </c>
      <c r="P130" s="12">
        <v>239</v>
      </c>
      <c r="Q130" s="12">
        <v>188</v>
      </c>
      <c r="R130" s="12">
        <v>232</v>
      </c>
      <c r="S130" s="12">
        <v>236</v>
      </c>
      <c r="T130" s="12">
        <v>285</v>
      </c>
      <c r="U130" s="12">
        <v>345</v>
      </c>
      <c r="V130" s="3"/>
      <c r="W130" s="12" t="str">
        <f>VLOOKUP($A:$A,小麦!$A:$AY,3,0)</f>
        <v>x</v>
      </c>
      <c r="X130" s="13" t="str">
        <f>VLOOKUP($A:$A,小麦!$A:$AY,8,0)</f>
        <v>x</v>
      </c>
      <c r="Y130" s="13" t="str">
        <f>VLOOKUP($A:$A,小麦!$A:$AY,13,0)</f>
        <v>x</v>
      </c>
      <c r="Z130" s="13" t="str">
        <f>VLOOKUP($A:$A,小麦!$A:$AY,18,0)</f>
        <v>x</v>
      </c>
      <c r="AA130" s="13" t="str">
        <f>VLOOKUP($A:$A,小麦!$A:$AY,23,0)</f>
        <v>x</v>
      </c>
      <c r="AB130" s="13" t="str">
        <f>VLOOKUP($A:$A,小麦!$A:$AY,28,0)</f>
        <v>x</v>
      </c>
      <c r="AC130" s="13" t="str">
        <f>VLOOKUP($A:$A,小麦!$A:$AY,33,0)</f>
        <v>x</v>
      </c>
      <c r="AD130" s="13" t="str">
        <f>VLOOKUP($A:$A,小麦!$A:$AY,38,0)</f>
        <v>x</v>
      </c>
      <c r="AE130" s="13" t="str">
        <f>VLOOKUP($A:$A,小麦!$A:$AY,43,0)</f>
        <v>x</v>
      </c>
      <c r="AF130" s="13" t="str">
        <f>VLOOKUP($A:$A,小麦!$A:$AY,48,0)</f>
        <v>x</v>
      </c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</row>
    <row r="131" spans="1:50">
      <c r="B131" s="6"/>
      <c r="C131" s="5"/>
      <c r="D131" s="5"/>
      <c r="E131" s="5"/>
      <c r="F131" s="5"/>
      <c r="G131" s="5"/>
      <c r="H131" s="5"/>
      <c r="I131" s="5"/>
      <c r="J131" s="5"/>
      <c r="K131" s="5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6"/>
      <c r="X131" s="5"/>
      <c r="Y131" s="5"/>
      <c r="Z131" s="5"/>
      <c r="AA131" s="5"/>
      <c r="AB131" s="5"/>
      <c r="AC131" s="5"/>
      <c r="AD131" s="5"/>
      <c r="AE131" s="5"/>
      <c r="AF131" s="5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</row>
    <row r="132" spans="1:50">
      <c r="B132" s="6"/>
      <c r="C132" s="5"/>
      <c r="D132" s="5"/>
      <c r="E132" s="5"/>
      <c r="F132" s="5"/>
      <c r="G132" s="5"/>
      <c r="H132" s="5"/>
      <c r="I132" s="5"/>
      <c r="J132" s="5"/>
      <c r="K132" s="5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6"/>
      <c r="X132" s="5"/>
      <c r="Y132" s="5"/>
      <c r="Z132" s="5"/>
      <c r="AA132" s="5"/>
      <c r="AB132" s="5"/>
      <c r="AC132" s="5"/>
      <c r="AD132" s="5"/>
      <c r="AE132" s="5"/>
      <c r="AF132" s="5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</row>
    <row r="133" spans="1:50">
      <c r="B133" s="6"/>
      <c r="C133" s="5"/>
      <c r="D133" s="5"/>
      <c r="E133" s="5"/>
      <c r="F133" s="5"/>
      <c r="G133" s="5"/>
      <c r="H133" s="5"/>
      <c r="I133" s="5"/>
      <c r="J133" s="5"/>
      <c r="K133" s="5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6"/>
      <c r="X133" s="5"/>
      <c r="Y133" s="5"/>
      <c r="Z133" s="5"/>
      <c r="AA133" s="5"/>
      <c r="AB133" s="5"/>
      <c r="AC133" s="5"/>
      <c r="AD133" s="5"/>
      <c r="AE133" s="5"/>
      <c r="AF133" s="5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</row>
    <row r="139" spans="1:50"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</row>
    <row r="140" spans="1:50"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</row>
    <row r="141" spans="1:50"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</row>
    <row r="142" spans="1:50"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</row>
    <row r="143" spans="1:50"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</row>
    <row r="144" spans="1:50"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</row>
    <row r="145" s="3" customFormat="1"/>
    <row r="146" s="3" customFormat="1"/>
    <row r="147" s="3" customFormat="1"/>
    <row r="148" s="3" customFormat="1"/>
  </sheetData>
  <mergeCells count="12">
    <mergeCell ref="U3:U4"/>
    <mergeCell ref="A2:A4"/>
    <mergeCell ref="L3:L4"/>
    <mergeCell ref="M3:M4"/>
    <mergeCell ref="N3:N4"/>
    <mergeCell ref="O3:O4"/>
    <mergeCell ref="L2:U2"/>
    <mergeCell ref="P3:P4"/>
    <mergeCell ref="Q3:Q4"/>
    <mergeCell ref="R3:R4"/>
    <mergeCell ref="S3:S4"/>
    <mergeCell ref="T3:T4"/>
  </mergeCells>
  <phoneticPr fontId="1"/>
  <pageMargins left="0.39370078740157483" right="0.39370078740157483" top="0.59055118110236227" bottom="0" header="0.31496062992125984" footer="0.31496062992125984"/>
  <pageSetup paperSize="9" scale="70" orientation="landscape" horizontalDpi="300" verticalDpi="300" r:id="rId1"/>
  <rowBreaks count="2" manualBreakCount="2">
    <brk id="47" max="16383" man="1"/>
    <brk id="101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AZ148"/>
  <sheetViews>
    <sheetView zoomScale="80" zoomScaleNormal="80" workbookViewId="0">
      <pane xSplit="1" ySplit="5" topLeftCell="B6" activePane="bottomRight" state="frozen"/>
      <selection activeCell="J10" sqref="J10"/>
      <selection pane="topRight" activeCell="J10" sqref="J10"/>
      <selection pane="bottomLeft" activeCell="J10" sqref="J10"/>
      <selection pane="bottomRight" activeCell="J10" sqref="J10"/>
    </sheetView>
  </sheetViews>
  <sheetFormatPr defaultColWidth="7" defaultRowHeight="13.2"/>
  <cols>
    <col min="1" max="1" width="18.33203125" style="3" bestFit="1" customWidth="1"/>
    <col min="2" max="4" width="6.6640625" style="3" customWidth="1"/>
    <col min="5" max="5" width="6.77734375" style="3" customWidth="1"/>
    <col min="6" max="7" width="6.44140625" style="3" customWidth="1"/>
    <col min="8" max="9" width="6.6640625" style="3" customWidth="1"/>
    <col min="10" max="10" width="6.44140625" style="3" customWidth="1"/>
    <col min="11" max="11" width="6.77734375" style="3" customWidth="1"/>
    <col min="12" max="21" width="6.77734375" hidden="1" customWidth="1"/>
    <col min="23" max="25" width="6.6640625" style="3" customWidth="1"/>
    <col min="26" max="26" width="6.77734375" style="3" customWidth="1"/>
    <col min="27" max="28" width="6.44140625" style="3" customWidth="1"/>
    <col min="29" max="30" width="6.6640625" style="3" customWidth="1"/>
    <col min="31" max="31" width="6.44140625" style="3" customWidth="1"/>
    <col min="32" max="32" width="6.77734375" style="3" customWidth="1"/>
    <col min="53" max="16384" width="7" style="3"/>
  </cols>
  <sheetData>
    <row r="1" spans="1:52" ht="23.4">
      <c r="A1" s="86" t="s">
        <v>466</v>
      </c>
      <c r="L1" s="3"/>
      <c r="M1" s="3"/>
      <c r="N1" s="3"/>
      <c r="O1" s="3"/>
      <c r="P1" s="3"/>
      <c r="Q1" s="3"/>
      <c r="R1" s="3"/>
      <c r="S1" s="3"/>
      <c r="T1" s="3"/>
      <c r="U1" s="3"/>
      <c r="V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</row>
    <row r="2" spans="1:52">
      <c r="A2" s="138" t="s">
        <v>127</v>
      </c>
      <c r="B2" s="33">
        <v>27</v>
      </c>
      <c r="C2" s="33">
        <v>28</v>
      </c>
      <c r="D2" s="33">
        <v>29</v>
      </c>
      <c r="E2" s="33">
        <v>30</v>
      </c>
      <c r="F2" s="33" t="s">
        <v>458</v>
      </c>
      <c r="G2" s="33">
        <v>2</v>
      </c>
      <c r="H2" s="33">
        <v>3</v>
      </c>
      <c r="I2" s="33">
        <v>4</v>
      </c>
      <c r="J2" s="33">
        <v>5</v>
      </c>
      <c r="K2" s="33">
        <v>6</v>
      </c>
      <c r="L2" s="142" t="s">
        <v>297</v>
      </c>
      <c r="M2" s="143"/>
      <c r="N2" s="143"/>
      <c r="O2" s="143"/>
      <c r="P2" s="143"/>
      <c r="Q2" s="143"/>
      <c r="R2" s="143"/>
      <c r="S2" s="143"/>
      <c r="T2" s="143"/>
      <c r="U2" s="144"/>
      <c r="V2" s="3"/>
      <c r="W2" s="33">
        <f>六条!B2</f>
        <v>27</v>
      </c>
      <c r="X2" s="33">
        <f>六条!G2</f>
        <v>28</v>
      </c>
      <c r="Y2" s="33">
        <f>六条!L2</f>
        <v>29</v>
      </c>
      <c r="Z2" s="33">
        <f>六条!Q2</f>
        <v>30</v>
      </c>
      <c r="AA2" s="33" t="str">
        <f>六条!V2</f>
        <v>元年産</v>
      </c>
      <c r="AB2" s="33">
        <f>六条!AA2</f>
        <v>2</v>
      </c>
      <c r="AC2" s="33">
        <f>六条!AF2</f>
        <v>3</v>
      </c>
      <c r="AD2" s="33">
        <f>六条!AK2</f>
        <v>4</v>
      </c>
      <c r="AE2" s="33">
        <f>六条!AP2</f>
        <v>5</v>
      </c>
      <c r="AF2" s="33">
        <f>六条!AU2</f>
        <v>6</v>
      </c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</row>
    <row r="3" spans="1:52" ht="18.75" customHeight="1">
      <c r="A3" s="139"/>
      <c r="B3" s="129" t="s">
        <v>271</v>
      </c>
      <c r="C3" s="129" t="s">
        <v>271</v>
      </c>
      <c r="D3" s="129" t="s">
        <v>271</v>
      </c>
      <c r="E3" s="129" t="s">
        <v>271</v>
      </c>
      <c r="F3" s="129" t="s">
        <v>271</v>
      </c>
      <c r="G3" s="129" t="s">
        <v>271</v>
      </c>
      <c r="H3" s="129" t="s">
        <v>271</v>
      </c>
      <c r="I3" s="129" t="s">
        <v>271</v>
      </c>
      <c r="J3" s="137" t="s">
        <v>271</v>
      </c>
      <c r="K3" s="129" t="s">
        <v>271</v>
      </c>
      <c r="L3" s="146">
        <v>17</v>
      </c>
      <c r="M3" s="146">
        <v>18</v>
      </c>
      <c r="N3" s="146">
        <v>19</v>
      </c>
      <c r="O3" s="146">
        <v>20</v>
      </c>
      <c r="P3" s="146">
        <v>21</v>
      </c>
      <c r="Q3" s="146">
        <v>22</v>
      </c>
      <c r="R3" s="146">
        <v>23</v>
      </c>
      <c r="S3" s="146">
        <v>24</v>
      </c>
      <c r="T3" s="146">
        <v>25</v>
      </c>
      <c r="U3" s="146">
        <v>26</v>
      </c>
      <c r="V3" s="3"/>
      <c r="W3" s="129" t="s">
        <v>271</v>
      </c>
      <c r="X3" s="129" t="s">
        <v>271</v>
      </c>
      <c r="Y3" s="129" t="s">
        <v>271</v>
      </c>
      <c r="Z3" s="129" t="s">
        <v>271</v>
      </c>
      <c r="AA3" s="129" t="s">
        <v>271</v>
      </c>
      <c r="AB3" s="129" t="s">
        <v>271</v>
      </c>
      <c r="AC3" s="129" t="s">
        <v>271</v>
      </c>
      <c r="AD3" s="129" t="s">
        <v>271</v>
      </c>
      <c r="AE3" s="129" t="s">
        <v>271</v>
      </c>
      <c r="AF3" s="129" t="s">
        <v>463</v>
      </c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</row>
    <row r="4" spans="1:52" ht="27" customHeight="1">
      <c r="A4" s="140"/>
      <c r="B4" s="130"/>
      <c r="C4" s="130"/>
      <c r="D4" s="130"/>
      <c r="E4" s="130"/>
      <c r="F4" s="130"/>
      <c r="G4" s="130"/>
      <c r="H4" s="130"/>
      <c r="I4" s="130"/>
      <c r="J4" s="136" t="s">
        <v>263</v>
      </c>
      <c r="K4" s="130"/>
      <c r="L4" s="146"/>
      <c r="M4" s="146"/>
      <c r="N4" s="146"/>
      <c r="O4" s="146"/>
      <c r="P4" s="146"/>
      <c r="Q4" s="146"/>
      <c r="R4" s="146"/>
      <c r="S4" s="146"/>
      <c r="T4" s="146"/>
      <c r="U4" s="146"/>
      <c r="V4" s="3"/>
      <c r="W4" s="130"/>
      <c r="X4" s="130"/>
      <c r="Y4" s="130"/>
      <c r="Z4" s="130"/>
      <c r="AA4" s="130"/>
      <c r="AB4" s="130"/>
      <c r="AC4" s="130"/>
      <c r="AD4" s="130"/>
      <c r="AE4" s="130"/>
      <c r="AF4" s="130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</row>
    <row r="5" spans="1:52" ht="13.5" customHeight="1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3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</row>
    <row r="6" spans="1:52">
      <c r="A6" s="3" t="s">
        <v>140</v>
      </c>
      <c r="B6" s="12"/>
      <c r="C6" s="12"/>
      <c r="D6" s="12"/>
      <c r="E6" s="12"/>
      <c r="F6" s="12"/>
      <c r="G6" s="12"/>
      <c r="H6" s="12"/>
      <c r="I6" s="12"/>
      <c r="J6" s="13"/>
      <c r="K6" s="82"/>
      <c r="L6" s="13">
        <v>188</v>
      </c>
      <c r="M6" s="13">
        <v>154</v>
      </c>
      <c r="N6" s="13">
        <v>235</v>
      </c>
      <c r="O6" s="13">
        <v>199</v>
      </c>
      <c r="P6" s="13">
        <v>154</v>
      </c>
      <c r="Q6" s="13">
        <v>165</v>
      </c>
      <c r="R6" s="13">
        <v>146</v>
      </c>
      <c r="S6" s="13">
        <v>198</v>
      </c>
      <c r="T6" s="13">
        <v>158</v>
      </c>
      <c r="U6" s="13">
        <v>193</v>
      </c>
      <c r="V6" s="3"/>
      <c r="W6" s="12" t="str">
        <f>VLOOKUP($A:$A,六条!$A:$AY,3,0)</f>
        <v>x</v>
      </c>
      <c r="X6" s="12" t="str">
        <f>VLOOKUP($A:$A,六条!$A:$AY,8,0)</f>
        <v>-</v>
      </c>
      <c r="Y6" s="12" t="str">
        <f>VLOOKUP($A:$A,六条!$A:$AY,13,0)</f>
        <v>x</v>
      </c>
      <c r="Z6" s="12" t="str">
        <f>VLOOKUP($A:$A,六条!$A:$AY,18,0)</f>
        <v>-</v>
      </c>
      <c r="AA6" s="12" t="str">
        <f>VLOOKUP($A:$A,六条!$A:$AY,23,0)</f>
        <v>-</v>
      </c>
      <c r="AB6" s="12" t="str">
        <f>VLOOKUP($A:$A,六条!$A:$AY,28,0)</f>
        <v>-</v>
      </c>
      <c r="AC6" s="12" t="str">
        <f>VLOOKUP($A:$A,六条!$A:$AY,33,0)</f>
        <v>-</v>
      </c>
      <c r="AD6" s="12" t="str">
        <f>VLOOKUP($A:$A,六条!$A:$AY,38,0)</f>
        <v>x</v>
      </c>
      <c r="AE6" s="12" t="str">
        <f>VLOOKUP($A:$A,六条!$A:$AY,43,0)</f>
        <v>x</v>
      </c>
      <c r="AF6" s="12" t="str">
        <f>VLOOKUP($A:$A,六条!$A:$AY,48,0)</f>
        <v>x</v>
      </c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</row>
    <row r="7" spans="1:52">
      <c r="A7" s="3" t="s">
        <v>141</v>
      </c>
      <c r="B7" s="13"/>
      <c r="C7" s="13"/>
      <c r="D7" s="13"/>
      <c r="E7" s="13"/>
      <c r="F7" s="13"/>
      <c r="G7" s="13"/>
      <c r="H7" s="13"/>
      <c r="I7" s="13"/>
      <c r="J7" s="13"/>
      <c r="K7" s="82"/>
      <c r="L7" s="13">
        <v>188</v>
      </c>
      <c r="M7" s="13">
        <v>154</v>
      </c>
      <c r="N7" s="13">
        <v>235</v>
      </c>
      <c r="O7" s="13">
        <v>199</v>
      </c>
      <c r="P7" s="13">
        <v>154</v>
      </c>
      <c r="Q7" s="13">
        <v>165</v>
      </c>
      <c r="R7" s="13">
        <v>146</v>
      </c>
      <c r="S7" s="13">
        <v>198</v>
      </c>
      <c r="T7" s="13">
        <v>158</v>
      </c>
      <c r="U7" s="13">
        <v>193</v>
      </c>
      <c r="V7" s="3"/>
      <c r="W7" s="12" t="str">
        <f>VLOOKUP($A:$A,六条!$A:$AY,3,0)</f>
        <v>-</v>
      </c>
      <c r="X7" s="13" t="str">
        <f>VLOOKUP($A:$A,六条!$A:$AY,8,0)</f>
        <v>-</v>
      </c>
      <c r="Y7" s="13" t="str">
        <f>VLOOKUP($A:$A,六条!$A:$AY,13,0)</f>
        <v>-</v>
      </c>
      <c r="Z7" s="13" t="str">
        <f>VLOOKUP($A:$A,六条!$A:$AY,18,0)</f>
        <v>-</v>
      </c>
      <c r="AA7" s="13" t="str">
        <f>VLOOKUP($A:$A,六条!$A:$AY,23,0)</f>
        <v>-</v>
      </c>
      <c r="AB7" s="13" t="str">
        <f>VLOOKUP($A:$A,六条!$A:$AY,28,0)</f>
        <v>-</v>
      </c>
      <c r="AC7" s="13" t="str">
        <f>VLOOKUP($A:$A,六条!$A:$AY,33,0)</f>
        <v>-</v>
      </c>
      <c r="AD7" s="13" t="str">
        <f>VLOOKUP($A:$A,六条!$A:$AY,38,0)</f>
        <v>-</v>
      </c>
      <c r="AE7" s="13" t="str">
        <f>VLOOKUP($A:$A,六条!$A:$AY,43,0)</f>
        <v>-</v>
      </c>
      <c r="AF7" s="13" t="str">
        <f>VLOOKUP($A:$A,六条!$A:$AY,48,0)</f>
        <v>-</v>
      </c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</row>
    <row r="8" spans="1:52">
      <c r="A8" s="3" t="s">
        <v>142</v>
      </c>
      <c r="B8" s="13"/>
      <c r="C8" s="13">
        <v>209</v>
      </c>
      <c r="D8" s="13">
        <v>144</v>
      </c>
      <c r="E8" s="13">
        <v>132</v>
      </c>
      <c r="F8" s="13"/>
      <c r="G8" s="13"/>
      <c r="H8" s="13"/>
      <c r="I8" s="13"/>
      <c r="J8" s="13"/>
      <c r="K8" s="82"/>
      <c r="L8" s="13">
        <v>188</v>
      </c>
      <c r="M8" s="13">
        <v>154</v>
      </c>
      <c r="N8" s="13">
        <v>235</v>
      </c>
      <c r="O8" s="13">
        <v>199</v>
      </c>
      <c r="P8" s="13">
        <v>154</v>
      </c>
      <c r="Q8" s="13">
        <v>165</v>
      </c>
      <c r="R8" s="13">
        <v>146</v>
      </c>
      <c r="S8" s="13">
        <v>198</v>
      </c>
      <c r="T8" s="13">
        <v>158</v>
      </c>
      <c r="U8" s="13">
        <v>193</v>
      </c>
      <c r="V8" s="3"/>
      <c r="W8" s="12" t="str">
        <f>VLOOKUP($A:$A,六条!$A:$AY,3,0)</f>
        <v>x</v>
      </c>
      <c r="X8" s="13">
        <f>VLOOKUP($A:$A,六条!$A:$AY,8,0)</f>
        <v>209</v>
      </c>
      <c r="Y8" s="13">
        <f>VLOOKUP($A:$A,六条!$A:$AY,13,0)</f>
        <v>144</v>
      </c>
      <c r="Z8" s="13">
        <f>VLOOKUP($A:$A,六条!$A:$AY,18,0)</f>
        <v>132</v>
      </c>
      <c r="AA8" s="13" t="str">
        <f>VLOOKUP($A:$A,六条!$A:$AY,23,0)</f>
        <v>x</v>
      </c>
      <c r="AB8" s="13" t="str">
        <f>VLOOKUP($A:$A,六条!$A:$AY,28,0)</f>
        <v>x</v>
      </c>
      <c r="AC8" s="13" t="str">
        <f>VLOOKUP($A:$A,六条!$A:$AY,33,0)</f>
        <v>x</v>
      </c>
      <c r="AD8" s="13" t="str">
        <f>VLOOKUP($A:$A,六条!$A:$AY,38,0)</f>
        <v>x</v>
      </c>
      <c r="AE8" s="13" t="str">
        <f>VLOOKUP($A:$A,六条!$A:$AY,43,0)</f>
        <v>x</v>
      </c>
      <c r="AF8" s="13" t="str">
        <f>VLOOKUP($A:$A,六条!$A:$AY,48,0)</f>
        <v>x</v>
      </c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</row>
    <row r="9" spans="1:52">
      <c r="A9" s="3" t="s">
        <v>143</v>
      </c>
      <c r="B9" s="13"/>
      <c r="C9" s="13"/>
      <c r="D9" s="13"/>
      <c r="E9" s="13"/>
      <c r="F9" s="13"/>
      <c r="G9" s="13"/>
      <c r="H9" s="13"/>
      <c r="I9" s="13"/>
      <c r="J9" s="13"/>
      <c r="K9" s="82"/>
      <c r="L9" s="13">
        <v>188</v>
      </c>
      <c r="M9" s="13">
        <v>154</v>
      </c>
      <c r="N9" s="13">
        <v>235</v>
      </c>
      <c r="O9" s="13">
        <v>199</v>
      </c>
      <c r="P9" s="13">
        <v>154</v>
      </c>
      <c r="Q9" s="13">
        <v>165</v>
      </c>
      <c r="R9" s="13">
        <v>146</v>
      </c>
      <c r="S9" s="13">
        <v>198</v>
      </c>
      <c r="T9" s="13">
        <v>158</v>
      </c>
      <c r="U9" s="13">
        <v>193</v>
      </c>
      <c r="V9" s="3"/>
      <c r="W9" s="12" t="str">
        <f>VLOOKUP($A:$A,六条!$A:$AY,3,0)</f>
        <v>-</v>
      </c>
      <c r="X9" s="13" t="str">
        <f>VLOOKUP($A:$A,六条!$A:$AY,8,0)</f>
        <v>-</v>
      </c>
      <c r="Y9" s="13" t="str">
        <f>VLOOKUP($A:$A,六条!$A:$AY,13,0)</f>
        <v>-</v>
      </c>
      <c r="Z9" s="13" t="str">
        <f>VLOOKUP($A:$A,六条!$A:$AY,18,0)</f>
        <v>-</v>
      </c>
      <c r="AA9" s="13" t="str">
        <f>VLOOKUP($A:$A,六条!$A:$AY,23,0)</f>
        <v>-</v>
      </c>
      <c r="AB9" s="13" t="str">
        <f>VLOOKUP($A:$A,六条!$A:$AY,28,0)</f>
        <v>-</v>
      </c>
      <c r="AC9" s="13" t="str">
        <f>VLOOKUP($A:$A,六条!$A:$AY,33,0)</f>
        <v>-</v>
      </c>
      <c r="AD9" s="13" t="str">
        <f>VLOOKUP($A:$A,六条!$A:$AY,38,0)</f>
        <v>-</v>
      </c>
      <c r="AE9" s="13" t="str">
        <f>VLOOKUP($A:$A,六条!$A:$AY,43,0)</f>
        <v>-</v>
      </c>
      <c r="AF9" s="13" t="str">
        <f>VLOOKUP($A:$A,六条!$A:$AY,48,0)</f>
        <v>-</v>
      </c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</row>
    <row r="10" spans="1:52">
      <c r="A10" s="3" t="s">
        <v>144</v>
      </c>
      <c r="B10" s="13"/>
      <c r="C10" s="13"/>
      <c r="D10" s="13"/>
      <c r="E10" s="13"/>
      <c r="F10" s="13"/>
      <c r="G10" s="13"/>
      <c r="H10" s="13"/>
      <c r="I10" s="13"/>
      <c r="J10" s="13"/>
      <c r="K10" s="82"/>
      <c r="L10" s="13">
        <v>188</v>
      </c>
      <c r="M10" s="13">
        <v>154</v>
      </c>
      <c r="N10" s="13">
        <v>235</v>
      </c>
      <c r="O10" s="13">
        <v>199</v>
      </c>
      <c r="P10" s="13">
        <v>154</v>
      </c>
      <c r="Q10" s="13">
        <v>165</v>
      </c>
      <c r="R10" s="13">
        <v>146</v>
      </c>
      <c r="S10" s="13">
        <v>198</v>
      </c>
      <c r="T10" s="13">
        <v>158</v>
      </c>
      <c r="U10" s="13">
        <v>193</v>
      </c>
      <c r="V10" s="3"/>
      <c r="W10" s="12" t="str">
        <f>VLOOKUP($A:$A,六条!$A:$AY,3,0)</f>
        <v>-</v>
      </c>
      <c r="X10" s="13" t="str">
        <f>VLOOKUP($A:$A,六条!$A:$AY,8,0)</f>
        <v>-</v>
      </c>
      <c r="Y10" s="13" t="str">
        <f>VLOOKUP($A:$A,六条!$A:$AY,13,0)</f>
        <v>-</v>
      </c>
      <c r="Z10" s="13" t="str">
        <f>VLOOKUP($A:$A,六条!$A:$AY,18,0)</f>
        <v>-</v>
      </c>
      <c r="AA10" s="13" t="str">
        <f>VLOOKUP($A:$A,六条!$A:$AY,23,0)</f>
        <v>-</v>
      </c>
      <c r="AB10" s="13" t="str">
        <f>VLOOKUP($A:$A,六条!$A:$AY,28,0)</f>
        <v>x</v>
      </c>
      <c r="AC10" s="13" t="str">
        <f>VLOOKUP($A:$A,六条!$A:$AY,33,0)</f>
        <v>-</v>
      </c>
      <c r="AD10" s="13" t="str">
        <f>VLOOKUP($A:$A,六条!$A:$AY,38,0)</f>
        <v>-</v>
      </c>
      <c r="AE10" s="13" t="str">
        <f>VLOOKUP($A:$A,六条!$A:$AY,43,0)</f>
        <v>x</v>
      </c>
      <c r="AF10" s="13" t="str">
        <f>VLOOKUP($A:$A,六条!$A:$AY,48,0)</f>
        <v>-</v>
      </c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</row>
    <row r="11" spans="1:52">
      <c r="A11" s="3" t="s">
        <v>145</v>
      </c>
      <c r="B11" s="13">
        <v>90</v>
      </c>
      <c r="C11" s="13">
        <v>103</v>
      </c>
      <c r="D11" s="13">
        <v>64</v>
      </c>
      <c r="E11" s="13">
        <v>102</v>
      </c>
      <c r="F11" s="13">
        <v>168</v>
      </c>
      <c r="G11" s="13">
        <v>155</v>
      </c>
      <c r="H11" s="13"/>
      <c r="I11" s="13">
        <v>129</v>
      </c>
      <c r="J11" s="13">
        <v>127</v>
      </c>
      <c r="K11" s="82">
        <v>87</v>
      </c>
      <c r="L11" s="13">
        <v>188</v>
      </c>
      <c r="M11" s="13">
        <v>154</v>
      </c>
      <c r="N11" s="13">
        <v>235</v>
      </c>
      <c r="O11" s="13">
        <v>199</v>
      </c>
      <c r="P11" s="13">
        <v>154</v>
      </c>
      <c r="Q11" s="13">
        <v>165</v>
      </c>
      <c r="R11" s="13">
        <v>146</v>
      </c>
      <c r="S11" s="13">
        <v>198</v>
      </c>
      <c r="T11" s="13">
        <v>158</v>
      </c>
      <c r="U11" s="13">
        <v>193</v>
      </c>
      <c r="V11" s="3"/>
      <c r="W11" s="12">
        <f>VLOOKUP($A:$A,六条!$A:$AY,3,0)</f>
        <v>90</v>
      </c>
      <c r="X11" s="13">
        <f>VLOOKUP($A:$A,六条!$A:$AY,8,0)</f>
        <v>103</v>
      </c>
      <c r="Y11" s="13">
        <f>VLOOKUP($A:$A,六条!$A:$AY,13,0)</f>
        <v>64</v>
      </c>
      <c r="Z11" s="13">
        <f>VLOOKUP($A:$A,六条!$A:$AY,18,0)</f>
        <v>102</v>
      </c>
      <c r="AA11" s="13">
        <f>VLOOKUP($A:$A,六条!$A:$AY,23,0)</f>
        <v>168</v>
      </c>
      <c r="AB11" s="13">
        <f>VLOOKUP($A:$A,六条!$A:$AY,28,0)</f>
        <v>155</v>
      </c>
      <c r="AC11" s="13" t="str">
        <f>VLOOKUP($A:$A,六条!$A:$AY,33,0)</f>
        <v>-</v>
      </c>
      <c r="AD11" s="13">
        <f>VLOOKUP($A:$A,六条!$A:$AY,38,0)</f>
        <v>129</v>
      </c>
      <c r="AE11" s="13">
        <f>VLOOKUP($A:$A,六条!$A:$AY,43,0)</f>
        <v>127</v>
      </c>
      <c r="AF11" s="13">
        <f>VLOOKUP($A:$A,六条!$A:$AY,48,0)</f>
        <v>87</v>
      </c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</row>
    <row r="12" spans="1:52">
      <c r="A12" s="3" t="s">
        <v>146</v>
      </c>
      <c r="B12" s="13"/>
      <c r="C12" s="13"/>
      <c r="D12" s="13"/>
      <c r="E12" s="13"/>
      <c r="F12" s="13"/>
      <c r="G12" s="13"/>
      <c r="H12" s="13"/>
      <c r="I12" s="13"/>
      <c r="J12" s="13"/>
      <c r="K12" s="82"/>
      <c r="L12" s="13">
        <v>188</v>
      </c>
      <c r="M12" s="13">
        <v>154</v>
      </c>
      <c r="N12" s="13">
        <v>235</v>
      </c>
      <c r="O12" s="13">
        <v>199</v>
      </c>
      <c r="P12" s="13">
        <v>154</v>
      </c>
      <c r="Q12" s="13">
        <v>165</v>
      </c>
      <c r="R12" s="13">
        <v>146</v>
      </c>
      <c r="S12" s="13">
        <v>198</v>
      </c>
      <c r="T12" s="13">
        <v>158</v>
      </c>
      <c r="U12" s="13">
        <v>193</v>
      </c>
      <c r="V12" s="3"/>
      <c r="W12" s="12" t="str">
        <f>VLOOKUP($A:$A,六条!$A:$AY,3,0)</f>
        <v>-</v>
      </c>
      <c r="X12" s="13" t="str">
        <f>VLOOKUP($A:$A,六条!$A:$AY,8,0)</f>
        <v>-</v>
      </c>
      <c r="Y12" s="13" t="str">
        <f>VLOOKUP($A:$A,六条!$A:$AY,13,0)</f>
        <v>-</v>
      </c>
      <c r="Z12" s="13" t="str">
        <f>VLOOKUP($A:$A,六条!$A:$AY,18,0)</f>
        <v>-</v>
      </c>
      <c r="AA12" s="13" t="str">
        <f>VLOOKUP($A:$A,六条!$A:$AY,23,0)</f>
        <v>-</v>
      </c>
      <c r="AB12" s="13" t="str">
        <f>VLOOKUP($A:$A,六条!$A:$AY,28,0)</f>
        <v>-</v>
      </c>
      <c r="AC12" s="13" t="str">
        <f>VLOOKUP($A:$A,六条!$A:$AY,33,0)</f>
        <v>-</v>
      </c>
      <c r="AD12" s="13" t="str">
        <f>VLOOKUP($A:$A,六条!$A:$AY,38,0)</f>
        <v>-</v>
      </c>
      <c r="AE12" s="13" t="str">
        <f>VLOOKUP($A:$A,六条!$A:$AY,43,0)</f>
        <v>-</v>
      </c>
      <c r="AF12" s="13" t="str">
        <f>VLOOKUP($A:$A,六条!$A:$AY,48,0)</f>
        <v>-</v>
      </c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</row>
    <row r="13" spans="1:52">
      <c r="A13" s="3" t="s">
        <v>147</v>
      </c>
      <c r="B13" s="13"/>
      <c r="C13" s="13"/>
      <c r="D13" s="13"/>
      <c r="E13" s="13"/>
      <c r="F13" s="13"/>
      <c r="G13" s="13"/>
      <c r="H13" s="13"/>
      <c r="I13" s="13"/>
      <c r="J13" s="13"/>
      <c r="K13" s="82"/>
      <c r="L13" s="13">
        <v>188</v>
      </c>
      <c r="M13" s="13">
        <v>154</v>
      </c>
      <c r="N13" s="13">
        <v>235</v>
      </c>
      <c r="O13" s="13">
        <v>199</v>
      </c>
      <c r="P13" s="13">
        <v>154</v>
      </c>
      <c r="Q13" s="13">
        <v>165</v>
      </c>
      <c r="R13" s="13">
        <v>146</v>
      </c>
      <c r="S13" s="13">
        <v>198</v>
      </c>
      <c r="T13" s="13">
        <v>158</v>
      </c>
      <c r="U13" s="13">
        <v>193</v>
      </c>
      <c r="V13" s="3"/>
      <c r="W13" s="12" t="str">
        <f>VLOOKUP($A:$A,六条!$A:$AY,3,0)</f>
        <v>-</v>
      </c>
      <c r="X13" s="13" t="str">
        <f>VLOOKUP($A:$A,六条!$A:$AY,8,0)</f>
        <v>-</v>
      </c>
      <c r="Y13" s="13" t="str">
        <f>VLOOKUP($A:$A,六条!$A:$AY,13,0)</f>
        <v>-</v>
      </c>
      <c r="Z13" s="13" t="str">
        <f>VLOOKUP($A:$A,六条!$A:$AY,18,0)</f>
        <v>-</v>
      </c>
      <c r="AA13" s="13" t="str">
        <f>VLOOKUP($A:$A,六条!$A:$AY,23,0)</f>
        <v>-</v>
      </c>
      <c r="AB13" s="13" t="str">
        <f>VLOOKUP($A:$A,六条!$A:$AY,28,0)</f>
        <v>-</v>
      </c>
      <c r="AC13" s="13" t="str">
        <f>VLOOKUP($A:$A,六条!$A:$AY,33,0)</f>
        <v>-</v>
      </c>
      <c r="AD13" s="13" t="str">
        <f>VLOOKUP($A:$A,六条!$A:$AY,38,0)</f>
        <v>x</v>
      </c>
      <c r="AE13" s="13" t="str">
        <f>VLOOKUP($A:$A,六条!$A:$AY,43,0)</f>
        <v>x</v>
      </c>
      <c r="AF13" s="13" t="str">
        <f>VLOOKUP($A:$A,六条!$A:$AY,48,0)</f>
        <v>x</v>
      </c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</row>
    <row r="14" spans="1:52">
      <c r="A14" s="3" t="s">
        <v>148</v>
      </c>
      <c r="B14" s="13"/>
      <c r="C14" s="13"/>
      <c r="D14" s="13"/>
      <c r="E14" s="13"/>
      <c r="F14" s="13"/>
      <c r="G14" s="13"/>
      <c r="H14" s="13"/>
      <c r="I14" s="13"/>
      <c r="J14" s="13"/>
      <c r="K14" s="82"/>
      <c r="L14" s="13">
        <v>188</v>
      </c>
      <c r="M14" s="13">
        <v>154</v>
      </c>
      <c r="N14" s="13">
        <v>235</v>
      </c>
      <c r="O14" s="13">
        <v>199</v>
      </c>
      <c r="P14" s="13">
        <v>154</v>
      </c>
      <c r="Q14" s="13">
        <v>165</v>
      </c>
      <c r="R14" s="13">
        <v>146</v>
      </c>
      <c r="S14" s="13">
        <v>198</v>
      </c>
      <c r="T14" s="13">
        <v>158</v>
      </c>
      <c r="U14" s="13">
        <v>193</v>
      </c>
      <c r="V14" s="3"/>
      <c r="W14" s="12" t="str">
        <f>VLOOKUP($A:$A,六条!$A:$AY,3,0)</f>
        <v>-</v>
      </c>
      <c r="X14" s="13" t="str">
        <f>VLOOKUP($A:$A,六条!$A:$AY,8,0)</f>
        <v>-</v>
      </c>
      <c r="Y14" s="13" t="str">
        <f>VLOOKUP($A:$A,六条!$A:$AY,13,0)</f>
        <v>-</v>
      </c>
      <c r="Z14" s="13" t="str">
        <f>VLOOKUP($A:$A,六条!$A:$AY,18,0)</f>
        <v>-</v>
      </c>
      <c r="AA14" s="13" t="str">
        <f>VLOOKUP($A:$A,六条!$A:$AY,23,0)</f>
        <v>-</v>
      </c>
      <c r="AB14" s="13" t="str">
        <f>VLOOKUP($A:$A,六条!$A:$AY,28,0)</f>
        <v>-</v>
      </c>
      <c r="AC14" s="13" t="str">
        <f>VLOOKUP($A:$A,六条!$A:$AY,33,0)</f>
        <v>x</v>
      </c>
      <c r="AD14" s="13" t="str">
        <f>VLOOKUP($A:$A,六条!$A:$AY,38,0)</f>
        <v>x</v>
      </c>
      <c r="AE14" s="13" t="str">
        <f>VLOOKUP($A:$A,六条!$A:$AY,43,0)</f>
        <v>x</v>
      </c>
      <c r="AF14" s="13" t="str">
        <f>VLOOKUP($A:$A,六条!$A:$AY,48,0)</f>
        <v>x</v>
      </c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</row>
    <row r="15" spans="1:52">
      <c r="A15" s="3" t="s">
        <v>149</v>
      </c>
      <c r="B15" s="13"/>
      <c r="C15" s="13"/>
      <c r="D15" s="13"/>
      <c r="E15" s="13"/>
      <c r="F15" s="13"/>
      <c r="G15" s="13"/>
      <c r="H15" s="13"/>
      <c r="I15" s="13"/>
      <c r="J15" s="13"/>
      <c r="K15" s="82"/>
      <c r="L15" s="13">
        <v>188</v>
      </c>
      <c r="M15" s="13">
        <v>154</v>
      </c>
      <c r="N15" s="13">
        <v>235</v>
      </c>
      <c r="O15" s="13">
        <v>199</v>
      </c>
      <c r="P15" s="13">
        <v>154</v>
      </c>
      <c r="Q15" s="13">
        <v>165</v>
      </c>
      <c r="R15" s="13">
        <v>146</v>
      </c>
      <c r="S15" s="13">
        <v>198</v>
      </c>
      <c r="T15" s="13">
        <v>158</v>
      </c>
      <c r="U15" s="13">
        <v>193</v>
      </c>
      <c r="V15" s="3"/>
      <c r="W15" s="12" t="str">
        <f>VLOOKUP($A:$A,六条!$A:$AY,3,0)</f>
        <v>x</v>
      </c>
      <c r="X15" s="13" t="str">
        <f>VLOOKUP($A:$A,六条!$A:$AY,8,0)</f>
        <v>x</v>
      </c>
      <c r="Y15" s="13" t="str">
        <f>VLOOKUP($A:$A,六条!$A:$AY,13,0)</f>
        <v>-</v>
      </c>
      <c r="Z15" s="13" t="str">
        <f>VLOOKUP($A:$A,六条!$A:$AY,18,0)</f>
        <v>-</v>
      </c>
      <c r="AA15" s="13" t="str">
        <f>VLOOKUP($A:$A,六条!$A:$AY,23,0)</f>
        <v>-</v>
      </c>
      <c r="AB15" s="13" t="str">
        <f>VLOOKUP($A:$A,六条!$A:$AY,28,0)</f>
        <v>-</v>
      </c>
      <c r="AC15" s="13" t="str">
        <f>VLOOKUP($A:$A,六条!$A:$AY,33,0)</f>
        <v>-</v>
      </c>
      <c r="AD15" s="13" t="str">
        <f>VLOOKUP($A:$A,六条!$A:$AY,38,0)</f>
        <v>-</v>
      </c>
      <c r="AE15" s="13" t="str">
        <f>VLOOKUP($A:$A,六条!$A:$AY,43,0)</f>
        <v>x</v>
      </c>
      <c r="AF15" s="13" t="str">
        <f>VLOOKUP($A:$A,六条!$A:$AY,48,0)</f>
        <v>x</v>
      </c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</row>
    <row r="16" spans="1:52">
      <c r="A16" s="3" t="s">
        <v>150</v>
      </c>
      <c r="B16" s="13"/>
      <c r="C16" s="13"/>
      <c r="D16" s="13"/>
      <c r="E16" s="13"/>
      <c r="F16" s="13"/>
      <c r="G16" s="13"/>
      <c r="H16" s="13"/>
      <c r="I16" s="13"/>
      <c r="J16" s="13"/>
      <c r="K16" s="82"/>
      <c r="L16" s="13">
        <v>188</v>
      </c>
      <c r="M16" s="13">
        <v>154</v>
      </c>
      <c r="N16" s="13">
        <v>235</v>
      </c>
      <c r="O16" s="13">
        <v>199</v>
      </c>
      <c r="P16" s="13">
        <v>154</v>
      </c>
      <c r="Q16" s="13">
        <v>165</v>
      </c>
      <c r="R16" s="13">
        <v>146</v>
      </c>
      <c r="S16" s="13">
        <v>198</v>
      </c>
      <c r="T16" s="13">
        <v>158</v>
      </c>
      <c r="U16" s="13">
        <v>193</v>
      </c>
      <c r="V16" s="3"/>
      <c r="W16" s="12" t="str">
        <f>VLOOKUP($A:$A,六条!$A:$AY,3,0)</f>
        <v>-</v>
      </c>
      <c r="X16" s="13" t="str">
        <f>VLOOKUP($A:$A,六条!$A:$AY,8,0)</f>
        <v>-</v>
      </c>
      <c r="Y16" s="13" t="str">
        <f>VLOOKUP($A:$A,六条!$A:$AY,13,0)</f>
        <v>-</v>
      </c>
      <c r="Z16" s="13" t="str">
        <f>VLOOKUP($A:$A,六条!$A:$AY,18,0)</f>
        <v>-</v>
      </c>
      <c r="AA16" s="13" t="str">
        <f>VLOOKUP($A:$A,六条!$A:$AY,23,0)</f>
        <v>-</v>
      </c>
      <c r="AB16" s="13" t="str">
        <f>VLOOKUP($A:$A,六条!$A:$AY,28,0)</f>
        <v>-</v>
      </c>
      <c r="AC16" s="13" t="str">
        <f>VLOOKUP($A:$A,六条!$A:$AY,33,0)</f>
        <v>-</v>
      </c>
      <c r="AD16" s="13" t="str">
        <f>VLOOKUP($A:$A,六条!$A:$AY,38,0)</f>
        <v>-</v>
      </c>
      <c r="AE16" s="13" t="str">
        <f>VLOOKUP($A:$A,六条!$A:$AY,43,0)</f>
        <v>-</v>
      </c>
      <c r="AF16" s="13" t="str">
        <f>VLOOKUP($A:$A,六条!$A:$AY,48,0)</f>
        <v>-</v>
      </c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</row>
    <row r="17" spans="1:52">
      <c r="A17" s="3" t="s">
        <v>151</v>
      </c>
      <c r="B17" s="13"/>
      <c r="C17" s="13"/>
      <c r="D17" s="13"/>
      <c r="E17" s="13"/>
      <c r="F17" s="13"/>
      <c r="G17" s="13"/>
      <c r="H17" s="13"/>
      <c r="I17" s="13"/>
      <c r="J17" s="13"/>
      <c r="K17" s="82"/>
      <c r="L17" s="13">
        <v>188</v>
      </c>
      <c r="M17" s="13">
        <v>154</v>
      </c>
      <c r="N17" s="13">
        <v>235</v>
      </c>
      <c r="O17" s="13">
        <v>199</v>
      </c>
      <c r="P17" s="13">
        <v>154</v>
      </c>
      <c r="Q17" s="13">
        <v>165</v>
      </c>
      <c r="R17" s="13">
        <v>146</v>
      </c>
      <c r="S17" s="13">
        <v>198</v>
      </c>
      <c r="T17" s="13">
        <v>158</v>
      </c>
      <c r="U17" s="13">
        <v>193</v>
      </c>
      <c r="V17" s="3"/>
      <c r="W17" s="12" t="str">
        <f>VLOOKUP($A:$A,六条!$A:$AY,3,0)</f>
        <v>-</v>
      </c>
      <c r="X17" s="13" t="str">
        <f>VLOOKUP($A:$A,六条!$A:$AY,8,0)</f>
        <v>-</v>
      </c>
      <c r="Y17" s="13" t="str">
        <f>VLOOKUP($A:$A,六条!$A:$AY,13,0)</f>
        <v>-</v>
      </c>
      <c r="Z17" s="13" t="str">
        <f>VLOOKUP($A:$A,六条!$A:$AY,18,0)</f>
        <v>-</v>
      </c>
      <c r="AA17" s="13" t="str">
        <f>VLOOKUP($A:$A,六条!$A:$AY,23,0)</f>
        <v>-</v>
      </c>
      <c r="AB17" s="13" t="str">
        <f>VLOOKUP($A:$A,六条!$A:$AY,28,0)</f>
        <v>-</v>
      </c>
      <c r="AC17" s="13" t="str">
        <f>VLOOKUP($A:$A,六条!$A:$AY,33,0)</f>
        <v>-</v>
      </c>
      <c r="AD17" s="13" t="str">
        <f>VLOOKUP($A:$A,六条!$A:$AY,38,0)</f>
        <v>-</v>
      </c>
      <c r="AE17" s="13" t="str">
        <f>VLOOKUP($A:$A,六条!$A:$AY,43,0)</f>
        <v>-</v>
      </c>
      <c r="AF17" s="13" t="str">
        <f>VLOOKUP($A:$A,六条!$A:$AY,48,0)</f>
        <v>-</v>
      </c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</row>
    <row r="18" spans="1:52">
      <c r="A18" s="3" t="s">
        <v>152</v>
      </c>
      <c r="B18" s="13"/>
      <c r="C18" s="13"/>
      <c r="D18" s="13"/>
      <c r="E18" s="13"/>
      <c r="F18" s="13"/>
      <c r="G18" s="13"/>
      <c r="H18" s="13"/>
      <c r="I18" s="13"/>
      <c r="J18" s="13"/>
      <c r="K18" s="82"/>
      <c r="L18" s="13">
        <v>188</v>
      </c>
      <c r="M18" s="13">
        <v>154</v>
      </c>
      <c r="N18" s="13">
        <v>235</v>
      </c>
      <c r="O18" s="13">
        <v>199</v>
      </c>
      <c r="P18" s="13">
        <v>154</v>
      </c>
      <c r="Q18" s="13">
        <v>165</v>
      </c>
      <c r="R18" s="13">
        <v>146</v>
      </c>
      <c r="S18" s="13">
        <v>198</v>
      </c>
      <c r="T18" s="13">
        <v>158</v>
      </c>
      <c r="U18" s="13">
        <v>193</v>
      </c>
      <c r="V18" s="3"/>
      <c r="W18" s="12" t="str">
        <f>VLOOKUP($A:$A,六条!$A:$AY,3,0)</f>
        <v>-</v>
      </c>
      <c r="X18" s="13" t="str">
        <f>VLOOKUP($A:$A,六条!$A:$AY,8,0)</f>
        <v>-</v>
      </c>
      <c r="Y18" s="13" t="str">
        <f>VLOOKUP($A:$A,六条!$A:$AY,13,0)</f>
        <v>-</v>
      </c>
      <c r="Z18" s="13" t="str">
        <f>VLOOKUP($A:$A,六条!$A:$AY,18,0)</f>
        <v>-</v>
      </c>
      <c r="AA18" s="13" t="str">
        <f>VLOOKUP($A:$A,六条!$A:$AY,23,0)</f>
        <v>-</v>
      </c>
      <c r="AB18" s="13" t="str">
        <f>VLOOKUP($A:$A,六条!$A:$AY,28,0)</f>
        <v>-</v>
      </c>
      <c r="AC18" s="13" t="str">
        <f>VLOOKUP($A:$A,六条!$A:$AY,33,0)</f>
        <v>-</v>
      </c>
      <c r="AD18" s="13" t="str">
        <f>VLOOKUP($A:$A,六条!$A:$AY,38,0)</f>
        <v>-</v>
      </c>
      <c r="AE18" s="13" t="str">
        <f>VLOOKUP($A:$A,六条!$A:$AY,43,0)</f>
        <v>-</v>
      </c>
      <c r="AF18" s="13" t="str">
        <f>VLOOKUP($A:$A,六条!$A:$AY,48,0)</f>
        <v>-</v>
      </c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</row>
    <row r="19" spans="1:52">
      <c r="A19" s="3" t="s">
        <v>153</v>
      </c>
      <c r="B19" s="13"/>
      <c r="C19" s="13"/>
      <c r="D19" s="13"/>
      <c r="E19" s="13"/>
      <c r="F19" s="13"/>
      <c r="G19" s="13"/>
      <c r="H19" s="13"/>
      <c r="I19" s="13"/>
      <c r="J19" s="13"/>
      <c r="K19" s="82"/>
      <c r="L19" s="13">
        <v>188</v>
      </c>
      <c r="M19" s="13">
        <v>154</v>
      </c>
      <c r="N19" s="13">
        <v>235</v>
      </c>
      <c r="O19" s="13">
        <v>199</v>
      </c>
      <c r="P19" s="13">
        <v>154</v>
      </c>
      <c r="Q19" s="13">
        <v>165</v>
      </c>
      <c r="R19" s="13">
        <v>146</v>
      </c>
      <c r="S19" s="13">
        <v>198</v>
      </c>
      <c r="T19" s="13">
        <v>158</v>
      </c>
      <c r="U19" s="13">
        <v>193</v>
      </c>
      <c r="V19" s="3"/>
      <c r="W19" s="12" t="str">
        <f>VLOOKUP($A:$A,六条!$A:$AY,3,0)</f>
        <v>-</v>
      </c>
      <c r="X19" s="13" t="str">
        <f>VLOOKUP($A:$A,六条!$A:$AY,8,0)</f>
        <v>-</v>
      </c>
      <c r="Y19" s="13" t="str">
        <f>VLOOKUP($A:$A,六条!$A:$AY,13,0)</f>
        <v>-</v>
      </c>
      <c r="Z19" s="13" t="str">
        <f>VLOOKUP($A:$A,六条!$A:$AY,18,0)</f>
        <v>-</v>
      </c>
      <c r="AA19" s="13" t="str">
        <f>VLOOKUP($A:$A,六条!$A:$AY,23,0)</f>
        <v>-</v>
      </c>
      <c r="AB19" s="13" t="str">
        <f>VLOOKUP($A:$A,六条!$A:$AY,28,0)</f>
        <v>-</v>
      </c>
      <c r="AC19" s="13" t="str">
        <f>VLOOKUP($A:$A,六条!$A:$AY,33,0)</f>
        <v>-</v>
      </c>
      <c r="AD19" s="13" t="str">
        <f>VLOOKUP($A:$A,六条!$A:$AY,38,0)</f>
        <v>-</v>
      </c>
      <c r="AE19" s="13" t="str">
        <f>VLOOKUP($A:$A,六条!$A:$AY,43,0)</f>
        <v>-</v>
      </c>
      <c r="AF19" s="13" t="str">
        <f>VLOOKUP($A:$A,六条!$A:$AY,48,0)</f>
        <v>-</v>
      </c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</row>
    <row r="20" spans="1:52">
      <c r="A20" s="3" t="s">
        <v>154</v>
      </c>
      <c r="B20" s="13"/>
      <c r="C20" s="13"/>
      <c r="D20" s="13"/>
      <c r="E20" s="13"/>
      <c r="F20" s="13"/>
      <c r="G20" s="13"/>
      <c r="H20" s="13"/>
      <c r="I20" s="13"/>
      <c r="J20" s="13"/>
      <c r="K20" s="82"/>
      <c r="L20" s="13">
        <v>188</v>
      </c>
      <c r="M20" s="13">
        <v>154</v>
      </c>
      <c r="N20" s="13">
        <v>235</v>
      </c>
      <c r="O20" s="13">
        <v>199</v>
      </c>
      <c r="P20" s="13">
        <v>154</v>
      </c>
      <c r="Q20" s="13">
        <v>165</v>
      </c>
      <c r="R20" s="13">
        <v>146</v>
      </c>
      <c r="S20" s="13">
        <v>198</v>
      </c>
      <c r="T20" s="13">
        <v>158</v>
      </c>
      <c r="U20" s="13">
        <v>193</v>
      </c>
      <c r="V20" s="3"/>
      <c r="W20" s="12" t="str">
        <f>VLOOKUP($A:$A,六条!$A:$AY,3,0)</f>
        <v>x</v>
      </c>
      <c r="X20" s="13" t="str">
        <f>VLOOKUP($A:$A,六条!$A:$AY,8,0)</f>
        <v>x</v>
      </c>
      <c r="Y20" s="13" t="str">
        <f>VLOOKUP($A:$A,六条!$A:$AY,13,0)</f>
        <v>x</v>
      </c>
      <c r="Z20" s="13" t="str">
        <f>VLOOKUP($A:$A,六条!$A:$AY,18,0)</f>
        <v>x</v>
      </c>
      <c r="AA20" s="13" t="str">
        <f>VLOOKUP($A:$A,六条!$A:$AY,23,0)</f>
        <v>x</v>
      </c>
      <c r="AB20" s="13" t="str">
        <f>VLOOKUP($A:$A,六条!$A:$AY,28,0)</f>
        <v>-</v>
      </c>
      <c r="AC20" s="13" t="str">
        <f>VLOOKUP($A:$A,六条!$A:$AY,33,0)</f>
        <v>x</v>
      </c>
      <c r="AD20" s="13" t="str">
        <f>VLOOKUP($A:$A,六条!$A:$AY,38,0)</f>
        <v>-</v>
      </c>
      <c r="AE20" s="13" t="str">
        <f>VLOOKUP($A:$A,六条!$A:$AY,43,0)</f>
        <v>-</v>
      </c>
      <c r="AF20" s="13" t="str">
        <f>VLOOKUP($A:$A,六条!$A:$AY,48,0)</f>
        <v>-</v>
      </c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</row>
    <row r="21" spans="1:52">
      <c r="A21" s="3" t="s">
        <v>155</v>
      </c>
      <c r="B21" s="13"/>
      <c r="C21" s="13"/>
      <c r="D21" s="13"/>
      <c r="E21" s="13"/>
      <c r="F21" s="13"/>
      <c r="G21" s="13"/>
      <c r="H21" s="13"/>
      <c r="I21" s="13"/>
      <c r="J21" s="13"/>
      <c r="K21" s="82"/>
      <c r="L21" s="13">
        <v>188</v>
      </c>
      <c r="M21" s="13">
        <v>154</v>
      </c>
      <c r="N21" s="13">
        <v>235</v>
      </c>
      <c r="O21" s="13">
        <v>199</v>
      </c>
      <c r="P21" s="13">
        <v>154</v>
      </c>
      <c r="Q21" s="13">
        <v>165</v>
      </c>
      <c r="R21" s="13">
        <v>146</v>
      </c>
      <c r="S21" s="13">
        <v>198</v>
      </c>
      <c r="T21" s="13">
        <v>158</v>
      </c>
      <c r="U21" s="13">
        <v>193</v>
      </c>
      <c r="V21" s="3"/>
      <c r="W21" s="12" t="str">
        <f>VLOOKUP($A:$A,六条!$A:$AY,3,0)</f>
        <v>-</v>
      </c>
      <c r="X21" s="13" t="str">
        <f>VLOOKUP($A:$A,六条!$A:$AY,8,0)</f>
        <v>-</v>
      </c>
      <c r="Y21" s="13" t="str">
        <f>VLOOKUP($A:$A,六条!$A:$AY,13,0)</f>
        <v>-</v>
      </c>
      <c r="Z21" s="13" t="str">
        <f>VLOOKUP($A:$A,六条!$A:$AY,18,0)</f>
        <v>-</v>
      </c>
      <c r="AA21" s="13" t="str">
        <f>VLOOKUP($A:$A,六条!$A:$AY,23,0)</f>
        <v>-</v>
      </c>
      <c r="AB21" s="13" t="str">
        <f>VLOOKUP($A:$A,六条!$A:$AY,28,0)</f>
        <v>-</v>
      </c>
      <c r="AC21" s="13" t="str">
        <f>VLOOKUP($A:$A,六条!$A:$AY,33,0)</f>
        <v>-</v>
      </c>
      <c r="AD21" s="13" t="str">
        <f>VLOOKUP($A:$A,六条!$A:$AY,38,0)</f>
        <v>-</v>
      </c>
      <c r="AE21" s="13" t="str">
        <f>VLOOKUP($A:$A,六条!$A:$AY,43,0)</f>
        <v>-</v>
      </c>
      <c r="AF21" s="13" t="str">
        <f>VLOOKUP($A:$A,六条!$A:$AY,48,0)</f>
        <v>-</v>
      </c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</row>
    <row r="22" spans="1:52">
      <c r="A22" s="3" t="s">
        <v>156</v>
      </c>
      <c r="B22" s="13"/>
      <c r="C22" s="13"/>
      <c r="D22" s="13"/>
      <c r="E22" s="13"/>
      <c r="F22" s="13"/>
      <c r="G22" s="13"/>
      <c r="H22" s="13"/>
      <c r="I22" s="13"/>
      <c r="J22" s="13"/>
      <c r="K22" s="82"/>
      <c r="L22" s="13">
        <v>188</v>
      </c>
      <c r="M22" s="13">
        <v>154</v>
      </c>
      <c r="N22" s="13">
        <v>235</v>
      </c>
      <c r="O22" s="13">
        <v>199</v>
      </c>
      <c r="P22" s="13">
        <v>154</v>
      </c>
      <c r="Q22" s="13">
        <v>165</v>
      </c>
      <c r="R22" s="13">
        <v>146</v>
      </c>
      <c r="S22" s="13">
        <v>198</v>
      </c>
      <c r="T22" s="13">
        <v>158</v>
      </c>
      <c r="U22" s="13">
        <v>193</v>
      </c>
      <c r="V22" s="3"/>
      <c r="W22" s="12" t="str">
        <f>VLOOKUP($A:$A,六条!$A:$AY,3,0)</f>
        <v>x</v>
      </c>
      <c r="X22" s="13" t="str">
        <f>VLOOKUP($A:$A,六条!$A:$AY,8,0)</f>
        <v>x</v>
      </c>
      <c r="Y22" s="13" t="str">
        <f>VLOOKUP($A:$A,六条!$A:$AY,13,0)</f>
        <v>-</v>
      </c>
      <c r="Z22" s="13" t="str">
        <f>VLOOKUP($A:$A,六条!$A:$AY,18,0)</f>
        <v>-</v>
      </c>
      <c r="AA22" s="13" t="str">
        <f>VLOOKUP($A:$A,六条!$A:$AY,23,0)</f>
        <v>-</v>
      </c>
      <c r="AB22" s="13" t="str">
        <f>VLOOKUP($A:$A,六条!$A:$AY,28,0)</f>
        <v>-</v>
      </c>
      <c r="AC22" s="13" t="str">
        <f>VLOOKUP($A:$A,六条!$A:$AY,33,0)</f>
        <v>-</v>
      </c>
      <c r="AD22" s="13" t="str">
        <f>VLOOKUP($A:$A,六条!$A:$AY,38,0)</f>
        <v>-</v>
      </c>
      <c r="AE22" s="13" t="str">
        <f>VLOOKUP($A:$A,六条!$A:$AY,43,0)</f>
        <v>-</v>
      </c>
      <c r="AF22" s="13" t="str">
        <f>VLOOKUP($A:$A,六条!$A:$AY,48,0)</f>
        <v>-</v>
      </c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</row>
    <row r="23" spans="1:52">
      <c r="A23" s="3" t="s">
        <v>157</v>
      </c>
      <c r="B23" s="13"/>
      <c r="C23" s="13"/>
      <c r="D23" s="13"/>
      <c r="E23" s="13"/>
      <c r="F23" s="13"/>
      <c r="G23" s="13"/>
      <c r="H23" s="13"/>
      <c r="I23" s="13"/>
      <c r="J23" s="13"/>
      <c r="K23" s="82"/>
      <c r="L23" s="13">
        <v>188</v>
      </c>
      <c r="M23" s="13">
        <v>154</v>
      </c>
      <c r="N23" s="13">
        <v>235</v>
      </c>
      <c r="O23" s="13">
        <v>199</v>
      </c>
      <c r="P23" s="13">
        <v>154</v>
      </c>
      <c r="Q23" s="13">
        <v>165</v>
      </c>
      <c r="R23" s="13">
        <v>146</v>
      </c>
      <c r="S23" s="13">
        <v>198</v>
      </c>
      <c r="T23" s="13">
        <v>158</v>
      </c>
      <c r="U23" s="13">
        <v>193</v>
      </c>
      <c r="V23" s="3"/>
      <c r="W23" s="12" t="str">
        <f>VLOOKUP($A:$A,六条!$A:$AY,3,0)</f>
        <v>x</v>
      </c>
      <c r="X23" s="13" t="str">
        <f>VLOOKUP($A:$A,六条!$A:$AY,8,0)</f>
        <v>x</v>
      </c>
      <c r="Y23" s="13" t="str">
        <f>VLOOKUP($A:$A,六条!$A:$AY,13,0)</f>
        <v>x</v>
      </c>
      <c r="Z23" s="13" t="str">
        <f>VLOOKUP($A:$A,六条!$A:$AY,18,0)</f>
        <v>x</v>
      </c>
      <c r="AA23" s="13" t="str">
        <f>VLOOKUP($A:$A,六条!$A:$AY,23,0)</f>
        <v>x</v>
      </c>
      <c r="AB23" s="13" t="str">
        <f>VLOOKUP($A:$A,六条!$A:$AY,28,0)</f>
        <v>x</v>
      </c>
      <c r="AC23" s="13" t="str">
        <f>VLOOKUP($A:$A,六条!$A:$AY,33,0)</f>
        <v>x</v>
      </c>
      <c r="AD23" s="13" t="str">
        <f>VLOOKUP($A:$A,六条!$A:$AY,38,0)</f>
        <v>x</v>
      </c>
      <c r="AE23" s="13" t="str">
        <f>VLOOKUP($A:$A,六条!$A:$AY,43,0)</f>
        <v>x</v>
      </c>
      <c r="AF23" s="13" t="str">
        <f>VLOOKUP($A:$A,六条!$A:$AY,48,0)</f>
        <v>x</v>
      </c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</row>
    <row r="24" spans="1:52">
      <c r="A24" s="3" t="s">
        <v>158</v>
      </c>
      <c r="B24" s="13">
        <v>108</v>
      </c>
      <c r="C24" s="13">
        <v>154</v>
      </c>
      <c r="D24" s="13">
        <v>165</v>
      </c>
      <c r="E24" s="13">
        <v>178</v>
      </c>
      <c r="F24" s="13">
        <v>234</v>
      </c>
      <c r="G24" s="13">
        <v>219</v>
      </c>
      <c r="H24" s="13">
        <v>191</v>
      </c>
      <c r="I24" s="13">
        <v>235</v>
      </c>
      <c r="J24" s="13">
        <v>134</v>
      </c>
      <c r="K24" s="82">
        <v>118</v>
      </c>
      <c r="L24" s="13">
        <v>188</v>
      </c>
      <c r="M24" s="13">
        <v>154</v>
      </c>
      <c r="N24" s="13">
        <v>235</v>
      </c>
      <c r="O24" s="13">
        <v>199</v>
      </c>
      <c r="P24" s="13">
        <v>154</v>
      </c>
      <c r="Q24" s="13">
        <v>165</v>
      </c>
      <c r="R24" s="13">
        <v>146</v>
      </c>
      <c r="S24" s="13">
        <v>198</v>
      </c>
      <c r="T24" s="13">
        <v>158</v>
      </c>
      <c r="U24" s="13">
        <v>193</v>
      </c>
      <c r="V24" s="3"/>
      <c r="W24" s="12">
        <f>VLOOKUP($A:$A,六条!$A:$AY,3,0)</f>
        <v>108</v>
      </c>
      <c r="X24" s="13">
        <f>VLOOKUP($A:$A,六条!$A:$AY,8,0)</f>
        <v>154</v>
      </c>
      <c r="Y24" s="13">
        <f>VLOOKUP($A:$A,六条!$A:$AY,13,0)</f>
        <v>165</v>
      </c>
      <c r="Z24" s="13">
        <f>VLOOKUP($A:$A,六条!$A:$AY,18,0)</f>
        <v>178</v>
      </c>
      <c r="AA24" s="13">
        <f>VLOOKUP($A:$A,六条!$A:$AY,23,0)</f>
        <v>234</v>
      </c>
      <c r="AB24" s="13">
        <f>VLOOKUP($A:$A,六条!$A:$AY,28,0)</f>
        <v>219</v>
      </c>
      <c r="AC24" s="13">
        <f>VLOOKUP($A:$A,六条!$A:$AY,33,0)</f>
        <v>191</v>
      </c>
      <c r="AD24" s="13">
        <f>VLOOKUP($A:$A,六条!$A:$AY,38,0)</f>
        <v>235</v>
      </c>
      <c r="AE24" s="13">
        <f>VLOOKUP($A:$A,六条!$A:$AY,43,0)</f>
        <v>134</v>
      </c>
      <c r="AF24" s="13">
        <f>VLOOKUP($A:$A,六条!$A:$AY,48,0)</f>
        <v>118</v>
      </c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</row>
    <row r="25" spans="1:52">
      <c r="A25" s="3" t="s">
        <v>159</v>
      </c>
      <c r="B25" s="13"/>
      <c r="C25" s="13"/>
      <c r="D25" s="13"/>
      <c r="E25" s="13"/>
      <c r="F25" s="13"/>
      <c r="G25" s="13"/>
      <c r="H25" s="13"/>
      <c r="I25" s="13"/>
      <c r="J25" s="13"/>
      <c r="K25" s="82"/>
      <c r="L25" s="13">
        <v>188</v>
      </c>
      <c r="M25" s="13">
        <v>154</v>
      </c>
      <c r="N25" s="13">
        <v>235</v>
      </c>
      <c r="O25" s="13">
        <v>199</v>
      </c>
      <c r="P25" s="13">
        <v>154</v>
      </c>
      <c r="Q25" s="13">
        <v>165</v>
      </c>
      <c r="R25" s="13">
        <v>146</v>
      </c>
      <c r="S25" s="13">
        <v>198</v>
      </c>
      <c r="T25" s="13">
        <v>158</v>
      </c>
      <c r="U25" s="13">
        <v>193</v>
      </c>
      <c r="V25" s="3"/>
      <c r="W25" s="12" t="str">
        <f>VLOOKUP($A:$A,六条!$A:$AY,3,0)</f>
        <v>x</v>
      </c>
      <c r="X25" s="13" t="str">
        <f>VLOOKUP($A:$A,六条!$A:$AY,8,0)</f>
        <v>-</v>
      </c>
      <c r="Y25" s="13" t="str">
        <f>VLOOKUP($A:$A,六条!$A:$AY,13,0)</f>
        <v>-</v>
      </c>
      <c r="Z25" s="13" t="str">
        <f>VLOOKUP($A:$A,六条!$A:$AY,18,0)</f>
        <v>-</v>
      </c>
      <c r="AA25" s="13" t="str">
        <f>VLOOKUP($A:$A,六条!$A:$AY,23,0)</f>
        <v>-</v>
      </c>
      <c r="AB25" s="13" t="str">
        <f>VLOOKUP($A:$A,六条!$A:$AY,28,0)</f>
        <v>-</v>
      </c>
      <c r="AC25" s="13" t="str">
        <f>VLOOKUP($A:$A,六条!$A:$AY,33,0)</f>
        <v>-</v>
      </c>
      <c r="AD25" s="13" t="str">
        <f>VLOOKUP($A:$A,六条!$A:$AY,38,0)</f>
        <v>-</v>
      </c>
      <c r="AE25" s="13" t="str">
        <f>VLOOKUP($A:$A,六条!$A:$AY,43,0)</f>
        <v>-</v>
      </c>
      <c r="AF25" s="13" t="str">
        <f>VLOOKUP($A:$A,六条!$A:$AY,48,0)</f>
        <v>-</v>
      </c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</row>
    <row r="26" spans="1:52">
      <c r="A26" s="3" t="s">
        <v>160</v>
      </c>
      <c r="B26" s="13"/>
      <c r="C26" s="13"/>
      <c r="D26" s="13"/>
      <c r="E26" s="13"/>
      <c r="F26" s="13"/>
      <c r="G26" s="13"/>
      <c r="H26" s="13"/>
      <c r="I26" s="13"/>
      <c r="J26" s="13"/>
      <c r="K26" s="82"/>
      <c r="L26" s="13">
        <v>188</v>
      </c>
      <c r="M26" s="13">
        <v>154</v>
      </c>
      <c r="N26" s="13">
        <v>235</v>
      </c>
      <c r="O26" s="13">
        <v>199</v>
      </c>
      <c r="P26" s="13">
        <v>154</v>
      </c>
      <c r="Q26" s="13">
        <v>165</v>
      </c>
      <c r="R26" s="13">
        <v>146</v>
      </c>
      <c r="S26" s="13">
        <v>198</v>
      </c>
      <c r="T26" s="13">
        <v>158</v>
      </c>
      <c r="U26" s="13">
        <v>193</v>
      </c>
      <c r="V26" s="3"/>
      <c r="W26" s="12" t="str">
        <f>VLOOKUP($A:$A,六条!$A:$AY,3,0)</f>
        <v>-</v>
      </c>
      <c r="X26" s="13" t="str">
        <f>VLOOKUP($A:$A,六条!$A:$AY,8,0)</f>
        <v>-</v>
      </c>
      <c r="Y26" s="13" t="str">
        <f>VLOOKUP($A:$A,六条!$A:$AY,13,0)</f>
        <v>-</v>
      </c>
      <c r="Z26" s="13" t="str">
        <f>VLOOKUP($A:$A,六条!$A:$AY,18,0)</f>
        <v>-</v>
      </c>
      <c r="AA26" s="13" t="str">
        <f>VLOOKUP($A:$A,六条!$A:$AY,23,0)</f>
        <v>-</v>
      </c>
      <c r="AB26" s="13" t="str">
        <f>VLOOKUP($A:$A,六条!$A:$AY,28,0)</f>
        <v>-</v>
      </c>
      <c r="AC26" s="13" t="str">
        <f>VLOOKUP($A:$A,六条!$A:$AY,33,0)</f>
        <v>-</v>
      </c>
      <c r="AD26" s="13" t="str">
        <f>VLOOKUP($A:$A,六条!$A:$AY,38,0)</f>
        <v>-</v>
      </c>
      <c r="AE26" s="13" t="str">
        <f>VLOOKUP($A:$A,六条!$A:$AY,43,0)</f>
        <v>-</v>
      </c>
      <c r="AF26" s="13" t="str">
        <f>VLOOKUP($A:$A,六条!$A:$AY,48,0)</f>
        <v>-</v>
      </c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</row>
    <row r="27" spans="1:52">
      <c r="A27" s="3" t="s">
        <v>161</v>
      </c>
      <c r="B27" s="13"/>
      <c r="C27" s="13"/>
      <c r="D27" s="13"/>
      <c r="E27" s="13"/>
      <c r="F27" s="13"/>
      <c r="G27" s="13"/>
      <c r="H27" s="13"/>
      <c r="I27" s="13"/>
      <c r="J27" s="13"/>
      <c r="K27" s="82"/>
      <c r="L27" s="13">
        <v>188</v>
      </c>
      <c r="M27" s="13">
        <v>154</v>
      </c>
      <c r="N27" s="13">
        <v>235</v>
      </c>
      <c r="O27" s="13">
        <v>199</v>
      </c>
      <c r="P27" s="13">
        <v>154</v>
      </c>
      <c r="Q27" s="13">
        <v>165</v>
      </c>
      <c r="R27" s="13">
        <v>146</v>
      </c>
      <c r="S27" s="13">
        <v>198</v>
      </c>
      <c r="T27" s="13">
        <v>158</v>
      </c>
      <c r="U27" s="13">
        <v>193</v>
      </c>
      <c r="V27" s="3"/>
      <c r="W27" s="12" t="str">
        <f>VLOOKUP($A:$A,六条!$A:$AY,3,0)</f>
        <v>-</v>
      </c>
      <c r="X27" s="13" t="str">
        <f>VLOOKUP($A:$A,六条!$A:$AY,8,0)</f>
        <v>-</v>
      </c>
      <c r="Y27" s="13" t="str">
        <f>VLOOKUP($A:$A,六条!$A:$AY,13,0)</f>
        <v>-</v>
      </c>
      <c r="Z27" s="13" t="str">
        <f>VLOOKUP($A:$A,六条!$A:$AY,18,0)</f>
        <v>-</v>
      </c>
      <c r="AA27" s="13" t="str">
        <f>VLOOKUP($A:$A,六条!$A:$AY,23,0)</f>
        <v>-</v>
      </c>
      <c r="AB27" s="13" t="str">
        <f>VLOOKUP($A:$A,六条!$A:$AY,28,0)</f>
        <v>-</v>
      </c>
      <c r="AC27" s="13" t="str">
        <f>VLOOKUP($A:$A,六条!$A:$AY,33,0)</f>
        <v>-</v>
      </c>
      <c r="AD27" s="13" t="str">
        <f>VLOOKUP($A:$A,六条!$A:$AY,38,0)</f>
        <v>-</v>
      </c>
      <c r="AE27" s="13" t="str">
        <f>VLOOKUP($A:$A,六条!$A:$AY,43,0)</f>
        <v>-</v>
      </c>
      <c r="AF27" s="13" t="str">
        <f>VLOOKUP($A:$A,六条!$A:$AY,48,0)</f>
        <v>-</v>
      </c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</row>
    <row r="28" spans="1:52">
      <c r="A28" s="3" t="s">
        <v>162</v>
      </c>
      <c r="B28" s="13"/>
      <c r="C28" s="13"/>
      <c r="D28" s="13"/>
      <c r="E28" s="13"/>
      <c r="F28" s="13"/>
      <c r="G28" s="13"/>
      <c r="H28" s="13"/>
      <c r="I28" s="13"/>
      <c r="J28" s="13"/>
      <c r="K28" s="82"/>
      <c r="L28" s="13">
        <v>188</v>
      </c>
      <c r="M28" s="13">
        <v>154</v>
      </c>
      <c r="N28" s="13">
        <v>235</v>
      </c>
      <c r="O28" s="13">
        <v>199</v>
      </c>
      <c r="P28" s="13">
        <v>154</v>
      </c>
      <c r="Q28" s="13">
        <v>165</v>
      </c>
      <c r="R28" s="13">
        <v>146</v>
      </c>
      <c r="S28" s="13">
        <v>198</v>
      </c>
      <c r="T28" s="13">
        <v>158</v>
      </c>
      <c r="U28" s="13">
        <v>193</v>
      </c>
      <c r="V28" s="3"/>
      <c r="W28" s="12" t="str">
        <f>VLOOKUP($A:$A,六条!$A:$AY,3,0)</f>
        <v>-</v>
      </c>
      <c r="X28" s="13" t="str">
        <f>VLOOKUP($A:$A,六条!$A:$AY,8,0)</f>
        <v>-</v>
      </c>
      <c r="Y28" s="13" t="str">
        <f>VLOOKUP($A:$A,六条!$A:$AY,13,0)</f>
        <v>-</v>
      </c>
      <c r="Z28" s="13" t="str">
        <f>VLOOKUP($A:$A,六条!$A:$AY,18,0)</f>
        <v>-</v>
      </c>
      <c r="AA28" s="13" t="str">
        <f>VLOOKUP($A:$A,六条!$A:$AY,23,0)</f>
        <v>-</v>
      </c>
      <c r="AB28" s="13" t="str">
        <f>VLOOKUP($A:$A,六条!$A:$AY,28,0)</f>
        <v>-</v>
      </c>
      <c r="AC28" s="13" t="str">
        <f>VLOOKUP($A:$A,六条!$A:$AY,33,0)</f>
        <v>-</v>
      </c>
      <c r="AD28" s="13" t="str">
        <f>VLOOKUP($A:$A,六条!$A:$AY,38,0)</f>
        <v>-</v>
      </c>
      <c r="AE28" s="13" t="str">
        <f>VLOOKUP($A:$A,六条!$A:$AY,43,0)</f>
        <v>-</v>
      </c>
      <c r="AF28" s="13" t="str">
        <f>VLOOKUP($A:$A,六条!$A:$AY,48,0)</f>
        <v>-</v>
      </c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</row>
    <row r="29" spans="1:52">
      <c r="A29" s="3" t="s">
        <v>163</v>
      </c>
      <c r="B29" s="13"/>
      <c r="C29" s="13"/>
      <c r="D29" s="13"/>
      <c r="E29" s="13"/>
      <c r="F29" s="13"/>
      <c r="G29" s="13"/>
      <c r="H29" s="13"/>
      <c r="I29" s="13"/>
      <c r="J29" s="13"/>
      <c r="K29" s="82"/>
      <c r="L29" s="13">
        <v>188</v>
      </c>
      <c r="M29" s="13">
        <v>154</v>
      </c>
      <c r="N29" s="13">
        <v>235</v>
      </c>
      <c r="O29" s="13">
        <v>199</v>
      </c>
      <c r="P29" s="13">
        <v>154</v>
      </c>
      <c r="Q29" s="13">
        <v>165</v>
      </c>
      <c r="R29" s="13">
        <v>146</v>
      </c>
      <c r="S29" s="13">
        <v>198</v>
      </c>
      <c r="T29" s="13">
        <v>158</v>
      </c>
      <c r="U29" s="13">
        <v>193</v>
      </c>
      <c r="V29" s="3"/>
      <c r="W29" s="12" t="str">
        <f>VLOOKUP($A:$A,六条!$A:$AY,3,0)</f>
        <v>-</v>
      </c>
      <c r="X29" s="13" t="str">
        <f>VLOOKUP($A:$A,六条!$A:$AY,8,0)</f>
        <v>-</v>
      </c>
      <c r="Y29" s="13" t="str">
        <f>VLOOKUP($A:$A,六条!$A:$AY,13,0)</f>
        <v>-</v>
      </c>
      <c r="Z29" s="13" t="str">
        <f>VLOOKUP($A:$A,六条!$A:$AY,18,0)</f>
        <v>-</v>
      </c>
      <c r="AA29" s="13" t="str">
        <f>VLOOKUP($A:$A,六条!$A:$AY,23,0)</f>
        <v>-</v>
      </c>
      <c r="AB29" s="13" t="str">
        <f>VLOOKUP($A:$A,六条!$A:$AY,28,0)</f>
        <v>-</v>
      </c>
      <c r="AC29" s="13" t="str">
        <f>VLOOKUP($A:$A,六条!$A:$AY,33,0)</f>
        <v>-</v>
      </c>
      <c r="AD29" s="13" t="str">
        <f>VLOOKUP($A:$A,六条!$A:$AY,38,0)</f>
        <v>-</v>
      </c>
      <c r="AE29" s="13" t="str">
        <f>VLOOKUP($A:$A,六条!$A:$AY,43,0)</f>
        <v>-</v>
      </c>
      <c r="AF29" s="13" t="str">
        <f>VLOOKUP($A:$A,六条!$A:$AY,48,0)</f>
        <v>-</v>
      </c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</row>
    <row r="30" spans="1:52">
      <c r="A30" s="3" t="s">
        <v>164</v>
      </c>
      <c r="B30" s="13"/>
      <c r="C30" s="13"/>
      <c r="D30" s="13"/>
      <c r="E30" s="13"/>
      <c r="F30" s="13"/>
      <c r="G30" s="13"/>
      <c r="H30" s="13"/>
      <c r="I30" s="13"/>
      <c r="J30" s="13"/>
      <c r="K30" s="82"/>
      <c r="L30" s="13">
        <v>188</v>
      </c>
      <c r="M30" s="13">
        <v>154</v>
      </c>
      <c r="N30" s="13">
        <v>235</v>
      </c>
      <c r="O30" s="13">
        <v>199</v>
      </c>
      <c r="P30" s="13">
        <v>154</v>
      </c>
      <c r="Q30" s="13">
        <v>165</v>
      </c>
      <c r="R30" s="13">
        <v>146</v>
      </c>
      <c r="S30" s="13">
        <v>198</v>
      </c>
      <c r="T30" s="13">
        <v>158</v>
      </c>
      <c r="U30" s="13">
        <v>193</v>
      </c>
      <c r="V30" s="3"/>
      <c r="W30" s="12" t="str">
        <f>VLOOKUP($A:$A,六条!$A:$AY,3,0)</f>
        <v>-</v>
      </c>
      <c r="X30" s="13" t="str">
        <f>VLOOKUP($A:$A,六条!$A:$AY,8,0)</f>
        <v>-</v>
      </c>
      <c r="Y30" s="13" t="str">
        <f>VLOOKUP($A:$A,六条!$A:$AY,13,0)</f>
        <v>-</v>
      </c>
      <c r="Z30" s="13" t="str">
        <f>VLOOKUP($A:$A,六条!$A:$AY,18,0)</f>
        <v>-</v>
      </c>
      <c r="AA30" s="13" t="str">
        <f>VLOOKUP($A:$A,六条!$A:$AY,23,0)</f>
        <v>-</v>
      </c>
      <c r="AB30" s="13" t="str">
        <f>VLOOKUP($A:$A,六条!$A:$AY,28,0)</f>
        <v>-</v>
      </c>
      <c r="AC30" s="13" t="str">
        <f>VLOOKUP($A:$A,六条!$A:$AY,33,0)</f>
        <v>-</v>
      </c>
      <c r="AD30" s="13" t="str">
        <f>VLOOKUP($A:$A,六条!$A:$AY,38,0)</f>
        <v>-</v>
      </c>
      <c r="AE30" s="13" t="str">
        <f>VLOOKUP($A:$A,六条!$A:$AY,43,0)</f>
        <v>-</v>
      </c>
      <c r="AF30" s="13" t="str">
        <f>VLOOKUP($A:$A,六条!$A:$AY,48,0)</f>
        <v>-</v>
      </c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</row>
    <row r="31" spans="1:52">
      <c r="A31" s="3" t="s">
        <v>165</v>
      </c>
      <c r="B31" s="13"/>
      <c r="C31" s="13"/>
      <c r="D31" s="13"/>
      <c r="E31" s="13"/>
      <c r="F31" s="13"/>
      <c r="G31" s="13"/>
      <c r="H31" s="13"/>
      <c r="I31" s="13"/>
      <c r="J31" s="13"/>
      <c r="K31" s="82"/>
      <c r="L31" s="13">
        <v>188</v>
      </c>
      <c r="M31" s="13">
        <v>154</v>
      </c>
      <c r="N31" s="13">
        <v>235</v>
      </c>
      <c r="O31" s="13">
        <v>199</v>
      </c>
      <c r="P31" s="13">
        <v>154</v>
      </c>
      <c r="Q31" s="13">
        <v>165</v>
      </c>
      <c r="R31" s="13">
        <v>146</v>
      </c>
      <c r="S31" s="13">
        <v>198</v>
      </c>
      <c r="T31" s="13">
        <v>158</v>
      </c>
      <c r="U31" s="13">
        <v>193</v>
      </c>
      <c r="V31" s="3"/>
      <c r="W31" s="12" t="str">
        <f>VLOOKUP($A:$A,六条!$A:$AY,3,0)</f>
        <v>-</v>
      </c>
      <c r="X31" s="13" t="str">
        <f>VLOOKUP($A:$A,六条!$A:$AY,8,0)</f>
        <v>-</v>
      </c>
      <c r="Y31" s="13" t="str">
        <f>VLOOKUP($A:$A,六条!$A:$AY,13,0)</f>
        <v>-</v>
      </c>
      <c r="Z31" s="13" t="str">
        <f>VLOOKUP($A:$A,六条!$A:$AY,18,0)</f>
        <v>-</v>
      </c>
      <c r="AA31" s="13" t="str">
        <f>VLOOKUP($A:$A,六条!$A:$AY,23,0)</f>
        <v>-</v>
      </c>
      <c r="AB31" s="13" t="str">
        <f>VLOOKUP($A:$A,六条!$A:$AY,28,0)</f>
        <v>-</v>
      </c>
      <c r="AC31" s="13" t="str">
        <f>VLOOKUP($A:$A,六条!$A:$AY,33,0)</f>
        <v>-</v>
      </c>
      <c r="AD31" s="13" t="str">
        <f>VLOOKUP($A:$A,六条!$A:$AY,38,0)</f>
        <v>-</v>
      </c>
      <c r="AE31" s="13" t="str">
        <f>VLOOKUP($A:$A,六条!$A:$AY,43,0)</f>
        <v>-</v>
      </c>
      <c r="AF31" s="13" t="str">
        <f>VLOOKUP($A:$A,六条!$A:$AY,48,0)</f>
        <v>-</v>
      </c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</row>
    <row r="32" spans="1:52">
      <c r="A32" s="3" t="s">
        <v>166</v>
      </c>
      <c r="B32" s="13"/>
      <c r="C32" s="13"/>
      <c r="D32" s="13"/>
      <c r="E32" s="13"/>
      <c r="F32" s="13"/>
      <c r="G32" s="13"/>
      <c r="H32" s="13"/>
      <c r="I32" s="13"/>
      <c r="J32" s="13"/>
      <c r="K32" s="82"/>
      <c r="L32" s="13">
        <v>188</v>
      </c>
      <c r="M32" s="13">
        <v>154</v>
      </c>
      <c r="N32" s="13">
        <v>235</v>
      </c>
      <c r="O32" s="13">
        <v>199</v>
      </c>
      <c r="P32" s="13">
        <v>154</v>
      </c>
      <c r="Q32" s="13">
        <v>165</v>
      </c>
      <c r="R32" s="13">
        <v>146</v>
      </c>
      <c r="S32" s="13">
        <v>198</v>
      </c>
      <c r="T32" s="13">
        <v>158</v>
      </c>
      <c r="U32" s="13">
        <v>193</v>
      </c>
      <c r="V32" s="3"/>
      <c r="W32" s="12" t="str">
        <f>VLOOKUP($A:$A,六条!$A:$AY,3,0)</f>
        <v>-</v>
      </c>
      <c r="X32" s="13" t="str">
        <f>VLOOKUP($A:$A,六条!$A:$AY,8,0)</f>
        <v>x</v>
      </c>
      <c r="Y32" s="13" t="str">
        <f>VLOOKUP($A:$A,六条!$A:$AY,13,0)</f>
        <v>x</v>
      </c>
      <c r="Z32" s="13" t="str">
        <f>VLOOKUP($A:$A,六条!$A:$AY,18,0)</f>
        <v>x</v>
      </c>
      <c r="AA32" s="13" t="str">
        <f>VLOOKUP($A:$A,六条!$A:$AY,23,0)</f>
        <v>x</v>
      </c>
      <c r="AB32" s="13" t="str">
        <f>VLOOKUP($A:$A,六条!$A:$AY,28,0)</f>
        <v>x</v>
      </c>
      <c r="AC32" s="13" t="str">
        <f>VLOOKUP($A:$A,六条!$A:$AY,33,0)</f>
        <v>x</v>
      </c>
      <c r="AD32" s="13" t="str">
        <f>VLOOKUP($A:$A,六条!$A:$AY,38,0)</f>
        <v>x</v>
      </c>
      <c r="AE32" s="13" t="str">
        <f>VLOOKUP($A:$A,六条!$A:$AY,43,0)</f>
        <v>x</v>
      </c>
      <c r="AF32" s="13" t="str">
        <f>VLOOKUP($A:$A,六条!$A:$AY,48,0)</f>
        <v>-</v>
      </c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</row>
    <row r="33" spans="1:52">
      <c r="A33" s="3" t="s">
        <v>167</v>
      </c>
      <c r="B33" s="13"/>
      <c r="C33" s="13"/>
      <c r="D33" s="13"/>
      <c r="E33" s="13"/>
      <c r="F33" s="13"/>
      <c r="G33" s="13"/>
      <c r="H33" s="13"/>
      <c r="I33" s="13"/>
      <c r="J33" s="13"/>
      <c r="K33" s="82"/>
      <c r="L33" s="13">
        <v>188</v>
      </c>
      <c r="M33" s="13">
        <v>154</v>
      </c>
      <c r="N33" s="13">
        <v>235</v>
      </c>
      <c r="O33" s="13">
        <v>199</v>
      </c>
      <c r="P33" s="13">
        <v>154</v>
      </c>
      <c r="Q33" s="13">
        <v>165</v>
      </c>
      <c r="R33" s="13">
        <v>146</v>
      </c>
      <c r="S33" s="13">
        <v>198</v>
      </c>
      <c r="T33" s="13">
        <v>158</v>
      </c>
      <c r="U33" s="13">
        <v>193</v>
      </c>
      <c r="V33" s="3"/>
      <c r="W33" s="12" t="str">
        <f>VLOOKUP($A:$A,六条!$A:$AY,3,0)</f>
        <v>-</v>
      </c>
      <c r="X33" s="13" t="str">
        <f>VLOOKUP($A:$A,六条!$A:$AY,8,0)</f>
        <v>-</v>
      </c>
      <c r="Y33" s="13" t="str">
        <f>VLOOKUP($A:$A,六条!$A:$AY,13,0)</f>
        <v>-</v>
      </c>
      <c r="Z33" s="13" t="str">
        <f>VLOOKUP($A:$A,六条!$A:$AY,18,0)</f>
        <v>-</v>
      </c>
      <c r="AA33" s="13" t="str">
        <f>VLOOKUP($A:$A,六条!$A:$AY,23,0)</f>
        <v>-</v>
      </c>
      <c r="AB33" s="13" t="str">
        <f>VLOOKUP($A:$A,六条!$A:$AY,28,0)</f>
        <v>-</v>
      </c>
      <c r="AC33" s="13" t="str">
        <f>VLOOKUP($A:$A,六条!$A:$AY,33,0)</f>
        <v>-</v>
      </c>
      <c r="AD33" s="13" t="str">
        <f>VLOOKUP($A:$A,六条!$A:$AY,38,0)</f>
        <v>-</v>
      </c>
      <c r="AE33" s="13" t="str">
        <f>VLOOKUP($A:$A,六条!$A:$AY,43,0)</f>
        <v>-</v>
      </c>
      <c r="AF33" s="13" t="str">
        <f>VLOOKUP($A:$A,六条!$A:$AY,48,0)</f>
        <v>-</v>
      </c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</row>
    <row r="34" spans="1:52">
      <c r="A34" s="3" t="s">
        <v>168</v>
      </c>
      <c r="B34" s="13"/>
      <c r="C34" s="13"/>
      <c r="D34" s="13"/>
      <c r="E34" s="13"/>
      <c r="F34" s="13"/>
      <c r="G34" s="13"/>
      <c r="H34" s="13"/>
      <c r="I34" s="13"/>
      <c r="J34" s="13"/>
      <c r="K34" s="82"/>
      <c r="L34" s="13">
        <v>188</v>
      </c>
      <c r="M34" s="13">
        <v>154</v>
      </c>
      <c r="N34" s="13">
        <v>235</v>
      </c>
      <c r="O34" s="13">
        <v>199</v>
      </c>
      <c r="P34" s="13">
        <v>154</v>
      </c>
      <c r="Q34" s="13">
        <v>165</v>
      </c>
      <c r="R34" s="13">
        <v>146</v>
      </c>
      <c r="S34" s="13">
        <v>198</v>
      </c>
      <c r="T34" s="13">
        <v>158</v>
      </c>
      <c r="U34" s="13">
        <v>193</v>
      </c>
      <c r="V34" s="3"/>
      <c r="W34" s="12" t="str">
        <f>VLOOKUP($A:$A,六条!$A:$AY,3,0)</f>
        <v>-</v>
      </c>
      <c r="X34" s="13" t="str">
        <f>VLOOKUP($A:$A,六条!$A:$AY,8,0)</f>
        <v>-</v>
      </c>
      <c r="Y34" s="13" t="str">
        <f>VLOOKUP($A:$A,六条!$A:$AY,13,0)</f>
        <v>-</v>
      </c>
      <c r="Z34" s="13" t="str">
        <f>VLOOKUP($A:$A,六条!$A:$AY,18,0)</f>
        <v>-</v>
      </c>
      <c r="AA34" s="13" t="str">
        <f>VLOOKUP($A:$A,六条!$A:$AY,23,0)</f>
        <v>-</v>
      </c>
      <c r="AB34" s="13" t="str">
        <f>VLOOKUP($A:$A,六条!$A:$AY,28,0)</f>
        <v>-</v>
      </c>
      <c r="AC34" s="13" t="str">
        <f>VLOOKUP($A:$A,六条!$A:$AY,33,0)</f>
        <v>-</v>
      </c>
      <c r="AD34" s="13" t="str">
        <f>VLOOKUP($A:$A,六条!$A:$AY,38,0)</f>
        <v>-</v>
      </c>
      <c r="AE34" s="13" t="str">
        <f>VLOOKUP($A:$A,六条!$A:$AY,43,0)</f>
        <v>-</v>
      </c>
      <c r="AF34" s="13" t="str">
        <f>VLOOKUP($A:$A,六条!$A:$AY,48,0)</f>
        <v>-</v>
      </c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</row>
    <row r="35" spans="1:52">
      <c r="A35" s="3" t="s">
        <v>169</v>
      </c>
      <c r="B35" s="13">
        <v>148</v>
      </c>
      <c r="C35" s="13">
        <v>227</v>
      </c>
      <c r="D35" s="13">
        <v>246</v>
      </c>
      <c r="E35" s="13">
        <v>222</v>
      </c>
      <c r="F35" s="13">
        <v>262</v>
      </c>
      <c r="G35" s="13">
        <v>322</v>
      </c>
      <c r="H35" s="13">
        <v>286</v>
      </c>
      <c r="I35" s="13">
        <v>314</v>
      </c>
      <c r="J35" s="13">
        <v>251</v>
      </c>
      <c r="K35" s="82"/>
      <c r="L35" s="13">
        <v>188</v>
      </c>
      <c r="M35" s="13">
        <v>154</v>
      </c>
      <c r="N35" s="13">
        <v>235</v>
      </c>
      <c r="O35" s="13">
        <v>199</v>
      </c>
      <c r="P35" s="13">
        <v>154</v>
      </c>
      <c r="Q35" s="13">
        <v>165</v>
      </c>
      <c r="R35" s="13">
        <v>146</v>
      </c>
      <c r="S35" s="13">
        <v>198</v>
      </c>
      <c r="T35" s="13">
        <v>158</v>
      </c>
      <c r="U35" s="13">
        <v>193</v>
      </c>
      <c r="V35" s="3"/>
      <c r="W35" s="12">
        <f>VLOOKUP($A:$A,六条!$A:$AY,3,0)</f>
        <v>148</v>
      </c>
      <c r="X35" s="13">
        <f>VLOOKUP($A:$A,六条!$A:$AY,8,0)</f>
        <v>227</v>
      </c>
      <c r="Y35" s="13">
        <f>VLOOKUP($A:$A,六条!$A:$AY,13,0)</f>
        <v>246</v>
      </c>
      <c r="Z35" s="13">
        <f>VLOOKUP($A:$A,六条!$A:$AY,18,0)</f>
        <v>222</v>
      </c>
      <c r="AA35" s="13">
        <f>VLOOKUP($A:$A,六条!$A:$AY,23,0)</f>
        <v>262</v>
      </c>
      <c r="AB35" s="13">
        <f>VLOOKUP($A:$A,六条!$A:$AY,28,0)</f>
        <v>322</v>
      </c>
      <c r="AC35" s="13">
        <f>VLOOKUP($A:$A,六条!$A:$AY,33,0)</f>
        <v>286</v>
      </c>
      <c r="AD35" s="13">
        <f>VLOOKUP($A:$A,六条!$A:$AY,38,0)</f>
        <v>314</v>
      </c>
      <c r="AE35" s="13">
        <f>VLOOKUP($A:$A,六条!$A:$AY,43,0)</f>
        <v>251</v>
      </c>
      <c r="AF35" s="13" t="str">
        <f>VLOOKUP($A:$A,六条!$A:$AY,48,0)</f>
        <v>x</v>
      </c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</row>
    <row r="36" spans="1:52">
      <c r="A36" s="3" t="s">
        <v>170</v>
      </c>
      <c r="B36" s="13"/>
      <c r="C36" s="13"/>
      <c r="D36" s="13"/>
      <c r="E36" s="13"/>
      <c r="F36" s="13"/>
      <c r="G36" s="13"/>
      <c r="H36" s="13"/>
      <c r="I36" s="13"/>
      <c r="J36" s="13"/>
      <c r="K36" s="82"/>
      <c r="L36" s="13">
        <v>188</v>
      </c>
      <c r="M36" s="13">
        <v>154</v>
      </c>
      <c r="N36" s="13">
        <v>235</v>
      </c>
      <c r="O36" s="13">
        <v>199</v>
      </c>
      <c r="P36" s="13">
        <v>154</v>
      </c>
      <c r="Q36" s="13">
        <v>165</v>
      </c>
      <c r="R36" s="13">
        <v>146</v>
      </c>
      <c r="S36" s="13">
        <v>198</v>
      </c>
      <c r="T36" s="13">
        <v>158</v>
      </c>
      <c r="U36" s="13">
        <v>193</v>
      </c>
      <c r="V36" s="3"/>
      <c r="W36" s="12" t="str">
        <f>VLOOKUP($A:$A,六条!$A:$AY,3,0)</f>
        <v>-</v>
      </c>
      <c r="X36" s="13" t="str">
        <f>VLOOKUP($A:$A,六条!$A:$AY,8,0)</f>
        <v>-</v>
      </c>
      <c r="Y36" s="13" t="str">
        <f>VLOOKUP($A:$A,六条!$A:$AY,13,0)</f>
        <v>-</v>
      </c>
      <c r="Z36" s="13" t="str">
        <f>VLOOKUP($A:$A,六条!$A:$AY,18,0)</f>
        <v>-</v>
      </c>
      <c r="AA36" s="13" t="str">
        <f>VLOOKUP($A:$A,六条!$A:$AY,23,0)</f>
        <v>-</v>
      </c>
      <c r="AB36" s="13" t="str">
        <f>VLOOKUP($A:$A,六条!$A:$AY,28,0)</f>
        <v>-</v>
      </c>
      <c r="AC36" s="13" t="str">
        <f>VLOOKUP($A:$A,六条!$A:$AY,33,0)</f>
        <v>-</v>
      </c>
      <c r="AD36" s="13" t="str">
        <f>VLOOKUP($A:$A,六条!$A:$AY,38,0)</f>
        <v>-</v>
      </c>
      <c r="AE36" s="13" t="str">
        <f>VLOOKUP($A:$A,六条!$A:$AY,43,0)</f>
        <v>-</v>
      </c>
      <c r="AF36" s="13" t="str">
        <f>VLOOKUP($A:$A,六条!$A:$AY,48,0)</f>
        <v>-</v>
      </c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</row>
    <row r="37" spans="1:52">
      <c r="A37" s="3" t="s">
        <v>171</v>
      </c>
      <c r="B37" s="13"/>
      <c r="C37" s="13"/>
      <c r="D37" s="13"/>
      <c r="E37" s="13"/>
      <c r="F37" s="13"/>
      <c r="G37" s="13"/>
      <c r="H37" s="13"/>
      <c r="I37" s="13"/>
      <c r="J37" s="13"/>
      <c r="K37" s="82"/>
      <c r="L37" s="13">
        <v>188</v>
      </c>
      <c r="M37" s="13">
        <v>154</v>
      </c>
      <c r="N37" s="13">
        <v>235</v>
      </c>
      <c r="O37" s="13">
        <v>199</v>
      </c>
      <c r="P37" s="13">
        <v>154</v>
      </c>
      <c r="Q37" s="13">
        <v>165</v>
      </c>
      <c r="R37" s="13">
        <v>146</v>
      </c>
      <c r="S37" s="13">
        <v>198</v>
      </c>
      <c r="T37" s="13">
        <v>158</v>
      </c>
      <c r="U37" s="13">
        <v>193</v>
      </c>
      <c r="V37" s="3"/>
      <c r="W37" s="12" t="str">
        <f>VLOOKUP($A:$A,六条!$A:$AY,3,0)</f>
        <v>x</v>
      </c>
      <c r="X37" s="13" t="str">
        <f>VLOOKUP($A:$A,六条!$A:$AY,8,0)</f>
        <v>x</v>
      </c>
      <c r="Y37" s="13" t="str">
        <f>VLOOKUP($A:$A,六条!$A:$AY,13,0)</f>
        <v>x</v>
      </c>
      <c r="Z37" s="13" t="str">
        <f>VLOOKUP($A:$A,六条!$A:$AY,18,0)</f>
        <v>x</v>
      </c>
      <c r="AA37" s="13" t="str">
        <f>VLOOKUP($A:$A,六条!$A:$AY,23,0)</f>
        <v>x</v>
      </c>
      <c r="AB37" s="13" t="str">
        <f>VLOOKUP($A:$A,六条!$A:$AY,28,0)</f>
        <v>x</v>
      </c>
      <c r="AC37" s="13" t="str">
        <f>VLOOKUP($A:$A,六条!$A:$AY,33,0)</f>
        <v>x</v>
      </c>
      <c r="AD37" s="13" t="str">
        <f>VLOOKUP($A:$A,六条!$A:$AY,38,0)</f>
        <v>x</v>
      </c>
      <c r="AE37" s="13" t="str">
        <f>VLOOKUP($A:$A,六条!$A:$AY,43,0)</f>
        <v>x</v>
      </c>
      <c r="AF37" s="13" t="str">
        <f>VLOOKUP($A:$A,六条!$A:$AY,48,0)</f>
        <v>x</v>
      </c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</row>
    <row r="38" spans="1:52">
      <c r="A38" s="3" t="s">
        <v>172</v>
      </c>
      <c r="B38" s="13"/>
      <c r="C38" s="13"/>
      <c r="D38" s="13"/>
      <c r="E38" s="13"/>
      <c r="F38" s="13"/>
      <c r="G38" s="13"/>
      <c r="H38" s="13"/>
      <c r="I38" s="13"/>
      <c r="J38" s="13"/>
      <c r="K38" s="82"/>
      <c r="L38" s="13">
        <v>188</v>
      </c>
      <c r="M38" s="13">
        <v>154</v>
      </c>
      <c r="N38" s="13">
        <v>235</v>
      </c>
      <c r="O38" s="13">
        <v>199</v>
      </c>
      <c r="P38" s="13">
        <v>154</v>
      </c>
      <c r="Q38" s="13">
        <v>165</v>
      </c>
      <c r="R38" s="13">
        <v>146</v>
      </c>
      <c r="S38" s="13">
        <v>198</v>
      </c>
      <c r="T38" s="13">
        <v>158</v>
      </c>
      <c r="U38" s="13">
        <v>193</v>
      </c>
      <c r="V38" s="3"/>
      <c r="W38" s="12" t="str">
        <f>VLOOKUP($A:$A,六条!$A:$AY,3,0)</f>
        <v>-</v>
      </c>
      <c r="X38" s="13" t="str">
        <f>VLOOKUP($A:$A,六条!$A:$AY,8,0)</f>
        <v>-</v>
      </c>
      <c r="Y38" s="13" t="str">
        <f>VLOOKUP($A:$A,六条!$A:$AY,13,0)</f>
        <v>-</v>
      </c>
      <c r="Z38" s="13" t="str">
        <f>VLOOKUP($A:$A,六条!$A:$AY,18,0)</f>
        <v>-</v>
      </c>
      <c r="AA38" s="13" t="str">
        <f>VLOOKUP($A:$A,六条!$A:$AY,23,0)</f>
        <v>-</v>
      </c>
      <c r="AB38" s="13" t="str">
        <f>VLOOKUP($A:$A,六条!$A:$AY,28,0)</f>
        <v>-</v>
      </c>
      <c r="AC38" s="13" t="str">
        <f>VLOOKUP($A:$A,六条!$A:$AY,33,0)</f>
        <v>-</v>
      </c>
      <c r="AD38" s="13" t="str">
        <f>VLOOKUP($A:$A,六条!$A:$AY,38,0)</f>
        <v>-</v>
      </c>
      <c r="AE38" s="13" t="str">
        <f>VLOOKUP($A:$A,六条!$A:$AY,43,0)</f>
        <v>-</v>
      </c>
      <c r="AF38" s="13" t="str">
        <f>VLOOKUP($A:$A,六条!$A:$AY,48,0)</f>
        <v>-</v>
      </c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</row>
    <row r="39" spans="1:52">
      <c r="A39" s="3" t="s">
        <v>173</v>
      </c>
      <c r="B39" s="13"/>
      <c r="C39" s="13"/>
      <c r="D39" s="13"/>
      <c r="E39" s="13"/>
      <c r="F39" s="13"/>
      <c r="G39" s="13"/>
      <c r="H39" s="13"/>
      <c r="I39" s="13"/>
      <c r="J39" s="13"/>
      <c r="K39" s="82"/>
      <c r="L39" s="13">
        <v>188</v>
      </c>
      <c r="M39" s="13">
        <v>154</v>
      </c>
      <c r="N39" s="13">
        <v>235</v>
      </c>
      <c r="O39" s="13">
        <v>199</v>
      </c>
      <c r="P39" s="13">
        <v>154</v>
      </c>
      <c r="Q39" s="13">
        <v>165</v>
      </c>
      <c r="R39" s="13">
        <v>146</v>
      </c>
      <c r="S39" s="13">
        <v>198</v>
      </c>
      <c r="T39" s="13">
        <v>158</v>
      </c>
      <c r="U39" s="13">
        <v>193</v>
      </c>
      <c r="V39" s="3"/>
      <c r="W39" s="12" t="str">
        <f>VLOOKUP($A:$A,六条!$A:$AY,3,0)</f>
        <v>-</v>
      </c>
      <c r="X39" s="13" t="str">
        <f>VLOOKUP($A:$A,六条!$A:$AY,8,0)</f>
        <v>-</v>
      </c>
      <c r="Y39" s="13" t="str">
        <f>VLOOKUP($A:$A,六条!$A:$AY,13,0)</f>
        <v>-</v>
      </c>
      <c r="Z39" s="13" t="str">
        <f>VLOOKUP($A:$A,六条!$A:$AY,18,0)</f>
        <v>-</v>
      </c>
      <c r="AA39" s="13" t="str">
        <f>VLOOKUP($A:$A,六条!$A:$AY,23,0)</f>
        <v>-</v>
      </c>
      <c r="AB39" s="13" t="str">
        <f>VLOOKUP($A:$A,六条!$A:$AY,28,0)</f>
        <v>-</v>
      </c>
      <c r="AC39" s="13" t="str">
        <f>VLOOKUP($A:$A,六条!$A:$AY,33,0)</f>
        <v>-</v>
      </c>
      <c r="AD39" s="13" t="str">
        <f>VLOOKUP($A:$A,六条!$A:$AY,38,0)</f>
        <v>-</v>
      </c>
      <c r="AE39" s="13" t="str">
        <f>VLOOKUP($A:$A,六条!$A:$AY,43,0)</f>
        <v>-</v>
      </c>
      <c r="AF39" s="13" t="str">
        <f>VLOOKUP($A:$A,六条!$A:$AY,48,0)</f>
        <v>-</v>
      </c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</row>
    <row r="40" spans="1:52">
      <c r="A40" s="3" t="s">
        <v>174</v>
      </c>
      <c r="B40" s="13"/>
      <c r="C40" s="13"/>
      <c r="D40" s="13"/>
      <c r="E40" s="13"/>
      <c r="F40" s="13"/>
      <c r="G40" s="13"/>
      <c r="H40" s="13"/>
      <c r="I40" s="13"/>
      <c r="J40" s="13"/>
      <c r="K40" s="82"/>
      <c r="L40" s="13">
        <v>188</v>
      </c>
      <c r="M40" s="13">
        <v>154</v>
      </c>
      <c r="N40" s="13">
        <v>235</v>
      </c>
      <c r="O40" s="13">
        <v>199</v>
      </c>
      <c r="P40" s="13">
        <v>154</v>
      </c>
      <c r="Q40" s="13">
        <v>165</v>
      </c>
      <c r="R40" s="13">
        <v>146</v>
      </c>
      <c r="S40" s="13">
        <v>198</v>
      </c>
      <c r="T40" s="13">
        <v>158</v>
      </c>
      <c r="U40" s="13">
        <v>193</v>
      </c>
      <c r="V40" s="3"/>
      <c r="W40" s="12" t="str">
        <f>VLOOKUP($A:$A,六条!$A:$AY,3,0)</f>
        <v>-</v>
      </c>
      <c r="X40" s="13" t="str">
        <f>VLOOKUP($A:$A,六条!$A:$AY,8,0)</f>
        <v>-</v>
      </c>
      <c r="Y40" s="13" t="str">
        <f>VLOOKUP($A:$A,六条!$A:$AY,13,0)</f>
        <v>-</v>
      </c>
      <c r="Z40" s="13" t="str">
        <f>VLOOKUP($A:$A,六条!$A:$AY,18,0)</f>
        <v>-</v>
      </c>
      <c r="AA40" s="13" t="str">
        <f>VLOOKUP($A:$A,六条!$A:$AY,23,0)</f>
        <v>-</v>
      </c>
      <c r="AB40" s="13" t="str">
        <f>VLOOKUP($A:$A,六条!$A:$AY,28,0)</f>
        <v>-</v>
      </c>
      <c r="AC40" s="13" t="str">
        <f>VLOOKUP($A:$A,六条!$A:$AY,33,0)</f>
        <v>-</v>
      </c>
      <c r="AD40" s="13" t="str">
        <f>VLOOKUP($A:$A,六条!$A:$AY,38,0)</f>
        <v>-</v>
      </c>
      <c r="AE40" s="13" t="str">
        <f>VLOOKUP($A:$A,六条!$A:$AY,43,0)</f>
        <v>-</v>
      </c>
      <c r="AF40" s="13" t="str">
        <f>VLOOKUP($A:$A,六条!$A:$AY,48,0)</f>
        <v>-</v>
      </c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</row>
    <row r="41" spans="1:52">
      <c r="A41" s="3" t="s">
        <v>175</v>
      </c>
      <c r="B41" s="13"/>
      <c r="C41" s="13"/>
      <c r="D41" s="13"/>
      <c r="E41" s="13"/>
      <c r="F41" s="13"/>
      <c r="G41" s="13"/>
      <c r="H41" s="13"/>
      <c r="I41" s="13"/>
      <c r="J41" s="13"/>
      <c r="K41" s="82"/>
      <c r="L41" s="13">
        <v>188</v>
      </c>
      <c r="M41" s="13">
        <v>154</v>
      </c>
      <c r="N41" s="13">
        <v>235</v>
      </c>
      <c r="O41" s="13">
        <v>199</v>
      </c>
      <c r="P41" s="13">
        <v>154</v>
      </c>
      <c r="Q41" s="13">
        <v>165</v>
      </c>
      <c r="R41" s="13">
        <v>146</v>
      </c>
      <c r="S41" s="13">
        <v>198</v>
      </c>
      <c r="T41" s="13">
        <v>158</v>
      </c>
      <c r="U41" s="13">
        <v>193</v>
      </c>
      <c r="V41" s="3"/>
      <c r="W41" s="12" t="str">
        <f>VLOOKUP($A:$A,六条!$A:$AY,3,0)</f>
        <v>-</v>
      </c>
      <c r="X41" s="13" t="str">
        <f>VLOOKUP($A:$A,六条!$A:$AY,8,0)</f>
        <v>-</v>
      </c>
      <c r="Y41" s="13" t="str">
        <f>VLOOKUP($A:$A,六条!$A:$AY,13,0)</f>
        <v>-</v>
      </c>
      <c r="Z41" s="13" t="str">
        <f>VLOOKUP($A:$A,六条!$A:$AY,18,0)</f>
        <v>-</v>
      </c>
      <c r="AA41" s="13" t="str">
        <f>VLOOKUP($A:$A,六条!$A:$AY,23,0)</f>
        <v>-</v>
      </c>
      <c r="AB41" s="13" t="str">
        <f>VLOOKUP($A:$A,六条!$A:$AY,28,0)</f>
        <v>-</v>
      </c>
      <c r="AC41" s="13" t="str">
        <f>VLOOKUP($A:$A,六条!$A:$AY,33,0)</f>
        <v>-</v>
      </c>
      <c r="AD41" s="13" t="str">
        <f>VLOOKUP($A:$A,六条!$A:$AY,38,0)</f>
        <v>-</v>
      </c>
      <c r="AE41" s="13" t="str">
        <f>VLOOKUP($A:$A,六条!$A:$AY,43,0)</f>
        <v>-</v>
      </c>
      <c r="AF41" s="13" t="str">
        <f>VLOOKUP($A:$A,六条!$A:$AY,48,0)</f>
        <v>-</v>
      </c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</row>
    <row r="42" spans="1:52">
      <c r="A42" s="3" t="s">
        <v>176</v>
      </c>
      <c r="B42" s="13"/>
      <c r="C42" s="13"/>
      <c r="D42" s="13"/>
      <c r="E42" s="13"/>
      <c r="F42" s="13"/>
      <c r="G42" s="13"/>
      <c r="H42" s="13"/>
      <c r="I42" s="13"/>
      <c r="J42" s="13"/>
      <c r="K42" s="82"/>
      <c r="L42" s="13">
        <v>188</v>
      </c>
      <c r="M42" s="13">
        <v>154</v>
      </c>
      <c r="N42" s="13">
        <v>235</v>
      </c>
      <c r="O42" s="13">
        <v>199</v>
      </c>
      <c r="P42" s="13">
        <v>154</v>
      </c>
      <c r="Q42" s="13">
        <v>165</v>
      </c>
      <c r="R42" s="13">
        <v>146</v>
      </c>
      <c r="S42" s="13">
        <v>198</v>
      </c>
      <c r="T42" s="13">
        <v>158</v>
      </c>
      <c r="U42" s="13">
        <v>193</v>
      </c>
      <c r="V42" s="3"/>
      <c r="W42" s="12" t="str">
        <f>VLOOKUP($A:$A,六条!$A:$AY,3,0)</f>
        <v>-</v>
      </c>
      <c r="X42" s="13" t="str">
        <f>VLOOKUP($A:$A,六条!$A:$AY,8,0)</f>
        <v>-</v>
      </c>
      <c r="Y42" s="13" t="str">
        <f>VLOOKUP($A:$A,六条!$A:$AY,13,0)</f>
        <v>-</v>
      </c>
      <c r="Z42" s="13" t="str">
        <f>VLOOKUP($A:$A,六条!$A:$AY,18,0)</f>
        <v>-</v>
      </c>
      <c r="AA42" s="13" t="str">
        <f>VLOOKUP($A:$A,六条!$A:$AY,23,0)</f>
        <v>-</v>
      </c>
      <c r="AB42" s="13" t="str">
        <f>VLOOKUP($A:$A,六条!$A:$AY,28,0)</f>
        <v>-</v>
      </c>
      <c r="AC42" s="13" t="str">
        <f>VLOOKUP($A:$A,六条!$A:$AY,33,0)</f>
        <v>-</v>
      </c>
      <c r="AD42" s="13" t="str">
        <f>VLOOKUP($A:$A,六条!$A:$AY,38,0)</f>
        <v>-</v>
      </c>
      <c r="AE42" s="13" t="str">
        <f>VLOOKUP($A:$A,六条!$A:$AY,43,0)</f>
        <v>-</v>
      </c>
      <c r="AF42" s="13" t="str">
        <f>VLOOKUP($A:$A,六条!$A:$AY,48,0)</f>
        <v>-</v>
      </c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</row>
    <row r="43" spans="1:52">
      <c r="A43" s="3" t="s">
        <v>177</v>
      </c>
      <c r="B43" s="13"/>
      <c r="C43" s="13"/>
      <c r="D43" s="13"/>
      <c r="E43" s="13"/>
      <c r="F43" s="13"/>
      <c r="G43" s="13"/>
      <c r="H43" s="13"/>
      <c r="I43" s="13"/>
      <c r="J43" s="13"/>
      <c r="K43" s="82"/>
      <c r="L43" s="13">
        <v>188</v>
      </c>
      <c r="M43" s="13">
        <v>154</v>
      </c>
      <c r="N43" s="13">
        <v>235</v>
      </c>
      <c r="O43" s="13">
        <v>199</v>
      </c>
      <c r="P43" s="13">
        <v>154</v>
      </c>
      <c r="Q43" s="13">
        <v>165</v>
      </c>
      <c r="R43" s="13">
        <v>146</v>
      </c>
      <c r="S43" s="13">
        <v>198</v>
      </c>
      <c r="T43" s="13">
        <v>158</v>
      </c>
      <c r="U43" s="13">
        <v>193</v>
      </c>
      <c r="V43" s="3"/>
      <c r="W43" s="12" t="str">
        <f>VLOOKUP($A:$A,六条!$A:$AY,3,0)</f>
        <v>-</v>
      </c>
      <c r="X43" s="13" t="str">
        <f>VLOOKUP($A:$A,六条!$A:$AY,8,0)</f>
        <v>-</v>
      </c>
      <c r="Y43" s="13" t="str">
        <f>VLOOKUP($A:$A,六条!$A:$AY,13,0)</f>
        <v>-</v>
      </c>
      <c r="Z43" s="13" t="str">
        <f>VLOOKUP($A:$A,六条!$A:$AY,18,0)</f>
        <v>-</v>
      </c>
      <c r="AA43" s="13" t="str">
        <f>VLOOKUP($A:$A,六条!$A:$AY,23,0)</f>
        <v>-</v>
      </c>
      <c r="AB43" s="13" t="str">
        <f>VLOOKUP($A:$A,六条!$A:$AY,28,0)</f>
        <v>-</v>
      </c>
      <c r="AC43" s="13" t="str">
        <f>VLOOKUP($A:$A,六条!$A:$AY,33,0)</f>
        <v>-</v>
      </c>
      <c r="AD43" s="13" t="str">
        <f>VLOOKUP($A:$A,六条!$A:$AY,38,0)</f>
        <v>-</v>
      </c>
      <c r="AE43" s="13" t="str">
        <f>VLOOKUP($A:$A,六条!$A:$AY,43,0)</f>
        <v>-</v>
      </c>
      <c r="AF43" s="13" t="str">
        <f>VLOOKUP($A:$A,六条!$A:$AY,48,0)</f>
        <v>-</v>
      </c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</row>
    <row r="44" spans="1:52">
      <c r="A44" s="3" t="s">
        <v>178</v>
      </c>
      <c r="B44" s="13"/>
      <c r="C44" s="13"/>
      <c r="D44" s="13"/>
      <c r="E44" s="13"/>
      <c r="F44" s="13"/>
      <c r="G44" s="13"/>
      <c r="H44" s="13"/>
      <c r="I44" s="13"/>
      <c r="J44" s="13"/>
      <c r="K44" s="82"/>
      <c r="L44" s="13">
        <v>188</v>
      </c>
      <c r="M44" s="13">
        <v>154</v>
      </c>
      <c r="N44" s="13">
        <v>235</v>
      </c>
      <c r="O44" s="13">
        <v>199</v>
      </c>
      <c r="P44" s="13">
        <v>154</v>
      </c>
      <c r="Q44" s="13">
        <v>165</v>
      </c>
      <c r="R44" s="13">
        <v>146</v>
      </c>
      <c r="S44" s="13">
        <v>198</v>
      </c>
      <c r="T44" s="13">
        <v>158</v>
      </c>
      <c r="U44" s="13">
        <v>193</v>
      </c>
      <c r="V44" s="3"/>
      <c r="W44" s="12" t="str">
        <f>VLOOKUP($A:$A,六条!$A:$AY,3,0)</f>
        <v>x</v>
      </c>
      <c r="X44" s="13" t="str">
        <f>VLOOKUP($A:$A,六条!$A:$AY,8,0)</f>
        <v>x</v>
      </c>
      <c r="Y44" s="13" t="str">
        <f>VLOOKUP($A:$A,六条!$A:$AY,13,0)</f>
        <v>-</v>
      </c>
      <c r="Z44" s="13" t="str">
        <f>VLOOKUP($A:$A,六条!$A:$AY,18,0)</f>
        <v>-</v>
      </c>
      <c r="AA44" s="13" t="str">
        <f>VLOOKUP($A:$A,六条!$A:$AY,23,0)</f>
        <v>-</v>
      </c>
      <c r="AB44" s="13" t="str">
        <f>VLOOKUP($A:$A,六条!$A:$AY,28,0)</f>
        <v>-</v>
      </c>
      <c r="AC44" s="13" t="str">
        <f>VLOOKUP($A:$A,六条!$A:$AY,33,0)</f>
        <v>-</v>
      </c>
      <c r="AD44" s="13" t="str">
        <f>VLOOKUP($A:$A,六条!$A:$AY,38,0)</f>
        <v>-</v>
      </c>
      <c r="AE44" s="13" t="str">
        <f>VLOOKUP($A:$A,六条!$A:$AY,43,0)</f>
        <v>-</v>
      </c>
      <c r="AF44" s="13" t="str">
        <f>VLOOKUP($A:$A,六条!$A:$AY,48,0)</f>
        <v>-</v>
      </c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</row>
    <row r="45" spans="1:52">
      <c r="A45" s="3" t="s">
        <v>179</v>
      </c>
      <c r="B45" s="13"/>
      <c r="C45" s="13"/>
      <c r="D45" s="13"/>
      <c r="E45" s="13"/>
      <c r="F45" s="13"/>
      <c r="G45" s="13"/>
      <c r="H45" s="13"/>
      <c r="I45" s="13"/>
      <c r="J45" s="13"/>
      <c r="K45" s="82"/>
      <c r="L45" s="13">
        <v>188</v>
      </c>
      <c r="M45" s="13">
        <v>154</v>
      </c>
      <c r="N45" s="13">
        <v>235</v>
      </c>
      <c r="O45" s="13">
        <v>199</v>
      </c>
      <c r="P45" s="13">
        <v>154</v>
      </c>
      <c r="Q45" s="13">
        <v>165</v>
      </c>
      <c r="R45" s="13">
        <v>146</v>
      </c>
      <c r="S45" s="13">
        <v>198</v>
      </c>
      <c r="T45" s="13">
        <v>158</v>
      </c>
      <c r="U45" s="13">
        <v>193</v>
      </c>
      <c r="V45" s="3"/>
      <c r="W45" s="12" t="str">
        <f>VLOOKUP($A:$A,六条!$A:$AY,3,0)</f>
        <v>-</v>
      </c>
      <c r="X45" s="13" t="str">
        <f>VLOOKUP($A:$A,六条!$A:$AY,8,0)</f>
        <v>-</v>
      </c>
      <c r="Y45" s="13" t="str">
        <f>VLOOKUP($A:$A,六条!$A:$AY,13,0)</f>
        <v>-</v>
      </c>
      <c r="Z45" s="13" t="str">
        <f>VLOOKUP($A:$A,六条!$A:$AY,18,0)</f>
        <v>-</v>
      </c>
      <c r="AA45" s="13" t="str">
        <f>VLOOKUP($A:$A,六条!$A:$AY,23,0)</f>
        <v>-</v>
      </c>
      <c r="AB45" s="13" t="str">
        <f>VLOOKUP($A:$A,六条!$A:$AY,28,0)</f>
        <v>-</v>
      </c>
      <c r="AC45" s="13" t="str">
        <f>VLOOKUP($A:$A,六条!$A:$AY,33,0)</f>
        <v>-</v>
      </c>
      <c r="AD45" s="13" t="str">
        <f>VLOOKUP($A:$A,六条!$A:$AY,38,0)</f>
        <v>-</v>
      </c>
      <c r="AE45" s="13" t="str">
        <f>VLOOKUP($A:$A,六条!$A:$AY,43,0)</f>
        <v>-</v>
      </c>
      <c r="AF45" s="13" t="str">
        <f>VLOOKUP($A:$A,六条!$A:$AY,48,0)</f>
        <v>-</v>
      </c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</row>
    <row r="46" spans="1:52">
      <c r="A46" s="3" t="s">
        <v>180</v>
      </c>
      <c r="B46" s="13"/>
      <c r="C46" s="13"/>
      <c r="D46" s="13"/>
      <c r="E46" s="13"/>
      <c r="F46" s="13"/>
      <c r="G46" s="13"/>
      <c r="H46" s="13"/>
      <c r="I46" s="13"/>
      <c r="J46" s="13"/>
      <c r="K46" s="82"/>
      <c r="L46" s="13">
        <v>188</v>
      </c>
      <c r="M46" s="13">
        <v>154</v>
      </c>
      <c r="N46" s="13">
        <v>235</v>
      </c>
      <c r="O46" s="13">
        <v>199</v>
      </c>
      <c r="P46" s="13">
        <v>154</v>
      </c>
      <c r="Q46" s="13">
        <v>165</v>
      </c>
      <c r="R46" s="13">
        <v>146</v>
      </c>
      <c r="S46" s="13">
        <v>198</v>
      </c>
      <c r="T46" s="13">
        <v>158</v>
      </c>
      <c r="U46" s="13">
        <v>193</v>
      </c>
      <c r="V46" s="3"/>
      <c r="W46" s="12" t="str">
        <f>VLOOKUP($A:$A,六条!$A:$AY,3,0)</f>
        <v>-</v>
      </c>
      <c r="X46" s="13" t="str">
        <f>VLOOKUP($A:$A,六条!$A:$AY,8,0)</f>
        <v>-</v>
      </c>
      <c r="Y46" s="13" t="str">
        <f>VLOOKUP($A:$A,六条!$A:$AY,13,0)</f>
        <v>-</v>
      </c>
      <c r="Z46" s="13" t="str">
        <f>VLOOKUP($A:$A,六条!$A:$AY,18,0)</f>
        <v>-</v>
      </c>
      <c r="AA46" s="13" t="str">
        <f>VLOOKUP($A:$A,六条!$A:$AY,23,0)</f>
        <v>-</v>
      </c>
      <c r="AB46" s="13" t="str">
        <f>VLOOKUP($A:$A,六条!$A:$AY,28,0)</f>
        <v>-</v>
      </c>
      <c r="AC46" s="13" t="str">
        <f>VLOOKUP($A:$A,六条!$A:$AY,33,0)</f>
        <v>-</v>
      </c>
      <c r="AD46" s="13" t="str">
        <f>VLOOKUP($A:$A,六条!$A:$AY,38,0)</f>
        <v>-</v>
      </c>
      <c r="AE46" s="13" t="str">
        <f>VLOOKUP($A:$A,六条!$A:$AY,43,0)</f>
        <v>-</v>
      </c>
      <c r="AF46" s="13" t="str">
        <f>VLOOKUP($A:$A,六条!$A:$AY,48,0)</f>
        <v>-</v>
      </c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</row>
    <row r="47" spans="1:52">
      <c r="A47" s="3" t="s">
        <v>181</v>
      </c>
      <c r="B47" s="13"/>
      <c r="C47" s="13"/>
      <c r="D47" s="13"/>
      <c r="E47" s="13"/>
      <c r="F47" s="13"/>
      <c r="G47" s="13"/>
      <c r="H47" s="13"/>
      <c r="I47" s="13"/>
      <c r="J47" s="13"/>
      <c r="K47" s="82"/>
      <c r="L47" s="13">
        <v>188</v>
      </c>
      <c r="M47" s="13">
        <v>154</v>
      </c>
      <c r="N47" s="13">
        <v>235</v>
      </c>
      <c r="O47" s="13">
        <v>199</v>
      </c>
      <c r="P47" s="13">
        <v>154</v>
      </c>
      <c r="Q47" s="13">
        <v>165</v>
      </c>
      <c r="R47" s="13">
        <v>146</v>
      </c>
      <c r="S47" s="13">
        <v>198</v>
      </c>
      <c r="T47" s="13">
        <v>158</v>
      </c>
      <c r="U47" s="13">
        <v>193</v>
      </c>
      <c r="V47" s="3"/>
      <c r="W47" s="12" t="str">
        <f>VLOOKUP($A:$A,六条!$A:$AY,3,0)</f>
        <v>x</v>
      </c>
      <c r="X47" s="13" t="str">
        <f>VLOOKUP($A:$A,六条!$A:$AY,8,0)</f>
        <v>x</v>
      </c>
      <c r="Y47" s="13" t="str">
        <f>VLOOKUP($A:$A,六条!$A:$AY,13,0)</f>
        <v>x</v>
      </c>
      <c r="Z47" s="13" t="str">
        <f>VLOOKUP($A:$A,六条!$A:$AY,18,0)</f>
        <v>x</v>
      </c>
      <c r="AA47" s="13" t="str">
        <f>VLOOKUP($A:$A,六条!$A:$AY,23,0)</f>
        <v>x</v>
      </c>
      <c r="AB47" s="13" t="str">
        <f>VLOOKUP($A:$A,六条!$A:$AY,28,0)</f>
        <v>x</v>
      </c>
      <c r="AC47" s="13" t="str">
        <f>VLOOKUP($A:$A,六条!$A:$AY,33,0)</f>
        <v>x</v>
      </c>
      <c r="AD47" s="13" t="str">
        <f>VLOOKUP($A:$A,六条!$A:$AY,38,0)</f>
        <v>x</v>
      </c>
      <c r="AE47" s="13" t="str">
        <f>VLOOKUP($A:$A,六条!$A:$AY,43,0)</f>
        <v>x</v>
      </c>
      <c r="AF47" s="13" t="str">
        <f>VLOOKUP($A:$A,六条!$A:$AY,48,0)</f>
        <v>x</v>
      </c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</row>
    <row r="48" spans="1:52">
      <c r="A48" s="3" t="s">
        <v>182</v>
      </c>
      <c r="B48" s="13"/>
      <c r="C48" s="13"/>
      <c r="D48" s="13"/>
      <c r="E48" s="13"/>
      <c r="F48" s="13"/>
      <c r="G48" s="13"/>
      <c r="H48" s="13"/>
      <c r="I48" s="13"/>
      <c r="J48" s="13"/>
      <c r="K48" s="82"/>
      <c r="L48" s="13">
        <v>303</v>
      </c>
      <c r="M48" s="13">
        <v>206</v>
      </c>
      <c r="N48" s="13">
        <v>374</v>
      </c>
      <c r="O48" s="13">
        <v>351</v>
      </c>
      <c r="P48" s="13">
        <v>284</v>
      </c>
      <c r="Q48" s="13">
        <v>196</v>
      </c>
      <c r="R48" s="13">
        <v>269</v>
      </c>
      <c r="S48" s="13">
        <v>353</v>
      </c>
      <c r="T48" s="13">
        <v>375</v>
      </c>
      <c r="U48" s="13">
        <v>446</v>
      </c>
      <c r="V48" s="3"/>
      <c r="W48" s="12" t="str">
        <f>VLOOKUP($A:$A,六条!$A:$AY,3,0)</f>
        <v>-</v>
      </c>
      <c r="X48" s="13" t="str">
        <f>VLOOKUP($A:$A,六条!$A:$AY,8,0)</f>
        <v>-</v>
      </c>
      <c r="Y48" s="13" t="str">
        <f>VLOOKUP($A:$A,六条!$A:$AY,13,0)</f>
        <v>-</v>
      </c>
      <c r="Z48" s="13" t="str">
        <f>VLOOKUP($A:$A,六条!$A:$AY,18,0)</f>
        <v>-</v>
      </c>
      <c r="AA48" s="13" t="str">
        <f>VLOOKUP($A:$A,六条!$A:$AY,23,0)</f>
        <v>-</v>
      </c>
      <c r="AB48" s="13" t="str">
        <f>VLOOKUP($A:$A,六条!$A:$AY,28,0)</f>
        <v>-</v>
      </c>
      <c r="AC48" s="13" t="str">
        <f>VLOOKUP($A:$A,六条!$A:$AY,33,0)</f>
        <v>-</v>
      </c>
      <c r="AD48" s="13" t="str">
        <f>VLOOKUP($A:$A,六条!$A:$AY,38,0)</f>
        <v>-</v>
      </c>
      <c r="AE48" s="13" t="str">
        <f>VLOOKUP($A:$A,六条!$A:$AY,43,0)</f>
        <v>-</v>
      </c>
      <c r="AF48" s="13" t="str">
        <f>VLOOKUP($A:$A,六条!$A:$AY,48,0)</f>
        <v>-</v>
      </c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</row>
    <row r="49" spans="1:52">
      <c r="A49" s="3" t="s">
        <v>183</v>
      </c>
      <c r="B49" s="13"/>
      <c r="C49" s="13"/>
      <c r="D49" s="13"/>
      <c r="E49" s="13"/>
      <c r="F49" s="13"/>
      <c r="G49" s="13"/>
      <c r="H49" s="13"/>
      <c r="I49" s="13"/>
      <c r="J49" s="13"/>
      <c r="K49" s="82"/>
      <c r="L49" s="13">
        <v>303</v>
      </c>
      <c r="M49" s="13">
        <v>206</v>
      </c>
      <c r="N49" s="13">
        <v>374</v>
      </c>
      <c r="O49" s="13">
        <v>351</v>
      </c>
      <c r="P49" s="13">
        <v>284</v>
      </c>
      <c r="Q49" s="13">
        <v>196</v>
      </c>
      <c r="R49" s="13">
        <v>269</v>
      </c>
      <c r="S49" s="13">
        <v>353</v>
      </c>
      <c r="T49" s="13">
        <v>375</v>
      </c>
      <c r="U49" s="13">
        <v>446</v>
      </c>
      <c r="V49" s="3"/>
      <c r="W49" s="12" t="str">
        <f>VLOOKUP($A:$A,六条!$A:$AY,3,0)</f>
        <v>x</v>
      </c>
      <c r="X49" s="13" t="str">
        <f>VLOOKUP($A:$A,六条!$A:$AY,8,0)</f>
        <v>-</v>
      </c>
      <c r="Y49" s="13" t="str">
        <f>VLOOKUP($A:$A,六条!$A:$AY,13,0)</f>
        <v>-</v>
      </c>
      <c r="Z49" s="13" t="str">
        <f>VLOOKUP($A:$A,六条!$A:$AY,18,0)</f>
        <v>-</v>
      </c>
      <c r="AA49" s="13" t="str">
        <f>VLOOKUP($A:$A,六条!$A:$AY,23,0)</f>
        <v>-</v>
      </c>
      <c r="AB49" s="13" t="str">
        <f>VLOOKUP($A:$A,六条!$A:$AY,28,0)</f>
        <v>-</v>
      </c>
      <c r="AC49" s="13" t="str">
        <f>VLOOKUP($A:$A,六条!$A:$AY,33,0)</f>
        <v>-</v>
      </c>
      <c r="AD49" s="13" t="str">
        <f>VLOOKUP($A:$A,六条!$A:$AY,38,0)</f>
        <v>-</v>
      </c>
      <c r="AE49" s="13" t="str">
        <f>VLOOKUP($A:$A,六条!$A:$AY,43,0)</f>
        <v>-</v>
      </c>
      <c r="AF49" s="13" t="str">
        <f>VLOOKUP($A:$A,六条!$A:$AY,48,0)</f>
        <v>-</v>
      </c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</row>
    <row r="50" spans="1:52">
      <c r="A50" s="3" t="s">
        <v>184</v>
      </c>
      <c r="B50" s="13"/>
      <c r="C50" s="13"/>
      <c r="D50" s="13"/>
      <c r="E50" s="13"/>
      <c r="F50" s="13"/>
      <c r="G50" s="13"/>
      <c r="H50" s="13"/>
      <c r="I50" s="13"/>
      <c r="J50" s="13"/>
      <c r="K50" s="82"/>
      <c r="L50" s="13">
        <v>303</v>
      </c>
      <c r="M50" s="13">
        <v>206</v>
      </c>
      <c r="N50" s="13">
        <v>374</v>
      </c>
      <c r="O50" s="13">
        <v>351</v>
      </c>
      <c r="P50" s="13">
        <v>284</v>
      </c>
      <c r="Q50" s="13">
        <v>196</v>
      </c>
      <c r="R50" s="13">
        <v>269</v>
      </c>
      <c r="S50" s="13">
        <v>353</v>
      </c>
      <c r="T50" s="13">
        <v>375</v>
      </c>
      <c r="U50" s="13">
        <v>446</v>
      </c>
      <c r="V50" s="3"/>
      <c r="W50" s="12" t="str">
        <f>VLOOKUP($A:$A,六条!$A:$AY,3,0)</f>
        <v>x</v>
      </c>
      <c r="X50" s="13" t="str">
        <f>VLOOKUP($A:$A,六条!$A:$AY,8,0)</f>
        <v>x</v>
      </c>
      <c r="Y50" s="13" t="str">
        <f>VLOOKUP($A:$A,六条!$A:$AY,13,0)</f>
        <v>x</v>
      </c>
      <c r="Z50" s="13" t="str">
        <f>VLOOKUP($A:$A,六条!$A:$AY,18,0)</f>
        <v>x</v>
      </c>
      <c r="AA50" s="13" t="str">
        <f>VLOOKUP($A:$A,六条!$A:$AY,23,0)</f>
        <v>x</v>
      </c>
      <c r="AB50" s="13" t="str">
        <f>VLOOKUP($A:$A,六条!$A:$AY,28,0)</f>
        <v>x</v>
      </c>
      <c r="AC50" s="13" t="str">
        <f>VLOOKUP($A:$A,六条!$A:$AY,33,0)</f>
        <v>x</v>
      </c>
      <c r="AD50" s="13" t="str">
        <f>VLOOKUP($A:$A,六条!$A:$AY,38,0)</f>
        <v>x</v>
      </c>
      <c r="AE50" s="13" t="str">
        <f>VLOOKUP($A:$A,六条!$A:$AY,43,0)</f>
        <v>x</v>
      </c>
      <c r="AF50" s="13" t="str">
        <f>VLOOKUP($A:$A,六条!$A:$AY,48,0)</f>
        <v>x</v>
      </c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</row>
    <row r="51" spans="1:52">
      <c r="A51" s="3" t="s">
        <v>185</v>
      </c>
      <c r="B51" s="13"/>
      <c r="C51" s="13"/>
      <c r="D51" s="13"/>
      <c r="E51" s="13"/>
      <c r="F51" s="13"/>
      <c r="G51" s="13"/>
      <c r="H51" s="13"/>
      <c r="I51" s="13"/>
      <c r="J51" s="13"/>
      <c r="K51" s="82"/>
      <c r="L51" s="13">
        <v>303</v>
      </c>
      <c r="M51" s="13">
        <v>206</v>
      </c>
      <c r="N51" s="13">
        <v>374</v>
      </c>
      <c r="O51" s="13">
        <v>351</v>
      </c>
      <c r="P51" s="13">
        <v>284</v>
      </c>
      <c r="Q51" s="13">
        <v>196</v>
      </c>
      <c r="R51" s="13">
        <v>269</v>
      </c>
      <c r="S51" s="13">
        <v>353</v>
      </c>
      <c r="T51" s="13">
        <v>375</v>
      </c>
      <c r="U51" s="13">
        <v>446</v>
      </c>
      <c r="V51" s="3"/>
      <c r="W51" s="12" t="str">
        <f>VLOOKUP($A:$A,六条!$A:$AY,3,0)</f>
        <v>-</v>
      </c>
      <c r="X51" s="13" t="str">
        <f>VLOOKUP($A:$A,六条!$A:$AY,8,0)</f>
        <v>-</v>
      </c>
      <c r="Y51" s="13" t="str">
        <f>VLOOKUP($A:$A,六条!$A:$AY,13,0)</f>
        <v>-</v>
      </c>
      <c r="Z51" s="13" t="str">
        <f>VLOOKUP($A:$A,六条!$A:$AY,18,0)</f>
        <v>-</v>
      </c>
      <c r="AA51" s="13" t="str">
        <f>VLOOKUP($A:$A,六条!$A:$AY,23,0)</f>
        <v>-</v>
      </c>
      <c r="AB51" s="13" t="str">
        <f>VLOOKUP($A:$A,六条!$A:$AY,28,0)</f>
        <v>-</v>
      </c>
      <c r="AC51" s="13" t="str">
        <f>VLOOKUP($A:$A,六条!$A:$AY,33,0)</f>
        <v>-</v>
      </c>
      <c r="AD51" s="13" t="str">
        <f>VLOOKUP($A:$A,六条!$A:$AY,38,0)</f>
        <v>-</v>
      </c>
      <c r="AE51" s="13" t="str">
        <f>VLOOKUP($A:$A,六条!$A:$AY,43,0)</f>
        <v>-</v>
      </c>
      <c r="AF51" s="13" t="str">
        <f>VLOOKUP($A:$A,六条!$A:$AY,48,0)</f>
        <v>-</v>
      </c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</row>
    <row r="52" spans="1:52">
      <c r="A52" s="3" t="s">
        <v>186</v>
      </c>
      <c r="B52" s="13"/>
      <c r="C52" s="13"/>
      <c r="D52" s="13"/>
      <c r="E52" s="13"/>
      <c r="F52" s="13"/>
      <c r="G52" s="13"/>
      <c r="H52" s="13"/>
      <c r="I52" s="13"/>
      <c r="J52" s="13"/>
      <c r="K52" s="82"/>
      <c r="L52" s="13">
        <v>303</v>
      </c>
      <c r="M52" s="13">
        <v>206</v>
      </c>
      <c r="N52" s="13">
        <v>374</v>
      </c>
      <c r="O52" s="13">
        <v>351</v>
      </c>
      <c r="P52" s="13">
        <v>284</v>
      </c>
      <c r="Q52" s="13">
        <v>196</v>
      </c>
      <c r="R52" s="13">
        <v>269</v>
      </c>
      <c r="S52" s="13">
        <v>353</v>
      </c>
      <c r="T52" s="13">
        <v>375</v>
      </c>
      <c r="U52" s="13">
        <v>446</v>
      </c>
      <c r="V52" s="3"/>
      <c r="W52" s="12" t="str">
        <f>VLOOKUP($A:$A,六条!$A:$AY,3,0)</f>
        <v>-</v>
      </c>
      <c r="X52" s="13" t="str">
        <f>VLOOKUP($A:$A,六条!$A:$AY,8,0)</f>
        <v>x</v>
      </c>
      <c r="Y52" s="13" t="str">
        <f>VLOOKUP($A:$A,六条!$A:$AY,13,0)</f>
        <v>x</v>
      </c>
      <c r="Z52" s="13" t="str">
        <f>VLOOKUP($A:$A,六条!$A:$AY,18,0)</f>
        <v>x</v>
      </c>
      <c r="AA52" s="13" t="str">
        <f>VLOOKUP($A:$A,六条!$A:$AY,23,0)</f>
        <v>x</v>
      </c>
      <c r="AB52" s="13" t="str">
        <f>VLOOKUP($A:$A,六条!$A:$AY,28,0)</f>
        <v>x</v>
      </c>
      <c r="AC52" s="13" t="str">
        <f>VLOOKUP($A:$A,六条!$A:$AY,33,0)</f>
        <v>x</v>
      </c>
      <c r="AD52" s="13" t="str">
        <f>VLOOKUP($A:$A,六条!$A:$AY,38,0)</f>
        <v>x</v>
      </c>
      <c r="AE52" s="13" t="str">
        <f>VLOOKUP($A:$A,六条!$A:$AY,43,0)</f>
        <v>x</v>
      </c>
      <c r="AF52" s="13" t="str">
        <f>VLOOKUP($A:$A,六条!$A:$AY,48,0)</f>
        <v>x</v>
      </c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</row>
    <row r="53" spans="1:52">
      <c r="A53" s="3" t="s">
        <v>187</v>
      </c>
      <c r="B53" s="13"/>
      <c r="C53" s="13"/>
      <c r="D53" s="13"/>
      <c r="E53" s="13"/>
      <c r="F53" s="13"/>
      <c r="G53" s="13"/>
      <c r="H53" s="13"/>
      <c r="I53" s="13"/>
      <c r="J53" s="13"/>
      <c r="K53" s="82"/>
      <c r="L53" s="13">
        <v>303</v>
      </c>
      <c r="M53" s="13">
        <v>206</v>
      </c>
      <c r="N53" s="13">
        <v>374</v>
      </c>
      <c r="O53" s="13">
        <v>351</v>
      </c>
      <c r="P53" s="13">
        <v>284</v>
      </c>
      <c r="Q53" s="13">
        <v>196</v>
      </c>
      <c r="R53" s="13">
        <v>269</v>
      </c>
      <c r="S53" s="13">
        <v>353</v>
      </c>
      <c r="T53" s="13">
        <v>375</v>
      </c>
      <c r="U53" s="13">
        <v>446</v>
      </c>
      <c r="V53" s="3"/>
      <c r="W53" s="12" t="str">
        <f>VLOOKUP($A:$A,六条!$A:$AY,3,0)</f>
        <v>-</v>
      </c>
      <c r="X53" s="13" t="str">
        <f>VLOOKUP($A:$A,六条!$A:$AY,8,0)</f>
        <v>-</v>
      </c>
      <c r="Y53" s="13" t="str">
        <f>VLOOKUP($A:$A,六条!$A:$AY,13,0)</f>
        <v>-</v>
      </c>
      <c r="Z53" s="13" t="str">
        <f>VLOOKUP($A:$A,六条!$A:$AY,18,0)</f>
        <v>-</v>
      </c>
      <c r="AA53" s="13" t="str">
        <f>VLOOKUP($A:$A,六条!$A:$AY,23,0)</f>
        <v>-</v>
      </c>
      <c r="AB53" s="13" t="str">
        <f>VLOOKUP($A:$A,六条!$A:$AY,28,0)</f>
        <v>-</v>
      </c>
      <c r="AC53" s="13" t="str">
        <f>VLOOKUP($A:$A,六条!$A:$AY,33,0)</f>
        <v>-</v>
      </c>
      <c r="AD53" s="13" t="str">
        <f>VLOOKUP($A:$A,六条!$A:$AY,38,0)</f>
        <v>-</v>
      </c>
      <c r="AE53" s="13" t="str">
        <f>VLOOKUP($A:$A,六条!$A:$AY,43,0)</f>
        <v>-</v>
      </c>
      <c r="AF53" s="13" t="str">
        <f>VLOOKUP($A:$A,六条!$A:$AY,48,0)</f>
        <v>-</v>
      </c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</row>
    <row r="54" spans="1:52">
      <c r="A54" s="3" t="s">
        <v>188</v>
      </c>
      <c r="B54" s="13"/>
      <c r="C54" s="13"/>
      <c r="D54" s="13"/>
      <c r="E54" s="13"/>
      <c r="F54" s="13"/>
      <c r="G54" s="13"/>
      <c r="H54" s="13"/>
      <c r="I54" s="13"/>
      <c r="J54" s="13"/>
      <c r="K54" s="82"/>
      <c r="L54" s="13">
        <v>303</v>
      </c>
      <c r="M54" s="13">
        <v>206</v>
      </c>
      <c r="N54" s="13">
        <v>374</v>
      </c>
      <c r="O54" s="13">
        <v>351</v>
      </c>
      <c r="P54" s="13">
        <v>284</v>
      </c>
      <c r="Q54" s="13">
        <v>196</v>
      </c>
      <c r="R54" s="13">
        <v>269</v>
      </c>
      <c r="S54" s="13">
        <v>353</v>
      </c>
      <c r="T54" s="13">
        <v>375</v>
      </c>
      <c r="U54" s="13">
        <v>446</v>
      </c>
      <c r="V54" s="3"/>
      <c r="W54" s="12" t="str">
        <f>VLOOKUP($A:$A,六条!$A:$AY,3,0)</f>
        <v>-</v>
      </c>
      <c r="X54" s="13" t="str">
        <f>VLOOKUP($A:$A,六条!$A:$AY,8,0)</f>
        <v>-</v>
      </c>
      <c r="Y54" s="13" t="str">
        <f>VLOOKUP($A:$A,六条!$A:$AY,13,0)</f>
        <v>-</v>
      </c>
      <c r="Z54" s="13" t="str">
        <f>VLOOKUP($A:$A,六条!$A:$AY,18,0)</f>
        <v>-</v>
      </c>
      <c r="AA54" s="13" t="str">
        <f>VLOOKUP($A:$A,六条!$A:$AY,23,0)</f>
        <v>-</v>
      </c>
      <c r="AB54" s="13" t="str">
        <f>VLOOKUP($A:$A,六条!$A:$AY,28,0)</f>
        <v>-</v>
      </c>
      <c r="AC54" s="13" t="str">
        <f>VLOOKUP($A:$A,六条!$A:$AY,33,0)</f>
        <v>-</v>
      </c>
      <c r="AD54" s="13" t="str">
        <f>VLOOKUP($A:$A,六条!$A:$AY,38,0)</f>
        <v>-</v>
      </c>
      <c r="AE54" s="13" t="str">
        <f>VLOOKUP($A:$A,六条!$A:$AY,43,0)</f>
        <v>-</v>
      </c>
      <c r="AF54" s="13" t="str">
        <f>VLOOKUP($A:$A,六条!$A:$AY,48,0)</f>
        <v>-</v>
      </c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</row>
    <row r="55" spans="1:52">
      <c r="A55" s="3" t="s">
        <v>189</v>
      </c>
      <c r="B55" s="13"/>
      <c r="C55" s="13"/>
      <c r="D55" s="13"/>
      <c r="E55" s="13"/>
      <c r="F55" s="13"/>
      <c r="G55" s="13"/>
      <c r="H55" s="13"/>
      <c r="I55" s="13"/>
      <c r="J55" s="13"/>
      <c r="K55" s="82"/>
      <c r="L55" s="13">
        <v>303</v>
      </c>
      <c r="M55" s="13">
        <v>206</v>
      </c>
      <c r="N55" s="13">
        <v>374</v>
      </c>
      <c r="O55" s="13">
        <v>351</v>
      </c>
      <c r="P55" s="13">
        <v>284</v>
      </c>
      <c r="Q55" s="13">
        <v>196</v>
      </c>
      <c r="R55" s="13">
        <v>269</v>
      </c>
      <c r="S55" s="13">
        <v>353</v>
      </c>
      <c r="T55" s="13">
        <v>375</v>
      </c>
      <c r="U55" s="13">
        <v>446</v>
      </c>
      <c r="V55" s="3"/>
      <c r="W55" s="12" t="str">
        <f>VLOOKUP($A:$A,六条!$A:$AY,3,0)</f>
        <v>-</v>
      </c>
      <c r="X55" s="13" t="str">
        <f>VLOOKUP($A:$A,六条!$A:$AY,8,0)</f>
        <v>-</v>
      </c>
      <c r="Y55" s="13" t="str">
        <f>VLOOKUP($A:$A,六条!$A:$AY,13,0)</f>
        <v>-</v>
      </c>
      <c r="Z55" s="13" t="str">
        <f>VLOOKUP($A:$A,六条!$A:$AY,18,0)</f>
        <v>-</v>
      </c>
      <c r="AA55" s="13" t="str">
        <f>VLOOKUP($A:$A,六条!$A:$AY,23,0)</f>
        <v>-</v>
      </c>
      <c r="AB55" s="13" t="str">
        <f>VLOOKUP($A:$A,六条!$A:$AY,28,0)</f>
        <v>-</v>
      </c>
      <c r="AC55" s="13" t="str">
        <f>VLOOKUP($A:$A,六条!$A:$AY,33,0)</f>
        <v>-</v>
      </c>
      <c r="AD55" s="13" t="str">
        <f>VLOOKUP($A:$A,六条!$A:$AY,38,0)</f>
        <v>-</v>
      </c>
      <c r="AE55" s="13" t="str">
        <f>VLOOKUP($A:$A,六条!$A:$AY,43,0)</f>
        <v>-</v>
      </c>
      <c r="AF55" s="13" t="str">
        <f>VLOOKUP($A:$A,六条!$A:$AY,48,0)</f>
        <v>-</v>
      </c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</row>
    <row r="56" spans="1:52">
      <c r="A56" s="3" t="s">
        <v>190</v>
      </c>
      <c r="B56" s="13"/>
      <c r="C56" s="13"/>
      <c r="D56" s="13"/>
      <c r="E56" s="13"/>
      <c r="F56" s="13"/>
      <c r="G56" s="13"/>
      <c r="H56" s="13"/>
      <c r="I56" s="13"/>
      <c r="J56" s="13"/>
      <c r="K56" s="82"/>
      <c r="L56" s="13">
        <v>303</v>
      </c>
      <c r="M56" s="13">
        <v>206</v>
      </c>
      <c r="N56" s="13">
        <v>374</v>
      </c>
      <c r="O56" s="13">
        <v>351</v>
      </c>
      <c r="P56" s="13">
        <v>284</v>
      </c>
      <c r="Q56" s="13">
        <v>196</v>
      </c>
      <c r="R56" s="13">
        <v>269</v>
      </c>
      <c r="S56" s="13">
        <v>353</v>
      </c>
      <c r="T56" s="13">
        <v>375</v>
      </c>
      <c r="U56" s="13">
        <v>446</v>
      </c>
      <c r="V56" s="3"/>
      <c r="W56" s="12" t="str">
        <f>VLOOKUP($A:$A,六条!$A:$AY,3,0)</f>
        <v>-</v>
      </c>
      <c r="X56" s="13" t="str">
        <f>VLOOKUP($A:$A,六条!$A:$AY,8,0)</f>
        <v>-</v>
      </c>
      <c r="Y56" s="13" t="str">
        <f>VLOOKUP($A:$A,六条!$A:$AY,13,0)</f>
        <v>-</v>
      </c>
      <c r="Z56" s="13" t="str">
        <f>VLOOKUP($A:$A,六条!$A:$AY,18,0)</f>
        <v>-</v>
      </c>
      <c r="AA56" s="13" t="str">
        <f>VLOOKUP($A:$A,六条!$A:$AY,23,0)</f>
        <v>-</v>
      </c>
      <c r="AB56" s="13" t="str">
        <f>VLOOKUP($A:$A,六条!$A:$AY,28,0)</f>
        <v>-</v>
      </c>
      <c r="AC56" s="13" t="str">
        <f>VLOOKUP($A:$A,六条!$A:$AY,33,0)</f>
        <v>-</v>
      </c>
      <c r="AD56" s="13" t="str">
        <f>VLOOKUP($A:$A,六条!$A:$AY,38,0)</f>
        <v>-</v>
      </c>
      <c r="AE56" s="13" t="str">
        <f>VLOOKUP($A:$A,六条!$A:$AY,43,0)</f>
        <v>-</v>
      </c>
      <c r="AF56" s="13" t="str">
        <f>VLOOKUP($A:$A,六条!$A:$AY,48,0)</f>
        <v>-</v>
      </c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</row>
    <row r="57" spans="1:52">
      <c r="A57" s="3" t="s">
        <v>191</v>
      </c>
      <c r="B57" s="13"/>
      <c r="C57" s="13"/>
      <c r="D57" s="13"/>
      <c r="E57" s="13"/>
      <c r="F57" s="13"/>
      <c r="G57" s="13"/>
      <c r="H57" s="13"/>
      <c r="I57" s="13"/>
      <c r="J57" s="13"/>
      <c r="K57" s="82"/>
      <c r="L57" s="13">
        <v>303</v>
      </c>
      <c r="M57" s="13">
        <v>206</v>
      </c>
      <c r="N57" s="13">
        <v>374</v>
      </c>
      <c r="O57" s="13">
        <v>351</v>
      </c>
      <c r="P57" s="13">
        <v>284</v>
      </c>
      <c r="Q57" s="13">
        <v>196</v>
      </c>
      <c r="R57" s="13">
        <v>269</v>
      </c>
      <c r="S57" s="13">
        <v>353</v>
      </c>
      <c r="T57" s="13">
        <v>375</v>
      </c>
      <c r="U57" s="13">
        <v>446</v>
      </c>
      <c r="V57" s="3"/>
      <c r="W57" s="12" t="str">
        <f>VLOOKUP($A:$A,六条!$A:$AY,3,0)</f>
        <v>-</v>
      </c>
      <c r="X57" s="13" t="str">
        <f>VLOOKUP($A:$A,六条!$A:$AY,8,0)</f>
        <v>-</v>
      </c>
      <c r="Y57" s="13" t="str">
        <f>VLOOKUP($A:$A,六条!$A:$AY,13,0)</f>
        <v>-</v>
      </c>
      <c r="Z57" s="13" t="str">
        <f>VLOOKUP($A:$A,六条!$A:$AY,18,0)</f>
        <v>-</v>
      </c>
      <c r="AA57" s="13" t="str">
        <f>VLOOKUP($A:$A,六条!$A:$AY,23,0)</f>
        <v>-</v>
      </c>
      <c r="AB57" s="13" t="str">
        <f>VLOOKUP($A:$A,六条!$A:$AY,28,0)</f>
        <v>-</v>
      </c>
      <c r="AC57" s="13" t="str">
        <f>VLOOKUP($A:$A,六条!$A:$AY,33,0)</f>
        <v>-</v>
      </c>
      <c r="AD57" s="13" t="str">
        <f>VLOOKUP($A:$A,六条!$A:$AY,38,0)</f>
        <v>-</v>
      </c>
      <c r="AE57" s="13" t="str">
        <f>VLOOKUP($A:$A,六条!$A:$AY,43,0)</f>
        <v>-</v>
      </c>
      <c r="AF57" s="13" t="str">
        <f>VLOOKUP($A:$A,六条!$A:$AY,48,0)</f>
        <v>-</v>
      </c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</row>
    <row r="58" spans="1:52">
      <c r="A58" s="3" t="s">
        <v>192</v>
      </c>
      <c r="B58" s="13"/>
      <c r="C58" s="13"/>
      <c r="D58" s="13"/>
      <c r="E58" s="13"/>
      <c r="F58" s="13"/>
      <c r="G58" s="13"/>
      <c r="H58" s="13"/>
      <c r="I58" s="13"/>
      <c r="J58" s="13"/>
      <c r="K58" s="82"/>
      <c r="L58" s="13">
        <v>303</v>
      </c>
      <c r="M58" s="13">
        <v>206</v>
      </c>
      <c r="N58" s="13">
        <v>374</v>
      </c>
      <c r="O58" s="13">
        <v>351</v>
      </c>
      <c r="P58" s="13">
        <v>284</v>
      </c>
      <c r="Q58" s="13">
        <v>196</v>
      </c>
      <c r="R58" s="13">
        <v>269</v>
      </c>
      <c r="S58" s="13">
        <v>353</v>
      </c>
      <c r="T58" s="13">
        <v>375</v>
      </c>
      <c r="U58" s="13">
        <v>446</v>
      </c>
      <c r="V58" s="3"/>
      <c r="W58" s="12" t="str">
        <f>VLOOKUP($A:$A,六条!$A:$AY,3,0)</f>
        <v>-</v>
      </c>
      <c r="X58" s="13" t="str">
        <f>VLOOKUP($A:$A,六条!$A:$AY,8,0)</f>
        <v>-</v>
      </c>
      <c r="Y58" s="13" t="str">
        <f>VLOOKUP($A:$A,六条!$A:$AY,13,0)</f>
        <v>-</v>
      </c>
      <c r="Z58" s="13" t="str">
        <f>VLOOKUP($A:$A,六条!$A:$AY,18,0)</f>
        <v>-</v>
      </c>
      <c r="AA58" s="13" t="str">
        <f>VLOOKUP($A:$A,六条!$A:$AY,23,0)</f>
        <v>-</v>
      </c>
      <c r="AB58" s="13" t="str">
        <f>VLOOKUP($A:$A,六条!$A:$AY,28,0)</f>
        <v>-</v>
      </c>
      <c r="AC58" s="13" t="str">
        <f>VLOOKUP($A:$A,六条!$A:$AY,33,0)</f>
        <v>-</v>
      </c>
      <c r="AD58" s="13" t="str">
        <f>VLOOKUP($A:$A,六条!$A:$AY,38,0)</f>
        <v>-</v>
      </c>
      <c r="AE58" s="13" t="str">
        <f>VLOOKUP($A:$A,六条!$A:$AY,43,0)</f>
        <v>-</v>
      </c>
      <c r="AF58" s="13" t="str">
        <f>VLOOKUP($A:$A,六条!$A:$AY,48,0)</f>
        <v>-</v>
      </c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</row>
    <row r="59" spans="1:52">
      <c r="A59" s="3" t="s">
        <v>193</v>
      </c>
      <c r="B59" s="13"/>
      <c r="C59" s="13"/>
      <c r="D59" s="13"/>
      <c r="E59" s="13"/>
      <c r="F59" s="13"/>
      <c r="G59" s="13"/>
      <c r="H59" s="13"/>
      <c r="I59" s="13"/>
      <c r="J59" s="13"/>
      <c r="K59" s="82"/>
      <c r="L59" s="13">
        <v>303</v>
      </c>
      <c r="M59" s="13">
        <v>206</v>
      </c>
      <c r="N59" s="13">
        <v>374</v>
      </c>
      <c r="O59" s="13">
        <v>351</v>
      </c>
      <c r="P59" s="13">
        <v>284</v>
      </c>
      <c r="Q59" s="13">
        <v>196</v>
      </c>
      <c r="R59" s="13">
        <v>269</v>
      </c>
      <c r="S59" s="13">
        <v>353</v>
      </c>
      <c r="T59" s="13">
        <v>375</v>
      </c>
      <c r="U59" s="13">
        <v>446</v>
      </c>
      <c r="V59" s="3"/>
      <c r="W59" s="12" t="str">
        <f>VLOOKUP($A:$A,六条!$A:$AY,3,0)</f>
        <v>-</v>
      </c>
      <c r="X59" s="13" t="str">
        <f>VLOOKUP($A:$A,六条!$A:$AY,8,0)</f>
        <v>x</v>
      </c>
      <c r="Y59" s="13" t="str">
        <f>VLOOKUP($A:$A,六条!$A:$AY,13,0)</f>
        <v>x</v>
      </c>
      <c r="Z59" s="13" t="str">
        <f>VLOOKUP($A:$A,六条!$A:$AY,18,0)</f>
        <v>x</v>
      </c>
      <c r="AA59" s="13" t="str">
        <f>VLOOKUP($A:$A,六条!$A:$AY,23,0)</f>
        <v>x</v>
      </c>
      <c r="AB59" s="13" t="str">
        <f>VLOOKUP($A:$A,六条!$A:$AY,28,0)</f>
        <v>x</v>
      </c>
      <c r="AC59" s="13" t="str">
        <f>VLOOKUP($A:$A,六条!$A:$AY,33,0)</f>
        <v>x</v>
      </c>
      <c r="AD59" s="13" t="str">
        <f>VLOOKUP($A:$A,六条!$A:$AY,38,0)</f>
        <v>x</v>
      </c>
      <c r="AE59" s="13" t="str">
        <f>VLOOKUP($A:$A,六条!$A:$AY,43,0)</f>
        <v>x</v>
      </c>
      <c r="AF59" s="13" t="str">
        <f>VLOOKUP($A:$A,六条!$A:$AY,48,0)</f>
        <v>x</v>
      </c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</row>
    <row r="60" spans="1:52">
      <c r="A60" s="3" t="s">
        <v>194</v>
      </c>
      <c r="B60" s="13"/>
      <c r="C60" s="13"/>
      <c r="D60" s="13"/>
      <c r="E60" s="13"/>
      <c r="F60" s="13"/>
      <c r="G60" s="13"/>
      <c r="H60" s="13"/>
      <c r="I60" s="13"/>
      <c r="J60" s="13"/>
      <c r="K60" s="82"/>
      <c r="L60" s="13">
        <v>303</v>
      </c>
      <c r="M60" s="13">
        <v>206</v>
      </c>
      <c r="N60" s="13">
        <v>374</v>
      </c>
      <c r="O60" s="13">
        <v>351</v>
      </c>
      <c r="P60" s="13">
        <v>284</v>
      </c>
      <c r="Q60" s="13">
        <v>196</v>
      </c>
      <c r="R60" s="13">
        <v>269</v>
      </c>
      <c r="S60" s="13">
        <v>353</v>
      </c>
      <c r="T60" s="13">
        <v>375</v>
      </c>
      <c r="U60" s="13">
        <v>446</v>
      </c>
      <c r="V60" s="3"/>
      <c r="W60" s="12" t="str">
        <f>VLOOKUP($A:$A,六条!$A:$AY,3,0)</f>
        <v>-</v>
      </c>
      <c r="X60" s="13" t="str">
        <f>VLOOKUP($A:$A,六条!$A:$AY,8,0)</f>
        <v>-</v>
      </c>
      <c r="Y60" s="13" t="str">
        <f>VLOOKUP($A:$A,六条!$A:$AY,13,0)</f>
        <v>-</v>
      </c>
      <c r="Z60" s="13" t="str">
        <f>VLOOKUP($A:$A,六条!$A:$AY,18,0)</f>
        <v>-</v>
      </c>
      <c r="AA60" s="13" t="str">
        <f>VLOOKUP($A:$A,六条!$A:$AY,23,0)</f>
        <v>-</v>
      </c>
      <c r="AB60" s="13" t="str">
        <f>VLOOKUP($A:$A,六条!$A:$AY,28,0)</f>
        <v>-</v>
      </c>
      <c r="AC60" s="13" t="str">
        <f>VLOOKUP($A:$A,六条!$A:$AY,33,0)</f>
        <v>-</v>
      </c>
      <c r="AD60" s="13" t="str">
        <f>VLOOKUP($A:$A,六条!$A:$AY,38,0)</f>
        <v>-</v>
      </c>
      <c r="AE60" s="13" t="str">
        <f>VLOOKUP($A:$A,六条!$A:$AY,43,0)</f>
        <v>-</v>
      </c>
      <c r="AF60" s="13" t="str">
        <f>VLOOKUP($A:$A,六条!$A:$AY,48,0)</f>
        <v>-</v>
      </c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</row>
    <row r="61" spans="1:52">
      <c r="A61" s="3" t="s">
        <v>195</v>
      </c>
      <c r="B61" s="13"/>
      <c r="C61" s="13"/>
      <c r="D61" s="13"/>
      <c r="E61" s="13"/>
      <c r="F61" s="13"/>
      <c r="G61" s="13"/>
      <c r="H61" s="13"/>
      <c r="I61" s="13"/>
      <c r="J61" s="13"/>
      <c r="K61" s="82"/>
      <c r="L61" s="13">
        <v>303</v>
      </c>
      <c r="M61" s="13">
        <v>206</v>
      </c>
      <c r="N61" s="13">
        <v>374</v>
      </c>
      <c r="O61" s="13">
        <v>351</v>
      </c>
      <c r="P61" s="13">
        <v>284</v>
      </c>
      <c r="Q61" s="13">
        <v>196</v>
      </c>
      <c r="R61" s="13">
        <v>269</v>
      </c>
      <c r="S61" s="13">
        <v>353</v>
      </c>
      <c r="T61" s="13">
        <v>375</v>
      </c>
      <c r="U61" s="13">
        <v>446</v>
      </c>
      <c r="V61" s="3"/>
      <c r="W61" s="12" t="str">
        <f>VLOOKUP($A:$A,六条!$A:$AY,3,0)</f>
        <v>-</v>
      </c>
      <c r="X61" s="13" t="str">
        <f>VLOOKUP($A:$A,六条!$A:$AY,8,0)</f>
        <v>-</v>
      </c>
      <c r="Y61" s="13" t="str">
        <f>VLOOKUP($A:$A,六条!$A:$AY,13,0)</f>
        <v>-</v>
      </c>
      <c r="Z61" s="13" t="str">
        <f>VLOOKUP($A:$A,六条!$A:$AY,18,0)</f>
        <v>-</v>
      </c>
      <c r="AA61" s="13" t="str">
        <f>VLOOKUP($A:$A,六条!$A:$AY,23,0)</f>
        <v>-</v>
      </c>
      <c r="AB61" s="13" t="str">
        <f>VLOOKUP($A:$A,六条!$A:$AY,28,0)</f>
        <v>-</v>
      </c>
      <c r="AC61" s="13" t="str">
        <f>VLOOKUP($A:$A,六条!$A:$AY,33,0)</f>
        <v>-</v>
      </c>
      <c r="AD61" s="13" t="str">
        <f>VLOOKUP($A:$A,六条!$A:$AY,38,0)</f>
        <v>-</v>
      </c>
      <c r="AE61" s="13" t="str">
        <f>VLOOKUP($A:$A,六条!$A:$AY,43,0)</f>
        <v>-</v>
      </c>
      <c r="AF61" s="13" t="str">
        <f>VLOOKUP($A:$A,六条!$A:$AY,48,0)</f>
        <v>-</v>
      </c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</row>
    <row r="62" spans="1:52">
      <c r="A62" s="3" t="s">
        <v>196</v>
      </c>
      <c r="B62" s="13"/>
      <c r="C62" s="13"/>
      <c r="D62" s="13"/>
      <c r="E62" s="13"/>
      <c r="F62" s="13"/>
      <c r="G62" s="13"/>
      <c r="H62" s="13"/>
      <c r="I62" s="13"/>
      <c r="J62" s="13"/>
      <c r="K62" s="82"/>
      <c r="L62" s="13">
        <v>303</v>
      </c>
      <c r="M62" s="13">
        <v>206</v>
      </c>
      <c r="N62" s="13">
        <v>374</v>
      </c>
      <c r="O62" s="13">
        <v>351</v>
      </c>
      <c r="P62" s="13">
        <v>284</v>
      </c>
      <c r="Q62" s="13">
        <v>196</v>
      </c>
      <c r="R62" s="13">
        <v>269</v>
      </c>
      <c r="S62" s="13">
        <v>353</v>
      </c>
      <c r="T62" s="13">
        <v>375</v>
      </c>
      <c r="U62" s="13">
        <v>446</v>
      </c>
      <c r="V62" s="3"/>
      <c r="W62" s="12" t="str">
        <f>VLOOKUP($A:$A,六条!$A:$AY,3,0)</f>
        <v>-</v>
      </c>
      <c r="X62" s="13" t="str">
        <f>VLOOKUP($A:$A,六条!$A:$AY,8,0)</f>
        <v>-</v>
      </c>
      <c r="Y62" s="13" t="str">
        <f>VLOOKUP($A:$A,六条!$A:$AY,13,0)</f>
        <v>-</v>
      </c>
      <c r="Z62" s="13" t="str">
        <f>VLOOKUP($A:$A,六条!$A:$AY,18,0)</f>
        <v>-</v>
      </c>
      <c r="AA62" s="13" t="str">
        <f>VLOOKUP($A:$A,六条!$A:$AY,23,0)</f>
        <v>-</v>
      </c>
      <c r="AB62" s="13" t="str">
        <f>VLOOKUP($A:$A,六条!$A:$AY,28,0)</f>
        <v>-</v>
      </c>
      <c r="AC62" s="13" t="str">
        <f>VLOOKUP($A:$A,六条!$A:$AY,33,0)</f>
        <v>-</v>
      </c>
      <c r="AD62" s="13" t="str">
        <f>VLOOKUP($A:$A,六条!$A:$AY,38,0)</f>
        <v>-</v>
      </c>
      <c r="AE62" s="13" t="str">
        <f>VLOOKUP($A:$A,六条!$A:$AY,43,0)</f>
        <v>-</v>
      </c>
      <c r="AF62" s="13" t="str">
        <f>VLOOKUP($A:$A,六条!$A:$AY,48,0)</f>
        <v>-</v>
      </c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</row>
    <row r="63" spans="1:52">
      <c r="A63" s="3" t="s">
        <v>197</v>
      </c>
      <c r="B63" s="13"/>
      <c r="C63" s="13"/>
      <c r="D63" s="13"/>
      <c r="E63" s="13"/>
      <c r="F63" s="13"/>
      <c r="G63" s="13"/>
      <c r="H63" s="13"/>
      <c r="I63" s="13"/>
      <c r="J63" s="13"/>
      <c r="K63" s="82"/>
      <c r="L63" s="13">
        <v>303</v>
      </c>
      <c r="M63" s="13">
        <v>206</v>
      </c>
      <c r="N63" s="13">
        <v>374</v>
      </c>
      <c r="O63" s="13">
        <v>351</v>
      </c>
      <c r="P63" s="13">
        <v>284</v>
      </c>
      <c r="Q63" s="13">
        <v>196</v>
      </c>
      <c r="R63" s="13">
        <v>269</v>
      </c>
      <c r="S63" s="13">
        <v>353</v>
      </c>
      <c r="T63" s="13">
        <v>375</v>
      </c>
      <c r="U63" s="13">
        <v>446</v>
      </c>
      <c r="V63" s="3"/>
      <c r="W63" s="12" t="str">
        <f>VLOOKUP($A:$A,六条!$A:$AY,3,0)</f>
        <v>-</v>
      </c>
      <c r="X63" s="13" t="str">
        <f>VLOOKUP($A:$A,六条!$A:$AY,8,0)</f>
        <v>-</v>
      </c>
      <c r="Y63" s="13" t="str">
        <f>VLOOKUP($A:$A,六条!$A:$AY,13,0)</f>
        <v>-</v>
      </c>
      <c r="Z63" s="13" t="str">
        <f>VLOOKUP($A:$A,六条!$A:$AY,18,0)</f>
        <v>-</v>
      </c>
      <c r="AA63" s="13" t="str">
        <f>VLOOKUP($A:$A,六条!$A:$AY,23,0)</f>
        <v>-</v>
      </c>
      <c r="AB63" s="13" t="str">
        <f>VLOOKUP($A:$A,六条!$A:$AY,28,0)</f>
        <v>-</v>
      </c>
      <c r="AC63" s="13" t="str">
        <f>VLOOKUP($A:$A,六条!$A:$AY,33,0)</f>
        <v>-</v>
      </c>
      <c r="AD63" s="13" t="str">
        <f>VLOOKUP($A:$A,六条!$A:$AY,38,0)</f>
        <v>-</v>
      </c>
      <c r="AE63" s="13" t="str">
        <f>VLOOKUP($A:$A,六条!$A:$AY,43,0)</f>
        <v>-</v>
      </c>
      <c r="AF63" s="13" t="str">
        <f>VLOOKUP($A:$A,六条!$A:$AY,48,0)</f>
        <v>-</v>
      </c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</row>
    <row r="64" spans="1:52">
      <c r="A64" s="3" t="s">
        <v>198</v>
      </c>
      <c r="B64" s="13"/>
      <c r="C64" s="13"/>
      <c r="D64" s="13"/>
      <c r="E64" s="13"/>
      <c r="F64" s="13"/>
      <c r="G64" s="13"/>
      <c r="H64" s="13"/>
      <c r="I64" s="13"/>
      <c r="J64" s="13"/>
      <c r="K64" s="82"/>
      <c r="L64" s="13">
        <v>303</v>
      </c>
      <c r="M64" s="13">
        <v>206</v>
      </c>
      <c r="N64" s="13">
        <v>374</v>
      </c>
      <c r="O64" s="13">
        <v>351</v>
      </c>
      <c r="P64" s="13">
        <v>284</v>
      </c>
      <c r="Q64" s="13">
        <v>196</v>
      </c>
      <c r="R64" s="13">
        <v>269</v>
      </c>
      <c r="S64" s="13">
        <v>353</v>
      </c>
      <c r="T64" s="13">
        <v>375</v>
      </c>
      <c r="U64" s="13">
        <v>446</v>
      </c>
      <c r="V64" s="3"/>
      <c r="W64" s="12" t="str">
        <f>VLOOKUP($A:$A,六条!$A:$AY,3,0)</f>
        <v>-</v>
      </c>
      <c r="X64" s="13" t="str">
        <f>VLOOKUP($A:$A,六条!$A:$AY,8,0)</f>
        <v>-</v>
      </c>
      <c r="Y64" s="13" t="str">
        <f>VLOOKUP($A:$A,六条!$A:$AY,13,0)</f>
        <v>-</v>
      </c>
      <c r="Z64" s="13" t="str">
        <f>VLOOKUP($A:$A,六条!$A:$AY,18,0)</f>
        <v>-</v>
      </c>
      <c r="AA64" s="13" t="str">
        <f>VLOOKUP($A:$A,六条!$A:$AY,23,0)</f>
        <v>-</v>
      </c>
      <c r="AB64" s="13" t="str">
        <f>VLOOKUP($A:$A,六条!$A:$AY,28,0)</f>
        <v>-</v>
      </c>
      <c r="AC64" s="13" t="str">
        <f>VLOOKUP($A:$A,六条!$A:$AY,33,0)</f>
        <v>-</v>
      </c>
      <c r="AD64" s="13" t="str">
        <f>VLOOKUP($A:$A,六条!$A:$AY,38,0)</f>
        <v>-</v>
      </c>
      <c r="AE64" s="13" t="str">
        <f>VLOOKUP($A:$A,六条!$A:$AY,43,0)</f>
        <v>-</v>
      </c>
      <c r="AF64" s="13" t="str">
        <f>VLOOKUP($A:$A,六条!$A:$AY,48,0)</f>
        <v>-</v>
      </c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</row>
    <row r="65" spans="1:52">
      <c r="A65" s="3" t="s">
        <v>199</v>
      </c>
      <c r="B65" s="13"/>
      <c r="C65" s="13"/>
      <c r="D65" s="13"/>
      <c r="E65" s="13"/>
      <c r="F65" s="13"/>
      <c r="G65" s="13"/>
      <c r="H65" s="13"/>
      <c r="I65" s="13"/>
      <c r="J65" s="13"/>
      <c r="K65" s="82"/>
      <c r="L65" s="13">
        <v>303</v>
      </c>
      <c r="M65" s="13">
        <v>206</v>
      </c>
      <c r="N65" s="13">
        <v>374</v>
      </c>
      <c r="O65" s="13">
        <v>351</v>
      </c>
      <c r="P65" s="13">
        <v>284</v>
      </c>
      <c r="Q65" s="13">
        <v>196</v>
      </c>
      <c r="R65" s="13">
        <v>269</v>
      </c>
      <c r="S65" s="13">
        <v>353</v>
      </c>
      <c r="T65" s="13">
        <v>375</v>
      </c>
      <c r="U65" s="13">
        <v>446</v>
      </c>
      <c r="V65" s="3"/>
      <c r="W65" s="12" t="str">
        <f>VLOOKUP($A:$A,六条!$A:$AY,3,0)</f>
        <v>-</v>
      </c>
      <c r="X65" s="13" t="str">
        <f>VLOOKUP($A:$A,六条!$A:$AY,8,0)</f>
        <v>-</v>
      </c>
      <c r="Y65" s="13" t="str">
        <f>VLOOKUP($A:$A,六条!$A:$AY,13,0)</f>
        <v>-</v>
      </c>
      <c r="Z65" s="13" t="str">
        <f>VLOOKUP($A:$A,六条!$A:$AY,18,0)</f>
        <v>-</v>
      </c>
      <c r="AA65" s="13" t="str">
        <f>VLOOKUP($A:$A,六条!$A:$AY,23,0)</f>
        <v>-</v>
      </c>
      <c r="AB65" s="13" t="str">
        <f>VLOOKUP($A:$A,六条!$A:$AY,28,0)</f>
        <v>-</v>
      </c>
      <c r="AC65" s="13" t="str">
        <f>VLOOKUP($A:$A,六条!$A:$AY,33,0)</f>
        <v>-</v>
      </c>
      <c r="AD65" s="13" t="str">
        <f>VLOOKUP($A:$A,六条!$A:$AY,38,0)</f>
        <v>-</v>
      </c>
      <c r="AE65" s="13" t="str">
        <f>VLOOKUP($A:$A,六条!$A:$AY,43,0)</f>
        <v>-</v>
      </c>
      <c r="AF65" s="13" t="str">
        <f>VLOOKUP($A:$A,六条!$A:$AY,48,0)</f>
        <v>-</v>
      </c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</row>
    <row r="66" spans="1:52">
      <c r="A66" s="3" t="s">
        <v>200</v>
      </c>
      <c r="B66" s="13"/>
      <c r="C66" s="13"/>
      <c r="D66" s="13"/>
      <c r="E66" s="13"/>
      <c r="F66" s="13"/>
      <c r="G66" s="13"/>
      <c r="H66" s="13"/>
      <c r="I66" s="13"/>
      <c r="J66" s="13"/>
      <c r="K66" s="82"/>
      <c r="L66" s="13">
        <v>303</v>
      </c>
      <c r="M66" s="13">
        <v>206</v>
      </c>
      <c r="N66" s="13">
        <v>374</v>
      </c>
      <c r="O66" s="13">
        <v>351</v>
      </c>
      <c r="P66" s="13">
        <v>284</v>
      </c>
      <c r="Q66" s="13">
        <v>196</v>
      </c>
      <c r="R66" s="13">
        <v>269</v>
      </c>
      <c r="S66" s="13">
        <v>353</v>
      </c>
      <c r="T66" s="13">
        <v>375</v>
      </c>
      <c r="U66" s="13">
        <v>446</v>
      </c>
      <c r="V66" s="3"/>
      <c r="W66" s="12" t="str">
        <f>VLOOKUP($A:$A,六条!$A:$AY,3,0)</f>
        <v>x</v>
      </c>
      <c r="X66" s="13" t="str">
        <f>VLOOKUP($A:$A,六条!$A:$AY,8,0)</f>
        <v>x</v>
      </c>
      <c r="Y66" s="13" t="str">
        <f>VLOOKUP($A:$A,六条!$A:$AY,13,0)</f>
        <v>x</v>
      </c>
      <c r="Z66" s="13" t="str">
        <f>VLOOKUP($A:$A,六条!$A:$AY,18,0)</f>
        <v>x</v>
      </c>
      <c r="AA66" s="13" t="str">
        <f>VLOOKUP($A:$A,六条!$A:$AY,23,0)</f>
        <v>x</v>
      </c>
      <c r="AB66" s="13" t="str">
        <f>VLOOKUP($A:$A,六条!$A:$AY,28,0)</f>
        <v>x</v>
      </c>
      <c r="AC66" s="13" t="str">
        <f>VLOOKUP($A:$A,六条!$A:$AY,33,0)</f>
        <v>x</v>
      </c>
      <c r="AD66" s="13" t="str">
        <f>VLOOKUP($A:$A,六条!$A:$AY,38,0)</f>
        <v>x</v>
      </c>
      <c r="AE66" s="13" t="str">
        <f>VLOOKUP($A:$A,六条!$A:$AY,43,0)</f>
        <v>x</v>
      </c>
      <c r="AF66" s="13" t="str">
        <f>VLOOKUP($A:$A,六条!$A:$AY,48,0)</f>
        <v>x</v>
      </c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</row>
    <row r="67" spans="1:52">
      <c r="A67" s="3" t="s">
        <v>201</v>
      </c>
      <c r="B67" s="13"/>
      <c r="C67" s="13"/>
      <c r="D67" s="13"/>
      <c r="E67" s="13"/>
      <c r="F67" s="13"/>
      <c r="G67" s="13"/>
      <c r="H67" s="13"/>
      <c r="I67" s="13"/>
      <c r="J67" s="13"/>
      <c r="K67" s="82"/>
      <c r="L67" s="13">
        <v>303</v>
      </c>
      <c r="M67" s="13">
        <v>206</v>
      </c>
      <c r="N67" s="13">
        <v>374</v>
      </c>
      <c r="O67" s="13">
        <v>351</v>
      </c>
      <c r="P67" s="13">
        <v>284</v>
      </c>
      <c r="Q67" s="13">
        <v>196</v>
      </c>
      <c r="R67" s="13">
        <v>269</v>
      </c>
      <c r="S67" s="13">
        <v>353</v>
      </c>
      <c r="T67" s="13">
        <v>375</v>
      </c>
      <c r="U67" s="13">
        <v>446</v>
      </c>
      <c r="V67" s="3"/>
      <c r="W67" s="12" t="str">
        <f>VLOOKUP($A:$A,六条!$A:$AY,3,0)</f>
        <v>-</v>
      </c>
      <c r="X67" s="13" t="str">
        <f>VLOOKUP($A:$A,六条!$A:$AY,8,0)</f>
        <v>-</v>
      </c>
      <c r="Y67" s="13" t="str">
        <f>VLOOKUP($A:$A,六条!$A:$AY,13,0)</f>
        <v>-</v>
      </c>
      <c r="Z67" s="13" t="str">
        <f>VLOOKUP($A:$A,六条!$A:$AY,18,0)</f>
        <v>-</v>
      </c>
      <c r="AA67" s="13" t="str">
        <f>VLOOKUP($A:$A,六条!$A:$AY,23,0)</f>
        <v>-</v>
      </c>
      <c r="AB67" s="13" t="str">
        <f>VLOOKUP($A:$A,六条!$A:$AY,28,0)</f>
        <v>-</v>
      </c>
      <c r="AC67" s="13" t="str">
        <f>VLOOKUP($A:$A,六条!$A:$AY,33,0)</f>
        <v>-</v>
      </c>
      <c r="AD67" s="13" t="str">
        <f>VLOOKUP($A:$A,六条!$A:$AY,38,0)</f>
        <v>-</v>
      </c>
      <c r="AE67" s="13" t="str">
        <f>VLOOKUP($A:$A,六条!$A:$AY,43,0)</f>
        <v>-</v>
      </c>
      <c r="AF67" s="13" t="str">
        <f>VLOOKUP($A:$A,六条!$A:$AY,48,0)</f>
        <v>-</v>
      </c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</row>
    <row r="68" spans="1:52">
      <c r="A68" s="3" t="s">
        <v>202</v>
      </c>
      <c r="B68" s="13"/>
      <c r="C68" s="13"/>
      <c r="D68" s="13"/>
      <c r="E68" s="13"/>
      <c r="F68" s="13"/>
      <c r="G68" s="13"/>
      <c r="H68" s="13"/>
      <c r="I68" s="13"/>
      <c r="J68" s="13"/>
      <c r="K68" s="82"/>
      <c r="L68" s="13">
        <v>303</v>
      </c>
      <c r="M68" s="13">
        <v>206</v>
      </c>
      <c r="N68" s="13">
        <v>374</v>
      </c>
      <c r="O68" s="13">
        <v>351</v>
      </c>
      <c r="P68" s="13">
        <v>284</v>
      </c>
      <c r="Q68" s="13">
        <v>196</v>
      </c>
      <c r="R68" s="13">
        <v>269</v>
      </c>
      <c r="S68" s="13">
        <v>353</v>
      </c>
      <c r="T68" s="13">
        <v>375</v>
      </c>
      <c r="U68" s="13">
        <v>446</v>
      </c>
      <c r="V68" s="3"/>
      <c r="W68" s="12" t="str">
        <f>VLOOKUP($A:$A,六条!$A:$AY,3,0)</f>
        <v>-</v>
      </c>
      <c r="X68" s="13" t="str">
        <f>VLOOKUP($A:$A,六条!$A:$AY,8,0)</f>
        <v>-</v>
      </c>
      <c r="Y68" s="13" t="str">
        <f>VLOOKUP($A:$A,六条!$A:$AY,13,0)</f>
        <v>-</v>
      </c>
      <c r="Z68" s="13" t="str">
        <f>VLOOKUP($A:$A,六条!$A:$AY,18,0)</f>
        <v>-</v>
      </c>
      <c r="AA68" s="13" t="str">
        <f>VLOOKUP($A:$A,六条!$A:$AY,23,0)</f>
        <v>-</v>
      </c>
      <c r="AB68" s="13" t="str">
        <f>VLOOKUP($A:$A,六条!$A:$AY,28,0)</f>
        <v>-</v>
      </c>
      <c r="AC68" s="13" t="str">
        <f>VLOOKUP($A:$A,六条!$A:$AY,33,0)</f>
        <v>-</v>
      </c>
      <c r="AD68" s="13" t="str">
        <f>VLOOKUP($A:$A,六条!$A:$AY,38,0)</f>
        <v>-</v>
      </c>
      <c r="AE68" s="13" t="str">
        <f>VLOOKUP($A:$A,六条!$A:$AY,43,0)</f>
        <v>-</v>
      </c>
      <c r="AF68" s="13" t="str">
        <f>VLOOKUP($A:$A,六条!$A:$AY,48,0)</f>
        <v>-</v>
      </c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</row>
    <row r="69" spans="1:52">
      <c r="A69" s="3" t="s">
        <v>203</v>
      </c>
      <c r="B69" s="13"/>
      <c r="C69" s="13"/>
      <c r="D69" s="13"/>
      <c r="E69" s="13"/>
      <c r="F69" s="13"/>
      <c r="G69" s="13"/>
      <c r="H69" s="13"/>
      <c r="I69" s="13"/>
      <c r="J69" s="13"/>
      <c r="K69" s="82"/>
      <c r="L69" s="13">
        <v>303</v>
      </c>
      <c r="M69" s="13">
        <v>206</v>
      </c>
      <c r="N69" s="13">
        <v>374</v>
      </c>
      <c r="O69" s="13">
        <v>351</v>
      </c>
      <c r="P69" s="13">
        <v>284</v>
      </c>
      <c r="Q69" s="13">
        <v>196</v>
      </c>
      <c r="R69" s="13">
        <v>269</v>
      </c>
      <c r="S69" s="13">
        <v>353</v>
      </c>
      <c r="T69" s="13">
        <v>375</v>
      </c>
      <c r="U69" s="13">
        <v>446</v>
      </c>
      <c r="V69" s="3"/>
      <c r="W69" s="12" t="str">
        <f>VLOOKUP($A:$A,六条!$A:$AY,3,0)</f>
        <v>-</v>
      </c>
      <c r="X69" s="13" t="str">
        <f>VLOOKUP($A:$A,六条!$A:$AY,8,0)</f>
        <v>-</v>
      </c>
      <c r="Y69" s="13" t="str">
        <f>VLOOKUP($A:$A,六条!$A:$AY,13,0)</f>
        <v>-</v>
      </c>
      <c r="Z69" s="13" t="str">
        <f>VLOOKUP($A:$A,六条!$A:$AY,18,0)</f>
        <v>-</v>
      </c>
      <c r="AA69" s="13" t="str">
        <f>VLOOKUP($A:$A,六条!$A:$AY,23,0)</f>
        <v>-</v>
      </c>
      <c r="AB69" s="13" t="str">
        <f>VLOOKUP($A:$A,六条!$A:$AY,28,0)</f>
        <v>-</v>
      </c>
      <c r="AC69" s="13" t="str">
        <f>VLOOKUP($A:$A,六条!$A:$AY,33,0)</f>
        <v>-</v>
      </c>
      <c r="AD69" s="13" t="str">
        <f>VLOOKUP($A:$A,六条!$A:$AY,38,0)</f>
        <v>-</v>
      </c>
      <c r="AE69" s="13" t="str">
        <f>VLOOKUP($A:$A,六条!$A:$AY,43,0)</f>
        <v>-</v>
      </c>
      <c r="AF69" s="13" t="str">
        <f>VLOOKUP($A:$A,六条!$A:$AY,48,0)</f>
        <v>-</v>
      </c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</row>
    <row r="70" spans="1:52">
      <c r="A70" s="3" t="s">
        <v>204</v>
      </c>
      <c r="B70" s="13"/>
      <c r="C70" s="13"/>
      <c r="D70" s="13"/>
      <c r="E70" s="13"/>
      <c r="F70" s="13"/>
      <c r="G70" s="13"/>
      <c r="H70" s="13"/>
      <c r="I70" s="13"/>
      <c r="J70" s="13"/>
      <c r="K70" s="82"/>
      <c r="L70" s="13">
        <v>303</v>
      </c>
      <c r="M70" s="13">
        <v>206</v>
      </c>
      <c r="N70" s="13">
        <v>374</v>
      </c>
      <c r="O70" s="13">
        <v>351</v>
      </c>
      <c r="P70" s="13">
        <v>284</v>
      </c>
      <c r="Q70" s="13">
        <v>196</v>
      </c>
      <c r="R70" s="13">
        <v>269</v>
      </c>
      <c r="S70" s="13">
        <v>353</v>
      </c>
      <c r="T70" s="13">
        <v>375</v>
      </c>
      <c r="U70" s="13">
        <v>446</v>
      </c>
      <c r="V70" s="3"/>
      <c r="W70" s="12" t="str">
        <f>VLOOKUP($A:$A,六条!$A:$AY,3,0)</f>
        <v>-</v>
      </c>
      <c r="X70" s="13" t="str">
        <f>VLOOKUP($A:$A,六条!$A:$AY,8,0)</f>
        <v>-</v>
      </c>
      <c r="Y70" s="13" t="str">
        <f>VLOOKUP($A:$A,六条!$A:$AY,13,0)</f>
        <v>-</v>
      </c>
      <c r="Z70" s="13" t="str">
        <f>VLOOKUP($A:$A,六条!$A:$AY,18,0)</f>
        <v>-</v>
      </c>
      <c r="AA70" s="13" t="str">
        <f>VLOOKUP($A:$A,六条!$A:$AY,23,0)</f>
        <v>-</v>
      </c>
      <c r="AB70" s="13" t="str">
        <f>VLOOKUP($A:$A,六条!$A:$AY,28,0)</f>
        <v>-</v>
      </c>
      <c r="AC70" s="13" t="str">
        <f>VLOOKUP($A:$A,六条!$A:$AY,33,0)</f>
        <v>-</v>
      </c>
      <c r="AD70" s="13" t="str">
        <f>VLOOKUP($A:$A,六条!$A:$AY,38,0)</f>
        <v>-</v>
      </c>
      <c r="AE70" s="13" t="str">
        <f>VLOOKUP($A:$A,六条!$A:$AY,43,0)</f>
        <v>-</v>
      </c>
      <c r="AF70" s="13" t="str">
        <f>VLOOKUP($A:$A,六条!$A:$AY,48,0)</f>
        <v>-</v>
      </c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</row>
    <row r="71" spans="1:52">
      <c r="A71" s="3" t="s">
        <v>205</v>
      </c>
      <c r="B71" s="13"/>
      <c r="C71" s="13"/>
      <c r="D71" s="13"/>
      <c r="E71" s="13"/>
      <c r="F71" s="13"/>
      <c r="G71" s="13"/>
      <c r="H71" s="13"/>
      <c r="I71" s="13"/>
      <c r="J71" s="13"/>
      <c r="K71" s="82"/>
      <c r="L71" s="13">
        <v>303</v>
      </c>
      <c r="M71" s="13">
        <v>206</v>
      </c>
      <c r="N71" s="13">
        <v>374</v>
      </c>
      <c r="O71" s="13">
        <v>351</v>
      </c>
      <c r="P71" s="13">
        <v>284</v>
      </c>
      <c r="Q71" s="13">
        <v>196</v>
      </c>
      <c r="R71" s="13">
        <v>269</v>
      </c>
      <c r="S71" s="13">
        <v>353</v>
      </c>
      <c r="T71" s="13">
        <v>375</v>
      </c>
      <c r="U71" s="13">
        <v>446</v>
      </c>
      <c r="V71" s="3"/>
      <c r="W71" s="12" t="str">
        <f>VLOOKUP($A:$A,六条!$A:$AY,3,0)</f>
        <v>-</v>
      </c>
      <c r="X71" s="13" t="str">
        <f>VLOOKUP($A:$A,六条!$A:$AY,8,0)</f>
        <v>-</v>
      </c>
      <c r="Y71" s="13" t="str">
        <f>VLOOKUP($A:$A,六条!$A:$AY,13,0)</f>
        <v>-</v>
      </c>
      <c r="Z71" s="13" t="str">
        <f>VLOOKUP($A:$A,六条!$A:$AY,18,0)</f>
        <v>-</v>
      </c>
      <c r="AA71" s="13" t="str">
        <f>VLOOKUP($A:$A,六条!$A:$AY,23,0)</f>
        <v>-</v>
      </c>
      <c r="AB71" s="13" t="str">
        <f>VLOOKUP($A:$A,六条!$A:$AY,28,0)</f>
        <v>-</v>
      </c>
      <c r="AC71" s="13" t="str">
        <f>VLOOKUP($A:$A,六条!$A:$AY,33,0)</f>
        <v>-</v>
      </c>
      <c r="AD71" s="13" t="str">
        <f>VLOOKUP($A:$A,六条!$A:$AY,38,0)</f>
        <v>-</v>
      </c>
      <c r="AE71" s="13" t="str">
        <f>VLOOKUP($A:$A,六条!$A:$AY,43,0)</f>
        <v>-</v>
      </c>
      <c r="AF71" s="13" t="str">
        <f>VLOOKUP($A:$A,六条!$A:$AY,48,0)</f>
        <v>-</v>
      </c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</row>
    <row r="72" spans="1:52">
      <c r="A72" s="3" t="s">
        <v>206</v>
      </c>
      <c r="B72" s="13"/>
      <c r="C72" s="13"/>
      <c r="D72" s="13"/>
      <c r="E72" s="13"/>
      <c r="F72" s="13"/>
      <c r="G72" s="13"/>
      <c r="H72" s="13"/>
      <c r="I72" s="13"/>
      <c r="J72" s="13"/>
      <c r="K72" s="82"/>
      <c r="L72" s="13">
        <v>303</v>
      </c>
      <c r="M72" s="13">
        <v>206</v>
      </c>
      <c r="N72" s="13">
        <v>374</v>
      </c>
      <c r="O72" s="13">
        <v>351</v>
      </c>
      <c r="P72" s="13">
        <v>284</v>
      </c>
      <c r="Q72" s="13">
        <v>196</v>
      </c>
      <c r="R72" s="13">
        <v>269</v>
      </c>
      <c r="S72" s="13">
        <v>353</v>
      </c>
      <c r="T72" s="13">
        <v>375</v>
      </c>
      <c r="U72" s="13">
        <v>446</v>
      </c>
      <c r="V72" s="3"/>
      <c r="W72" s="12" t="str">
        <f>VLOOKUP($A:$A,六条!$A:$AY,3,0)</f>
        <v>-</v>
      </c>
      <c r="X72" s="13" t="str">
        <f>VLOOKUP($A:$A,六条!$A:$AY,8,0)</f>
        <v>-</v>
      </c>
      <c r="Y72" s="13" t="str">
        <f>VLOOKUP($A:$A,六条!$A:$AY,13,0)</f>
        <v>-</v>
      </c>
      <c r="Z72" s="13" t="str">
        <f>VLOOKUP($A:$A,六条!$A:$AY,18,0)</f>
        <v>-</v>
      </c>
      <c r="AA72" s="13" t="str">
        <f>VLOOKUP($A:$A,六条!$A:$AY,23,0)</f>
        <v>-</v>
      </c>
      <c r="AB72" s="13" t="str">
        <f>VLOOKUP($A:$A,六条!$A:$AY,28,0)</f>
        <v>-</v>
      </c>
      <c r="AC72" s="13" t="str">
        <f>VLOOKUP($A:$A,六条!$A:$AY,33,0)</f>
        <v>-</v>
      </c>
      <c r="AD72" s="13" t="str">
        <f>VLOOKUP($A:$A,六条!$A:$AY,38,0)</f>
        <v>-</v>
      </c>
      <c r="AE72" s="13" t="str">
        <f>VLOOKUP($A:$A,六条!$A:$AY,43,0)</f>
        <v>-</v>
      </c>
      <c r="AF72" s="13" t="str">
        <f>VLOOKUP($A:$A,六条!$A:$AY,48,0)</f>
        <v>-</v>
      </c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</row>
    <row r="73" spans="1:52">
      <c r="A73" s="3" t="s">
        <v>207</v>
      </c>
      <c r="B73" s="13"/>
      <c r="C73" s="13"/>
      <c r="D73" s="13"/>
      <c r="E73" s="13"/>
      <c r="F73" s="13"/>
      <c r="G73" s="13"/>
      <c r="H73" s="13"/>
      <c r="I73" s="13"/>
      <c r="J73" s="13"/>
      <c r="K73" s="82"/>
      <c r="L73" s="13">
        <v>303</v>
      </c>
      <c r="M73" s="13">
        <v>206</v>
      </c>
      <c r="N73" s="13">
        <v>374</v>
      </c>
      <c r="O73" s="13">
        <v>351</v>
      </c>
      <c r="P73" s="13">
        <v>284</v>
      </c>
      <c r="Q73" s="13">
        <v>196</v>
      </c>
      <c r="R73" s="13">
        <v>269</v>
      </c>
      <c r="S73" s="13">
        <v>353</v>
      </c>
      <c r="T73" s="13">
        <v>375</v>
      </c>
      <c r="U73" s="13">
        <v>446</v>
      </c>
      <c r="V73" s="3"/>
      <c r="W73" s="12" t="str">
        <f>VLOOKUP($A:$A,六条!$A:$AY,3,0)</f>
        <v>-</v>
      </c>
      <c r="X73" s="13" t="str">
        <f>VLOOKUP($A:$A,六条!$A:$AY,8,0)</f>
        <v>-</v>
      </c>
      <c r="Y73" s="13" t="str">
        <f>VLOOKUP($A:$A,六条!$A:$AY,13,0)</f>
        <v>-</v>
      </c>
      <c r="Z73" s="13" t="str">
        <f>VLOOKUP($A:$A,六条!$A:$AY,18,0)</f>
        <v>-</v>
      </c>
      <c r="AA73" s="13" t="str">
        <f>VLOOKUP($A:$A,六条!$A:$AY,23,0)</f>
        <v>-</v>
      </c>
      <c r="AB73" s="13" t="str">
        <f>VLOOKUP($A:$A,六条!$A:$AY,28,0)</f>
        <v>-</v>
      </c>
      <c r="AC73" s="13" t="str">
        <f>VLOOKUP($A:$A,六条!$A:$AY,33,0)</f>
        <v>-</v>
      </c>
      <c r="AD73" s="13" t="str">
        <f>VLOOKUP($A:$A,六条!$A:$AY,38,0)</f>
        <v>-</v>
      </c>
      <c r="AE73" s="13" t="str">
        <f>VLOOKUP($A:$A,六条!$A:$AY,43,0)</f>
        <v>-</v>
      </c>
      <c r="AF73" s="13" t="str">
        <f>VLOOKUP($A:$A,六条!$A:$AY,48,0)</f>
        <v>-</v>
      </c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</row>
    <row r="74" spans="1:52">
      <c r="A74" s="3" t="s">
        <v>208</v>
      </c>
      <c r="B74" s="13"/>
      <c r="C74" s="13"/>
      <c r="D74" s="13"/>
      <c r="E74" s="13"/>
      <c r="F74" s="13"/>
      <c r="G74" s="13"/>
      <c r="H74" s="13"/>
      <c r="I74" s="13"/>
      <c r="J74" s="13"/>
      <c r="K74" s="82"/>
      <c r="L74" s="13">
        <v>303</v>
      </c>
      <c r="M74" s="13">
        <v>206</v>
      </c>
      <c r="N74" s="13">
        <v>374</v>
      </c>
      <c r="O74" s="13">
        <v>351</v>
      </c>
      <c r="P74" s="13">
        <v>284</v>
      </c>
      <c r="Q74" s="13">
        <v>196</v>
      </c>
      <c r="R74" s="13">
        <v>269</v>
      </c>
      <c r="S74" s="13">
        <v>353</v>
      </c>
      <c r="T74" s="13">
        <v>375</v>
      </c>
      <c r="U74" s="13">
        <v>446</v>
      </c>
      <c r="V74" s="3"/>
      <c r="W74" s="12" t="str">
        <f>VLOOKUP($A:$A,六条!$A:$AY,3,0)</f>
        <v>-</v>
      </c>
      <c r="X74" s="13" t="str">
        <f>VLOOKUP($A:$A,六条!$A:$AY,8,0)</f>
        <v>-</v>
      </c>
      <c r="Y74" s="13" t="str">
        <f>VLOOKUP($A:$A,六条!$A:$AY,13,0)</f>
        <v>-</v>
      </c>
      <c r="Z74" s="13" t="str">
        <f>VLOOKUP($A:$A,六条!$A:$AY,18,0)</f>
        <v>-</v>
      </c>
      <c r="AA74" s="13" t="str">
        <f>VLOOKUP($A:$A,六条!$A:$AY,23,0)</f>
        <v>-</v>
      </c>
      <c r="AB74" s="13" t="str">
        <f>VLOOKUP($A:$A,六条!$A:$AY,28,0)</f>
        <v>-</v>
      </c>
      <c r="AC74" s="13" t="str">
        <f>VLOOKUP($A:$A,六条!$A:$AY,33,0)</f>
        <v>-</v>
      </c>
      <c r="AD74" s="13" t="str">
        <f>VLOOKUP($A:$A,六条!$A:$AY,38,0)</f>
        <v>-</v>
      </c>
      <c r="AE74" s="13" t="str">
        <f>VLOOKUP($A:$A,六条!$A:$AY,43,0)</f>
        <v>-</v>
      </c>
      <c r="AF74" s="13" t="str">
        <f>VLOOKUP($A:$A,六条!$A:$AY,48,0)</f>
        <v>-</v>
      </c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</row>
    <row r="75" spans="1:52">
      <c r="A75" s="3" t="s">
        <v>209</v>
      </c>
      <c r="B75" s="13"/>
      <c r="C75" s="13"/>
      <c r="D75" s="13"/>
      <c r="E75" s="13"/>
      <c r="F75" s="13"/>
      <c r="G75" s="13"/>
      <c r="H75" s="13"/>
      <c r="I75" s="13"/>
      <c r="J75" s="13"/>
      <c r="K75" s="82"/>
      <c r="L75" s="13">
        <v>303</v>
      </c>
      <c r="M75" s="13">
        <v>206</v>
      </c>
      <c r="N75" s="13">
        <v>374</v>
      </c>
      <c r="O75" s="13">
        <v>351</v>
      </c>
      <c r="P75" s="13">
        <v>284</v>
      </c>
      <c r="Q75" s="13">
        <v>196</v>
      </c>
      <c r="R75" s="13">
        <v>269</v>
      </c>
      <c r="S75" s="13">
        <v>353</v>
      </c>
      <c r="T75" s="13">
        <v>375</v>
      </c>
      <c r="U75" s="13">
        <v>446</v>
      </c>
      <c r="V75" s="3"/>
      <c r="W75" s="12" t="str">
        <f>VLOOKUP($A:$A,六条!$A:$AY,3,0)</f>
        <v>-</v>
      </c>
      <c r="X75" s="13" t="str">
        <f>VLOOKUP($A:$A,六条!$A:$AY,8,0)</f>
        <v>-</v>
      </c>
      <c r="Y75" s="13" t="str">
        <f>VLOOKUP($A:$A,六条!$A:$AY,13,0)</f>
        <v>-</v>
      </c>
      <c r="Z75" s="13" t="str">
        <f>VLOOKUP($A:$A,六条!$A:$AY,18,0)</f>
        <v>-</v>
      </c>
      <c r="AA75" s="13" t="str">
        <f>VLOOKUP($A:$A,六条!$A:$AY,23,0)</f>
        <v>-</v>
      </c>
      <c r="AB75" s="13" t="str">
        <f>VLOOKUP($A:$A,六条!$A:$AY,28,0)</f>
        <v>-</v>
      </c>
      <c r="AC75" s="13" t="str">
        <f>VLOOKUP($A:$A,六条!$A:$AY,33,0)</f>
        <v>-</v>
      </c>
      <c r="AD75" s="13" t="str">
        <f>VLOOKUP($A:$A,六条!$A:$AY,38,0)</f>
        <v>-</v>
      </c>
      <c r="AE75" s="13" t="str">
        <f>VLOOKUP($A:$A,六条!$A:$AY,43,0)</f>
        <v>-</v>
      </c>
      <c r="AF75" s="13" t="str">
        <f>VLOOKUP($A:$A,六条!$A:$AY,48,0)</f>
        <v>-</v>
      </c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</row>
    <row r="76" spans="1:52">
      <c r="A76" s="3" t="s">
        <v>210</v>
      </c>
      <c r="B76" s="13"/>
      <c r="C76" s="13"/>
      <c r="D76" s="13"/>
      <c r="E76" s="13"/>
      <c r="F76" s="13"/>
      <c r="G76" s="13"/>
      <c r="H76" s="13"/>
      <c r="I76" s="13"/>
      <c r="J76" s="13"/>
      <c r="K76" s="82"/>
      <c r="L76" s="13">
        <v>303</v>
      </c>
      <c r="M76" s="13">
        <v>206</v>
      </c>
      <c r="N76" s="13">
        <v>374</v>
      </c>
      <c r="O76" s="13">
        <v>351</v>
      </c>
      <c r="P76" s="13">
        <v>284</v>
      </c>
      <c r="Q76" s="13">
        <v>196</v>
      </c>
      <c r="R76" s="13">
        <v>269</v>
      </c>
      <c r="S76" s="13">
        <v>353</v>
      </c>
      <c r="T76" s="13">
        <v>375</v>
      </c>
      <c r="U76" s="13">
        <v>446</v>
      </c>
      <c r="V76" s="3"/>
      <c r="W76" s="12" t="str">
        <f>VLOOKUP($A:$A,六条!$A:$AY,3,0)</f>
        <v>-</v>
      </c>
      <c r="X76" s="13" t="str">
        <f>VLOOKUP($A:$A,六条!$A:$AY,8,0)</f>
        <v>-</v>
      </c>
      <c r="Y76" s="13" t="str">
        <f>VLOOKUP($A:$A,六条!$A:$AY,13,0)</f>
        <v>-</v>
      </c>
      <c r="Z76" s="13" t="str">
        <f>VLOOKUP($A:$A,六条!$A:$AY,18,0)</f>
        <v>-</v>
      </c>
      <c r="AA76" s="13" t="str">
        <f>VLOOKUP($A:$A,六条!$A:$AY,23,0)</f>
        <v>-</v>
      </c>
      <c r="AB76" s="13" t="str">
        <f>VLOOKUP($A:$A,六条!$A:$AY,28,0)</f>
        <v>-</v>
      </c>
      <c r="AC76" s="13" t="str">
        <f>VLOOKUP($A:$A,六条!$A:$AY,33,0)</f>
        <v>-</v>
      </c>
      <c r="AD76" s="13" t="str">
        <f>VLOOKUP($A:$A,六条!$A:$AY,38,0)</f>
        <v>-</v>
      </c>
      <c r="AE76" s="13" t="str">
        <f>VLOOKUP($A:$A,六条!$A:$AY,43,0)</f>
        <v>-</v>
      </c>
      <c r="AF76" s="13" t="str">
        <f>VLOOKUP($A:$A,六条!$A:$AY,48,0)</f>
        <v>-</v>
      </c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</row>
    <row r="77" spans="1:52">
      <c r="A77" s="3" t="s">
        <v>211</v>
      </c>
      <c r="B77" s="13"/>
      <c r="C77" s="13"/>
      <c r="D77" s="13"/>
      <c r="E77" s="13"/>
      <c r="F77" s="13"/>
      <c r="G77" s="13"/>
      <c r="H77" s="13"/>
      <c r="I77" s="13"/>
      <c r="J77" s="13"/>
      <c r="K77" s="82"/>
      <c r="L77" s="13">
        <v>303</v>
      </c>
      <c r="M77" s="13">
        <v>206</v>
      </c>
      <c r="N77" s="13">
        <v>374</v>
      </c>
      <c r="O77" s="13">
        <v>351</v>
      </c>
      <c r="P77" s="13">
        <v>284</v>
      </c>
      <c r="Q77" s="13">
        <v>196</v>
      </c>
      <c r="R77" s="13">
        <v>269</v>
      </c>
      <c r="S77" s="13">
        <v>353</v>
      </c>
      <c r="T77" s="13">
        <v>375</v>
      </c>
      <c r="U77" s="13">
        <v>446</v>
      </c>
      <c r="V77" s="3"/>
      <c r="W77" s="12" t="str">
        <f>VLOOKUP($A:$A,六条!$A:$AY,3,0)</f>
        <v>-</v>
      </c>
      <c r="X77" s="13" t="str">
        <f>VLOOKUP($A:$A,六条!$A:$AY,8,0)</f>
        <v>-</v>
      </c>
      <c r="Y77" s="13" t="str">
        <f>VLOOKUP($A:$A,六条!$A:$AY,13,0)</f>
        <v>-</v>
      </c>
      <c r="Z77" s="13" t="str">
        <f>VLOOKUP($A:$A,六条!$A:$AY,18,0)</f>
        <v>-</v>
      </c>
      <c r="AA77" s="13" t="str">
        <f>VLOOKUP($A:$A,六条!$A:$AY,23,0)</f>
        <v>-</v>
      </c>
      <c r="AB77" s="13" t="str">
        <f>VLOOKUP($A:$A,六条!$A:$AY,28,0)</f>
        <v>-</v>
      </c>
      <c r="AC77" s="13" t="str">
        <f>VLOOKUP($A:$A,六条!$A:$AY,33,0)</f>
        <v>-</v>
      </c>
      <c r="AD77" s="13" t="str">
        <f>VLOOKUP($A:$A,六条!$A:$AY,38,0)</f>
        <v>-</v>
      </c>
      <c r="AE77" s="13" t="str">
        <f>VLOOKUP($A:$A,六条!$A:$AY,43,0)</f>
        <v>-</v>
      </c>
      <c r="AF77" s="13" t="str">
        <f>VLOOKUP($A:$A,六条!$A:$AY,48,0)</f>
        <v>-</v>
      </c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</row>
    <row r="78" spans="1:52">
      <c r="A78" s="3" t="s">
        <v>212</v>
      </c>
      <c r="B78" s="13"/>
      <c r="C78" s="13"/>
      <c r="D78" s="13"/>
      <c r="E78" s="13"/>
      <c r="F78" s="13"/>
      <c r="G78" s="13"/>
      <c r="H78" s="13"/>
      <c r="I78" s="13"/>
      <c r="J78" s="13"/>
      <c r="K78" s="82"/>
      <c r="L78" s="13">
        <v>303</v>
      </c>
      <c r="M78" s="13">
        <v>206</v>
      </c>
      <c r="N78" s="13">
        <v>374</v>
      </c>
      <c r="O78" s="13">
        <v>351</v>
      </c>
      <c r="P78" s="13">
        <v>284</v>
      </c>
      <c r="Q78" s="13">
        <v>196</v>
      </c>
      <c r="R78" s="13">
        <v>269</v>
      </c>
      <c r="S78" s="13">
        <v>353</v>
      </c>
      <c r="T78" s="13">
        <v>375</v>
      </c>
      <c r="U78" s="13">
        <v>446</v>
      </c>
      <c r="V78" s="3"/>
      <c r="W78" s="12" t="str">
        <f>VLOOKUP($A:$A,六条!$A:$AY,3,0)</f>
        <v>-</v>
      </c>
      <c r="X78" s="13" t="str">
        <f>VLOOKUP($A:$A,六条!$A:$AY,8,0)</f>
        <v>-</v>
      </c>
      <c r="Y78" s="13" t="str">
        <f>VLOOKUP($A:$A,六条!$A:$AY,13,0)</f>
        <v>-</v>
      </c>
      <c r="Z78" s="13" t="str">
        <f>VLOOKUP($A:$A,六条!$A:$AY,18,0)</f>
        <v>-</v>
      </c>
      <c r="AA78" s="13" t="str">
        <f>VLOOKUP($A:$A,六条!$A:$AY,23,0)</f>
        <v>-</v>
      </c>
      <c r="AB78" s="13" t="str">
        <f>VLOOKUP($A:$A,六条!$A:$AY,28,0)</f>
        <v>-</v>
      </c>
      <c r="AC78" s="13" t="str">
        <f>VLOOKUP($A:$A,六条!$A:$AY,33,0)</f>
        <v>-</v>
      </c>
      <c r="AD78" s="13" t="str">
        <f>VLOOKUP($A:$A,六条!$A:$AY,38,0)</f>
        <v>-</v>
      </c>
      <c r="AE78" s="13" t="str">
        <f>VLOOKUP($A:$A,六条!$A:$AY,43,0)</f>
        <v>-</v>
      </c>
      <c r="AF78" s="13" t="str">
        <f>VLOOKUP($A:$A,六条!$A:$AY,48,0)</f>
        <v>-</v>
      </c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</row>
    <row r="79" spans="1:52">
      <c r="A79" s="3" t="s">
        <v>213</v>
      </c>
      <c r="B79" s="13"/>
      <c r="C79" s="13"/>
      <c r="D79" s="13"/>
      <c r="E79" s="13"/>
      <c r="F79" s="13"/>
      <c r="G79" s="13"/>
      <c r="H79" s="13"/>
      <c r="I79" s="13"/>
      <c r="J79" s="13"/>
      <c r="K79" s="82"/>
      <c r="L79" s="13">
        <v>303</v>
      </c>
      <c r="M79" s="13">
        <v>206</v>
      </c>
      <c r="N79" s="13">
        <v>374</v>
      </c>
      <c r="O79" s="13">
        <v>351</v>
      </c>
      <c r="P79" s="13">
        <v>284</v>
      </c>
      <c r="Q79" s="13">
        <v>196</v>
      </c>
      <c r="R79" s="13">
        <v>269</v>
      </c>
      <c r="S79" s="13">
        <v>353</v>
      </c>
      <c r="T79" s="13">
        <v>375</v>
      </c>
      <c r="U79" s="13">
        <v>446</v>
      </c>
      <c r="V79" s="3"/>
      <c r="W79" s="12" t="str">
        <f>VLOOKUP($A:$A,六条!$A:$AY,3,0)</f>
        <v>-</v>
      </c>
      <c r="X79" s="13" t="str">
        <f>VLOOKUP($A:$A,六条!$A:$AY,8,0)</f>
        <v>-</v>
      </c>
      <c r="Y79" s="13" t="str">
        <f>VLOOKUP($A:$A,六条!$A:$AY,13,0)</f>
        <v>-</v>
      </c>
      <c r="Z79" s="13" t="str">
        <f>VLOOKUP($A:$A,六条!$A:$AY,18,0)</f>
        <v>-</v>
      </c>
      <c r="AA79" s="13" t="str">
        <f>VLOOKUP($A:$A,六条!$A:$AY,23,0)</f>
        <v>-</v>
      </c>
      <c r="AB79" s="13" t="str">
        <f>VLOOKUP($A:$A,六条!$A:$AY,28,0)</f>
        <v>-</v>
      </c>
      <c r="AC79" s="13" t="str">
        <f>VLOOKUP($A:$A,六条!$A:$AY,33,0)</f>
        <v>-</v>
      </c>
      <c r="AD79" s="13" t="str">
        <f>VLOOKUP($A:$A,六条!$A:$AY,38,0)</f>
        <v>-</v>
      </c>
      <c r="AE79" s="13" t="str">
        <f>VLOOKUP($A:$A,六条!$A:$AY,43,0)</f>
        <v>-</v>
      </c>
      <c r="AF79" s="13" t="str">
        <f>VLOOKUP($A:$A,六条!$A:$AY,48,0)</f>
        <v>-</v>
      </c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</row>
    <row r="80" spans="1:52">
      <c r="A80" s="3" t="s">
        <v>214</v>
      </c>
      <c r="B80" s="13"/>
      <c r="C80" s="13"/>
      <c r="D80" s="13"/>
      <c r="E80" s="13"/>
      <c r="F80" s="13"/>
      <c r="G80" s="13"/>
      <c r="H80" s="13"/>
      <c r="I80" s="13"/>
      <c r="J80" s="13"/>
      <c r="K80" s="82"/>
      <c r="L80" s="13">
        <v>303</v>
      </c>
      <c r="M80" s="13">
        <v>206</v>
      </c>
      <c r="N80" s="13">
        <v>374</v>
      </c>
      <c r="O80" s="13">
        <v>351</v>
      </c>
      <c r="P80" s="13">
        <v>284</v>
      </c>
      <c r="Q80" s="13">
        <v>196</v>
      </c>
      <c r="R80" s="13">
        <v>269</v>
      </c>
      <c r="S80" s="13">
        <v>353</v>
      </c>
      <c r="T80" s="13">
        <v>375</v>
      </c>
      <c r="U80" s="13">
        <v>446</v>
      </c>
      <c r="V80" s="3"/>
      <c r="W80" s="12" t="str">
        <f>VLOOKUP($A:$A,六条!$A:$AY,3,0)</f>
        <v>-</v>
      </c>
      <c r="X80" s="13" t="str">
        <f>VLOOKUP($A:$A,六条!$A:$AY,8,0)</f>
        <v>-</v>
      </c>
      <c r="Y80" s="13" t="str">
        <f>VLOOKUP($A:$A,六条!$A:$AY,13,0)</f>
        <v>-</v>
      </c>
      <c r="Z80" s="13" t="str">
        <f>VLOOKUP($A:$A,六条!$A:$AY,18,0)</f>
        <v>-</v>
      </c>
      <c r="AA80" s="13" t="str">
        <f>VLOOKUP($A:$A,六条!$A:$AY,23,0)</f>
        <v>-</v>
      </c>
      <c r="AB80" s="13" t="str">
        <f>VLOOKUP($A:$A,六条!$A:$AY,28,0)</f>
        <v>-</v>
      </c>
      <c r="AC80" s="13" t="str">
        <f>VLOOKUP($A:$A,六条!$A:$AY,33,0)</f>
        <v>-</v>
      </c>
      <c r="AD80" s="13" t="str">
        <f>VLOOKUP($A:$A,六条!$A:$AY,38,0)</f>
        <v>-</v>
      </c>
      <c r="AE80" s="13" t="str">
        <f>VLOOKUP($A:$A,六条!$A:$AY,43,0)</f>
        <v>-</v>
      </c>
      <c r="AF80" s="13" t="str">
        <f>VLOOKUP($A:$A,六条!$A:$AY,48,0)</f>
        <v>-</v>
      </c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</row>
    <row r="81" spans="1:52">
      <c r="A81" s="3" t="s">
        <v>215</v>
      </c>
      <c r="B81" s="13"/>
      <c r="C81" s="13"/>
      <c r="D81" s="13"/>
      <c r="E81" s="13"/>
      <c r="F81" s="13"/>
      <c r="G81" s="13"/>
      <c r="H81" s="13"/>
      <c r="I81" s="13"/>
      <c r="J81" s="13"/>
      <c r="K81" s="82"/>
      <c r="L81" s="13">
        <v>303</v>
      </c>
      <c r="M81" s="13">
        <v>206</v>
      </c>
      <c r="N81" s="13">
        <v>374</v>
      </c>
      <c r="O81" s="13">
        <v>351</v>
      </c>
      <c r="P81" s="13">
        <v>284</v>
      </c>
      <c r="Q81" s="13">
        <v>196</v>
      </c>
      <c r="R81" s="13">
        <v>269</v>
      </c>
      <c r="S81" s="13">
        <v>353</v>
      </c>
      <c r="T81" s="13">
        <v>375</v>
      </c>
      <c r="U81" s="13">
        <v>446</v>
      </c>
      <c r="V81" s="3"/>
      <c r="W81" s="12" t="str">
        <f>VLOOKUP($A:$A,六条!$A:$AY,3,0)</f>
        <v>-</v>
      </c>
      <c r="X81" s="13" t="str">
        <f>VLOOKUP($A:$A,六条!$A:$AY,8,0)</f>
        <v>-</v>
      </c>
      <c r="Y81" s="13" t="str">
        <f>VLOOKUP($A:$A,六条!$A:$AY,13,0)</f>
        <v>-</v>
      </c>
      <c r="Z81" s="13" t="str">
        <f>VLOOKUP($A:$A,六条!$A:$AY,18,0)</f>
        <v>-</v>
      </c>
      <c r="AA81" s="13" t="str">
        <f>VLOOKUP($A:$A,六条!$A:$AY,23,0)</f>
        <v>-</v>
      </c>
      <c r="AB81" s="13" t="str">
        <f>VLOOKUP($A:$A,六条!$A:$AY,28,0)</f>
        <v>-</v>
      </c>
      <c r="AC81" s="13" t="str">
        <f>VLOOKUP($A:$A,六条!$A:$AY,33,0)</f>
        <v>-</v>
      </c>
      <c r="AD81" s="13" t="str">
        <f>VLOOKUP($A:$A,六条!$A:$AY,38,0)</f>
        <v>-</v>
      </c>
      <c r="AE81" s="13" t="str">
        <f>VLOOKUP($A:$A,六条!$A:$AY,43,0)</f>
        <v>-</v>
      </c>
      <c r="AF81" s="13" t="str">
        <f>VLOOKUP($A:$A,六条!$A:$AY,48,0)</f>
        <v>-</v>
      </c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</row>
    <row r="82" spans="1:52">
      <c r="A82" s="3" t="s">
        <v>216</v>
      </c>
      <c r="B82" s="13"/>
      <c r="C82" s="13"/>
      <c r="D82" s="13"/>
      <c r="E82" s="13"/>
      <c r="F82" s="13"/>
      <c r="G82" s="13"/>
      <c r="H82" s="13"/>
      <c r="I82" s="13"/>
      <c r="J82" s="13"/>
      <c r="K82" s="82"/>
      <c r="L82" s="13">
        <v>303</v>
      </c>
      <c r="M82" s="13">
        <v>206</v>
      </c>
      <c r="N82" s="13">
        <v>374</v>
      </c>
      <c r="O82" s="13">
        <v>351</v>
      </c>
      <c r="P82" s="13">
        <v>284</v>
      </c>
      <c r="Q82" s="13">
        <v>196</v>
      </c>
      <c r="R82" s="13">
        <v>269</v>
      </c>
      <c r="S82" s="13">
        <v>353</v>
      </c>
      <c r="T82" s="13">
        <v>375</v>
      </c>
      <c r="U82" s="13">
        <v>446</v>
      </c>
      <c r="V82" s="3"/>
      <c r="W82" s="12" t="str">
        <f>VLOOKUP($A:$A,六条!$A:$AY,3,0)</f>
        <v>-</v>
      </c>
      <c r="X82" s="13" t="str">
        <f>VLOOKUP($A:$A,六条!$A:$AY,8,0)</f>
        <v>-</v>
      </c>
      <c r="Y82" s="13" t="str">
        <f>VLOOKUP($A:$A,六条!$A:$AY,13,0)</f>
        <v>-</v>
      </c>
      <c r="Z82" s="13" t="str">
        <f>VLOOKUP($A:$A,六条!$A:$AY,18,0)</f>
        <v>-</v>
      </c>
      <c r="AA82" s="13" t="str">
        <f>VLOOKUP($A:$A,六条!$A:$AY,23,0)</f>
        <v>-</v>
      </c>
      <c r="AB82" s="13" t="str">
        <f>VLOOKUP($A:$A,六条!$A:$AY,28,0)</f>
        <v>-</v>
      </c>
      <c r="AC82" s="13" t="str">
        <f>VLOOKUP($A:$A,六条!$A:$AY,33,0)</f>
        <v>-</v>
      </c>
      <c r="AD82" s="13" t="str">
        <f>VLOOKUP($A:$A,六条!$A:$AY,38,0)</f>
        <v>-</v>
      </c>
      <c r="AE82" s="13" t="str">
        <f>VLOOKUP($A:$A,六条!$A:$AY,43,0)</f>
        <v>-</v>
      </c>
      <c r="AF82" s="13" t="str">
        <f>VLOOKUP($A:$A,六条!$A:$AY,48,0)</f>
        <v>-</v>
      </c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</row>
    <row r="83" spans="1:52">
      <c r="A83" s="3" t="s">
        <v>217</v>
      </c>
      <c r="B83" s="13"/>
      <c r="C83" s="13"/>
      <c r="D83" s="13"/>
      <c r="E83" s="13"/>
      <c r="F83" s="13"/>
      <c r="G83" s="13"/>
      <c r="H83" s="13"/>
      <c r="I83" s="13"/>
      <c r="J83" s="13"/>
      <c r="K83" s="82"/>
      <c r="L83" s="13">
        <v>303</v>
      </c>
      <c r="M83" s="13">
        <v>206</v>
      </c>
      <c r="N83" s="13">
        <v>374</v>
      </c>
      <c r="O83" s="13">
        <v>351</v>
      </c>
      <c r="P83" s="13">
        <v>284</v>
      </c>
      <c r="Q83" s="13">
        <v>196</v>
      </c>
      <c r="R83" s="13">
        <v>269</v>
      </c>
      <c r="S83" s="13">
        <v>353</v>
      </c>
      <c r="T83" s="13">
        <v>375</v>
      </c>
      <c r="U83" s="13">
        <v>446</v>
      </c>
      <c r="V83" s="3"/>
      <c r="W83" s="12" t="str">
        <f>VLOOKUP($A:$A,六条!$A:$AY,3,0)</f>
        <v>-</v>
      </c>
      <c r="X83" s="13" t="str">
        <f>VLOOKUP($A:$A,六条!$A:$AY,8,0)</f>
        <v>-</v>
      </c>
      <c r="Y83" s="13" t="str">
        <f>VLOOKUP($A:$A,六条!$A:$AY,13,0)</f>
        <v>-</v>
      </c>
      <c r="Z83" s="13" t="str">
        <f>VLOOKUP($A:$A,六条!$A:$AY,18,0)</f>
        <v>-</v>
      </c>
      <c r="AA83" s="13" t="str">
        <f>VLOOKUP($A:$A,六条!$A:$AY,23,0)</f>
        <v>-</v>
      </c>
      <c r="AB83" s="13" t="str">
        <f>VLOOKUP($A:$A,六条!$A:$AY,28,0)</f>
        <v>-</v>
      </c>
      <c r="AC83" s="13" t="str">
        <f>VLOOKUP($A:$A,六条!$A:$AY,33,0)</f>
        <v>-</v>
      </c>
      <c r="AD83" s="13" t="str">
        <f>VLOOKUP($A:$A,六条!$A:$AY,38,0)</f>
        <v>-</v>
      </c>
      <c r="AE83" s="13" t="str">
        <f>VLOOKUP($A:$A,六条!$A:$AY,43,0)</f>
        <v>-</v>
      </c>
      <c r="AF83" s="13" t="str">
        <f>VLOOKUP($A:$A,六条!$A:$AY,48,0)</f>
        <v>-</v>
      </c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</row>
    <row r="84" spans="1:52">
      <c r="A84" s="3" t="s">
        <v>291</v>
      </c>
      <c r="B84" s="13"/>
      <c r="C84" s="13"/>
      <c r="D84" s="13"/>
      <c r="E84" s="13"/>
      <c r="F84" s="13"/>
      <c r="G84" s="13"/>
      <c r="H84" s="13"/>
      <c r="I84" s="13"/>
      <c r="J84" s="13"/>
      <c r="K84" s="82"/>
      <c r="L84" s="13">
        <v>303</v>
      </c>
      <c r="M84" s="13">
        <v>206</v>
      </c>
      <c r="N84" s="13">
        <v>374</v>
      </c>
      <c r="O84" s="13">
        <v>351</v>
      </c>
      <c r="P84" s="13">
        <v>284</v>
      </c>
      <c r="Q84" s="13">
        <v>196</v>
      </c>
      <c r="R84" s="13">
        <v>269</v>
      </c>
      <c r="S84" s="13">
        <v>353</v>
      </c>
      <c r="T84" s="13">
        <v>375</v>
      </c>
      <c r="U84" s="13">
        <v>446</v>
      </c>
      <c r="V84" s="3"/>
      <c r="W84" s="12" t="str">
        <f>VLOOKUP($A:$A,六条!$A:$AY,3,0)</f>
        <v>-</v>
      </c>
      <c r="X84" s="13" t="str">
        <f>VLOOKUP($A:$A,六条!$A:$AY,8,0)</f>
        <v>-</v>
      </c>
      <c r="Y84" s="13" t="str">
        <f>VLOOKUP($A:$A,六条!$A:$AY,13,0)</f>
        <v>-</v>
      </c>
      <c r="Z84" s="13" t="str">
        <f>VLOOKUP($A:$A,六条!$A:$AY,18,0)</f>
        <v>-</v>
      </c>
      <c r="AA84" s="13" t="str">
        <f>VLOOKUP($A:$A,六条!$A:$AY,23,0)</f>
        <v>-</v>
      </c>
      <c r="AB84" s="13" t="str">
        <f>VLOOKUP($A:$A,六条!$A:$AY,28,0)</f>
        <v>-</v>
      </c>
      <c r="AC84" s="13" t="str">
        <f>VLOOKUP($A:$A,六条!$A:$AY,33,0)</f>
        <v>-</v>
      </c>
      <c r="AD84" s="13" t="str">
        <f>VLOOKUP($A:$A,六条!$A:$AY,38,0)</f>
        <v>-</v>
      </c>
      <c r="AE84" s="13" t="str">
        <f>VLOOKUP($A:$A,六条!$A:$AY,43,0)</f>
        <v>-</v>
      </c>
      <c r="AF84" s="13" t="str">
        <f>VLOOKUP($A:$A,六条!$A:$AY,48,0)</f>
        <v>-</v>
      </c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</row>
    <row r="85" spans="1:52">
      <c r="A85" s="3" t="s">
        <v>292</v>
      </c>
      <c r="B85" s="13"/>
      <c r="C85" s="13"/>
      <c r="D85" s="13"/>
      <c r="E85" s="13"/>
      <c r="F85" s="13"/>
      <c r="G85" s="13"/>
      <c r="H85" s="13"/>
      <c r="I85" s="13"/>
      <c r="J85" s="13"/>
      <c r="K85" s="82"/>
      <c r="L85" s="13">
        <v>303</v>
      </c>
      <c r="M85" s="13">
        <v>206</v>
      </c>
      <c r="N85" s="13">
        <v>374</v>
      </c>
      <c r="O85" s="13">
        <v>351</v>
      </c>
      <c r="P85" s="13">
        <v>284</v>
      </c>
      <c r="Q85" s="13">
        <v>196</v>
      </c>
      <c r="R85" s="13">
        <v>269</v>
      </c>
      <c r="S85" s="13">
        <v>353</v>
      </c>
      <c r="T85" s="13">
        <v>375</v>
      </c>
      <c r="U85" s="13">
        <v>446</v>
      </c>
      <c r="V85" s="3"/>
      <c r="W85" s="12" t="str">
        <f>VLOOKUP($A:$A,六条!$A:$AY,3,0)</f>
        <v>x</v>
      </c>
      <c r="X85" s="13" t="str">
        <f>VLOOKUP($A:$A,六条!$A:$AY,8,0)</f>
        <v>x</v>
      </c>
      <c r="Y85" s="13" t="str">
        <f>VLOOKUP($A:$A,六条!$A:$AY,13,0)</f>
        <v>x</v>
      </c>
      <c r="Z85" s="13" t="str">
        <f>VLOOKUP($A:$A,六条!$A:$AY,18,0)</f>
        <v>x</v>
      </c>
      <c r="AA85" s="13" t="str">
        <f>VLOOKUP($A:$A,六条!$A:$AY,23,0)</f>
        <v>x</v>
      </c>
      <c r="AB85" s="13" t="str">
        <f>VLOOKUP($A:$A,六条!$A:$AY,28,0)</f>
        <v>x</v>
      </c>
      <c r="AC85" s="13" t="str">
        <f>VLOOKUP($A:$A,六条!$A:$AY,33,0)</f>
        <v>x</v>
      </c>
      <c r="AD85" s="13" t="str">
        <f>VLOOKUP($A:$A,六条!$A:$AY,38,0)</f>
        <v>x</v>
      </c>
      <c r="AE85" s="13" t="str">
        <f>VLOOKUP($A:$A,六条!$A:$AY,43,0)</f>
        <v>x</v>
      </c>
      <c r="AF85" s="13" t="str">
        <f>VLOOKUP($A:$A,六条!$A:$AY,48,0)</f>
        <v>x</v>
      </c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</row>
    <row r="86" spans="1:52">
      <c r="A86" s="3" t="s">
        <v>218</v>
      </c>
      <c r="B86" s="13"/>
      <c r="C86" s="13"/>
      <c r="D86" s="13"/>
      <c r="E86" s="13"/>
      <c r="F86" s="13"/>
      <c r="G86" s="13"/>
      <c r="H86" s="13"/>
      <c r="I86" s="13"/>
      <c r="J86" s="13"/>
      <c r="K86" s="82"/>
      <c r="L86" s="13">
        <v>303</v>
      </c>
      <c r="M86" s="13">
        <v>206</v>
      </c>
      <c r="N86" s="13">
        <v>374</v>
      </c>
      <c r="O86" s="13">
        <v>351</v>
      </c>
      <c r="P86" s="13">
        <v>284</v>
      </c>
      <c r="Q86" s="13">
        <v>196</v>
      </c>
      <c r="R86" s="13">
        <v>269</v>
      </c>
      <c r="S86" s="13">
        <v>353</v>
      </c>
      <c r="T86" s="13">
        <v>375</v>
      </c>
      <c r="U86" s="13">
        <v>446</v>
      </c>
      <c r="V86" s="3"/>
      <c r="W86" s="12" t="str">
        <f>VLOOKUP($A:$A,六条!$A:$AY,3,0)</f>
        <v>-</v>
      </c>
      <c r="X86" s="13" t="str">
        <f>VLOOKUP($A:$A,六条!$A:$AY,8,0)</f>
        <v>-</v>
      </c>
      <c r="Y86" s="13" t="str">
        <f>VLOOKUP($A:$A,六条!$A:$AY,13,0)</f>
        <v>-</v>
      </c>
      <c r="Z86" s="13" t="str">
        <f>VLOOKUP($A:$A,六条!$A:$AY,18,0)</f>
        <v>-</v>
      </c>
      <c r="AA86" s="13" t="str">
        <f>VLOOKUP($A:$A,六条!$A:$AY,23,0)</f>
        <v>-</v>
      </c>
      <c r="AB86" s="13" t="str">
        <f>VLOOKUP($A:$A,六条!$A:$AY,28,0)</f>
        <v>-</v>
      </c>
      <c r="AC86" s="13" t="str">
        <f>VLOOKUP($A:$A,六条!$A:$AY,33,0)</f>
        <v>-</v>
      </c>
      <c r="AD86" s="13" t="str">
        <f>VLOOKUP($A:$A,六条!$A:$AY,38,0)</f>
        <v>-</v>
      </c>
      <c r="AE86" s="13" t="str">
        <f>VLOOKUP($A:$A,六条!$A:$AY,43,0)</f>
        <v>-</v>
      </c>
      <c r="AF86" s="13" t="str">
        <f>VLOOKUP($A:$A,六条!$A:$AY,48,0)</f>
        <v>-</v>
      </c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</row>
    <row r="87" spans="1:52">
      <c r="A87" s="3" t="s">
        <v>219</v>
      </c>
      <c r="B87" s="13"/>
      <c r="C87" s="13"/>
      <c r="D87" s="13"/>
      <c r="E87" s="13"/>
      <c r="F87" s="13"/>
      <c r="G87" s="13"/>
      <c r="H87" s="13"/>
      <c r="I87" s="13"/>
      <c r="J87" s="13"/>
      <c r="K87" s="82"/>
      <c r="L87" s="13">
        <v>303</v>
      </c>
      <c r="M87" s="13">
        <v>206</v>
      </c>
      <c r="N87" s="13">
        <v>374</v>
      </c>
      <c r="O87" s="13">
        <v>351</v>
      </c>
      <c r="P87" s="13">
        <v>284</v>
      </c>
      <c r="Q87" s="13">
        <v>196</v>
      </c>
      <c r="R87" s="13">
        <v>269</v>
      </c>
      <c r="S87" s="13">
        <v>353</v>
      </c>
      <c r="T87" s="13">
        <v>375</v>
      </c>
      <c r="U87" s="13">
        <v>446</v>
      </c>
      <c r="V87" s="3"/>
      <c r="W87" s="12" t="str">
        <f>VLOOKUP($A:$A,六条!$A:$AY,3,0)</f>
        <v>-</v>
      </c>
      <c r="X87" s="13" t="str">
        <f>VLOOKUP($A:$A,六条!$A:$AY,8,0)</f>
        <v>-</v>
      </c>
      <c r="Y87" s="13" t="str">
        <f>VLOOKUP($A:$A,六条!$A:$AY,13,0)</f>
        <v>-</v>
      </c>
      <c r="Z87" s="13" t="str">
        <f>VLOOKUP($A:$A,六条!$A:$AY,18,0)</f>
        <v>-</v>
      </c>
      <c r="AA87" s="13" t="str">
        <f>VLOOKUP($A:$A,六条!$A:$AY,23,0)</f>
        <v>-</v>
      </c>
      <c r="AB87" s="13" t="str">
        <f>VLOOKUP($A:$A,六条!$A:$AY,28,0)</f>
        <v>-</v>
      </c>
      <c r="AC87" s="13" t="str">
        <f>VLOOKUP($A:$A,六条!$A:$AY,33,0)</f>
        <v>-</v>
      </c>
      <c r="AD87" s="13" t="str">
        <f>VLOOKUP($A:$A,六条!$A:$AY,38,0)</f>
        <v>-</v>
      </c>
      <c r="AE87" s="13" t="str">
        <f>VLOOKUP($A:$A,六条!$A:$AY,43,0)</f>
        <v>-</v>
      </c>
      <c r="AF87" s="13" t="str">
        <f>VLOOKUP($A:$A,六条!$A:$AY,48,0)</f>
        <v>-</v>
      </c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</row>
    <row r="88" spans="1:52">
      <c r="A88" s="3" t="s">
        <v>220</v>
      </c>
      <c r="B88" s="13">
        <v>400</v>
      </c>
      <c r="C88" s="13">
        <v>372</v>
      </c>
      <c r="D88" s="13">
        <v>471</v>
      </c>
      <c r="E88" s="13">
        <v>297</v>
      </c>
      <c r="F88" s="13">
        <v>479</v>
      </c>
      <c r="G88" s="13">
        <v>397</v>
      </c>
      <c r="H88" s="13">
        <v>443</v>
      </c>
      <c r="I88" s="13">
        <v>405</v>
      </c>
      <c r="J88" s="13"/>
      <c r="K88" s="82"/>
      <c r="L88" s="13">
        <v>303</v>
      </c>
      <c r="M88" s="13">
        <v>206</v>
      </c>
      <c r="N88" s="13">
        <v>374</v>
      </c>
      <c r="O88" s="13">
        <v>351</v>
      </c>
      <c r="P88" s="13">
        <v>284</v>
      </c>
      <c r="Q88" s="13">
        <v>196</v>
      </c>
      <c r="R88" s="13">
        <v>269</v>
      </c>
      <c r="S88" s="13">
        <v>353</v>
      </c>
      <c r="T88" s="13">
        <v>375</v>
      </c>
      <c r="U88" s="13">
        <v>446</v>
      </c>
      <c r="V88" s="3"/>
      <c r="W88" s="12">
        <f>VLOOKUP($A:$A,六条!$A:$AY,3,0)</f>
        <v>400</v>
      </c>
      <c r="X88" s="13">
        <f>VLOOKUP($A:$A,六条!$A:$AY,8,0)</f>
        <v>372</v>
      </c>
      <c r="Y88" s="13">
        <f>VLOOKUP($A:$A,六条!$A:$AY,13,0)</f>
        <v>471</v>
      </c>
      <c r="Z88" s="13">
        <f>VLOOKUP($A:$A,六条!$A:$AY,18,0)</f>
        <v>297</v>
      </c>
      <c r="AA88" s="13">
        <f>VLOOKUP($A:$A,六条!$A:$AY,23,0)</f>
        <v>479</v>
      </c>
      <c r="AB88" s="13">
        <f>VLOOKUP($A:$A,六条!$A:$AY,28,0)</f>
        <v>397</v>
      </c>
      <c r="AC88" s="13">
        <f>VLOOKUP($A:$A,六条!$A:$AY,33,0)</f>
        <v>443</v>
      </c>
      <c r="AD88" s="13">
        <f>VLOOKUP($A:$A,六条!$A:$AY,38,0)</f>
        <v>405</v>
      </c>
      <c r="AE88" s="13" t="str">
        <f>VLOOKUP($A:$A,六条!$A:$AY,43,0)</f>
        <v>x</v>
      </c>
      <c r="AF88" s="13" t="str">
        <f>VLOOKUP($A:$A,六条!$A:$AY,48,0)</f>
        <v>x</v>
      </c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</row>
    <row r="89" spans="1:52">
      <c r="A89" s="3" t="s">
        <v>221</v>
      </c>
      <c r="B89" s="13"/>
      <c r="C89" s="13"/>
      <c r="D89" s="13"/>
      <c r="E89" s="13"/>
      <c r="F89" s="13"/>
      <c r="G89" s="13"/>
      <c r="H89" s="13"/>
      <c r="I89" s="13"/>
      <c r="J89" s="13"/>
      <c r="K89" s="82"/>
      <c r="L89" s="13">
        <v>303</v>
      </c>
      <c r="M89" s="13">
        <v>206</v>
      </c>
      <c r="N89" s="13">
        <v>374</v>
      </c>
      <c r="O89" s="13">
        <v>351</v>
      </c>
      <c r="P89" s="13">
        <v>284</v>
      </c>
      <c r="Q89" s="13">
        <v>196</v>
      </c>
      <c r="R89" s="13">
        <v>269</v>
      </c>
      <c r="S89" s="13">
        <v>353</v>
      </c>
      <c r="T89" s="13">
        <v>375</v>
      </c>
      <c r="U89" s="13">
        <v>446</v>
      </c>
      <c r="V89" s="3"/>
      <c r="W89" s="12" t="str">
        <f>VLOOKUP($A:$A,六条!$A:$AY,3,0)</f>
        <v>x</v>
      </c>
      <c r="X89" s="13" t="str">
        <f>VLOOKUP($A:$A,六条!$A:$AY,8,0)</f>
        <v>x</v>
      </c>
      <c r="Y89" s="13" t="str">
        <f>VLOOKUP($A:$A,六条!$A:$AY,13,0)</f>
        <v>x</v>
      </c>
      <c r="Z89" s="13" t="str">
        <f>VLOOKUP($A:$A,六条!$A:$AY,18,0)</f>
        <v>x</v>
      </c>
      <c r="AA89" s="13" t="str">
        <f>VLOOKUP($A:$A,六条!$A:$AY,23,0)</f>
        <v>x</v>
      </c>
      <c r="AB89" s="13" t="str">
        <f>VLOOKUP($A:$A,六条!$A:$AY,28,0)</f>
        <v>x</v>
      </c>
      <c r="AC89" s="13" t="str">
        <f>VLOOKUP($A:$A,六条!$A:$AY,33,0)</f>
        <v>x</v>
      </c>
      <c r="AD89" s="13" t="str">
        <f>VLOOKUP($A:$A,六条!$A:$AY,38,0)</f>
        <v>x</v>
      </c>
      <c r="AE89" s="13" t="str">
        <f>VLOOKUP($A:$A,六条!$A:$AY,43,0)</f>
        <v>x</v>
      </c>
      <c r="AF89" s="13" t="str">
        <f>VLOOKUP($A:$A,六条!$A:$AY,48,0)</f>
        <v>x</v>
      </c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</row>
    <row r="90" spans="1:52">
      <c r="A90" s="3" t="s">
        <v>222</v>
      </c>
      <c r="B90" s="13"/>
      <c r="C90" s="13"/>
      <c r="D90" s="13"/>
      <c r="E90" s="13"/>
      <c r="F90" s="13"/>
      <c r="G90" s="13"/>
      <c r="H90" s="13"/>
      <c r="I90" s="13"/>
      <c r="J90" s="13"/>
      <c r="K90" s="82"/>
      <c r="L90" s="13">
        <v>303</v>
      </c>
      <c r="M90" s="13">
        <v>206</v>
      </c>
      <c r="N90" s="13">
        <v>374</v>
      </c>
      <c r="O90" s="13">
        <v>351</v>
      </c>
      <c r="P90" s="13">
        <v>284</v>
      </c>
      <c r="Q90" s="13">
        <v>196</v>
      </c>
      <c r="R90" s="13">
        <v>269</v>
      </c>
      <c r="S90" s="13">
        <v>353</v>
      </c>
      <c r="T90" s="13">
        <v>375</v>
      </c>
      <c r="U90" s="13">
        <v>446</v>
      </c>
      <c r="V90" s="3"/>
      <c r="W90" s="12" t="str">
        <f>VLOOKUP($A:$A,六条!$A:$AY,3,0)</f>
        <v>-</v>
      </c>
      <c r="X90" s="13" t="str">
        <f>VLOOKUP($A:$A,六条!$A:$AY,8,0)</f>
        <v>-</v>
      </c>
      <c r="Y90" s="13" t="str">
        <f>VLOOKUP($A:$A,六条!$A:$AY,13,0)</f>
        <v>-</v>
      </c>
      <c r="Z90" s="13" t="str">
        <f>VLOOKUP($A:$A,六条!$A:$AY,18,0)</f>
        <v>-</v>
      </c>
      <c r="AA90" s="13" t="str">
        <f>VLOOKUP($A:$A,六条!$A:$AY,23,0)</f>
        <v>-</v>
      </c>
      <c r="AB90" s="13" t="str">
        <f>VLOOKUP($A:$A,六条!$A:$AY,28,0)</f>
        <v>-</v>
      </c>
      <c r="AC90" s="13" t="str">
        <f>VLOOKUP($A:$A,六条!$A:$AY,33,0)</f>
        <v>-</v>
      </c>
      <c r="AD90" s="13" t="str">
        <f>VLOOKUP($A:$A,六条!$A:$AY,38,0)</f>
        <v>-</v>
      </c>
      <c r="AE90" s="13" t="str">
        <f>VLOOKUP($A:$A,六条!$A:$AY,43,0)</f>
        <v>-</v>
      </c>
      <c r="AF90" s="13" t="str">
        <f>VLOOKUP($A:$A,六条!$A:$AY,48,0)</f>
        <v>-</v>
      </c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</row>
    <row r="91" spans="1:52">
      <c r="A91" s="3" t="s">
        <v>223</v>
      </c>
      <c r="B91" s="13"/>
      <c r="C91" s="13"/>
      <c r="D91" s="13"/>
      <c r="E91" s="13"/>
      <c r="F91" s="13"/>
      <c r="G91" s="13"/>
      <c r="H91" s="13"/>
      <c r="I91" s="13"/>
      <c r="J91" s="13"/>
      <c r="K91" s="82"/>
      <c r="L91" s="13">
        <v>303</v>
      </c>
      <c r="M91" s="13">
        <v>206</v>
      </c>
      <c r="N91" s="13">
        <v>374</v>
      </c>
      <c r="O91" s="13">
        <v>351</v>
      </c>
      <c r="P91" s="13">
        <v>284</v>
      </c>
      <c r="Q91" s="13">
        <v>196</v>
      </c>
      <c r="R91" s="13">
        <v>269</v>
      </c>
      <c r="S91" s="13">
        <v>353</v>
      </c>
      <c r="T91" s="13">
        <v>375</v>
      </c>
      <c r="U91" s="13">
        <v>446</v>
      </c>
      <c r="V91" s="3"/>
      <c r="W91" s="12" t="str">
        <f>VLOOKUP($A:$A,六条!$A:$AY,3,0)</f>
        <v>-</v>
      </c>
      <c r="X91" s="13" t="str">
        <f>VLOOKUP($A:$A,六条!$A:$AY,8,0)</f>
        <v>-</v>
      </c>
      <c r="Y91" s="13" t="str">
        <f>VLOOKUP($A:$A,六条!$A:$AY,13,0)</f>
        <v>-</v>
      </c>
      <c r="Z91" s="13" t="str">
        <f>VLOOKUP($A:$A,六条!$A:$AY,18,0)</f>
        <v>-</v>
      </c>
      <c r="AA91" s="13" t="str">
        <f>VLOOKUP($A:$A,六条!$A:$AY,23,0)</f>
        <v>-</v>
      </c>
      <c r="AB91" s="13" t="str">
        <f>VLOOKUP($A:$A,六条!$A:$AY,28,0)</f>
        <v>-</v>
      </c>
      <c r="AC91" s="13" t="str">
        <f>VLOOKUP($A:$A,六条!$A:$AY,33,0)</f>
        <v>-</v>
      </c>
      <c r="AD91" s="13" t="str">
        <f>VLOOKUP($A:$A,六条!$A:$AY,38,0)</f>
        <v>-</v>
      </c>
      <c r="AE91" s="13" t="str">
        <f>VLOOKUP($A:$A,六条!$A:$AY,43,0)</f>
        <v>-</v>
      </c>
      <c r="AF91" s="13" t="str">
        <f>VLOOKUP($A:$A,六条!$A:$AY,48,0)</f>
        <v>-</v>
      </c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</row>
    <row r="92" spans="1:52">
      <c r="A92" s="3" t="s">
        <v>224</v>
      </c>
      <c r="B92" s="13"/>
      <c r="C92" s="13"/>
      <c r="D92" s="13"/>
      <c r="E92" s="13"/>
      <c r="F92" s="13"/>
      <c r="G92" s="13"/>
      <c r="H92" s="13"/>
      <c r="I92" s="13"/>
      <c r="J92" s="13"/>
      <c r="K92" s="82"/>
      <c r="L92" s="13">
        <v>303</v>
      </c>
      <c r="M92" s="13">
        <v>206</v>
      </c>
      <c r="N92" s="13">
        <v>374</v>
      </c>
      <c r="O92" s="13">
        <v>351</v>
      </c>
      <c r="P92" s="13">
        <v>284</v>
      </c>
      <c r="Q92" s="13">
        <v>196</v>
      </c>
      <c r="R92" s="13">
        <v>269</v>
      </c>
      <c r="S92" s="13">
        <v>353</v>
      </c>
      <c r="T92" s="13">
        <v>375</v>
      </c>
      <c r="U92" s="13">
        <v>446</v>
      </c>
      <c r="V92" s="3"/>
      <c r="W92" s="12" t="str">
        <f>VLOOKUP($A:$A,六条!$A:$AY,3,0)</f>
        <v>-</v>
      </c>
      <c r="X92" s="13" t="str">
        <f>VLOOKUP($A:$A,六条!$A:$AY,8,0)</f>
        <v>-</v>
      </c>
      <c r="Y92" s="13" t="str">
        <f>VLOOKUP($A:$A,六条!$A:$AY,13,0)</f>
        <v>-</v>
      </c>
      <c r="Z92" s="13" t="str">
        <f>VLOOKUP($A:$A,六条!$A:$AY,18,0)</f>
        <v>-</v>
      </c>
      <c r="AA92" s="13" t="str">
        <f>VLOOKUP($A:$A,六条!$A:$AY,23,0)</f>
        <v>-</v>
      </c>
      <c r="AB92" s="13" t="str">
        <f>VLOOKUP($A:$A,六条!$A:$AY,28,0)</f>
        <v>-</v>
      </c>
      <c r="AC92" s="13" t="str">
        <f>VLOOKUP($A:$A,六条!$A:$AY,33,0)</f>
        <v>-</v>
      </c>
      <c r="AD92" s="13" t="str">
        <f>VLOOKUP($A:$A,六条!$A:$AY,38,0)</f>
        <v>-</v>
      </c>
      <c r="AE92" s="13" t="str">
        <f>VLOOKUP($A:$A,六条!$A:$AY,43,0)</f>
        <v>-</v>
      </c>
      <c r="AF92" s="13" t="str">
        <f>VLOOKUP($A:$A,六条!$A:$AY,48,0)</f>
        <v>-</v>
      </c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</row>
    <row r="93" spans="1:52">
      <c r="A93" s="3" t="s">
        <v>225</v>
      </c>
      <c r="B93" s="13"/>
      <c r="C93" s="13"/>
      <c r="D93" s="13"/>
      <c r="E93" s="13"/>
      <c r="F93" s="13"/>
      <c r="G93" s="13"/>
      <c r="H93" s="13"/>
      <c r="I93" s="13"/>
      <c r="J93" s="13"/>
      <c r="K93" s="82"/>
      <c r="L93" s="13">
        <v>303</v>
      </c>
      <c r="M93" s="13">
        <v>206</v>
      </c>
      <c r="N93" s="13">
        <v>374</v>
      </c>
      <c r="O93" s="13">
        <v>351</v>
      </c>
      <c r="P93" s="13">
        <v>284</v>
      </c>
      <c r="Q93" s="13">
        <v>196</v>
      </c>
      <c r="R93" s="13">
        <v>269</v>
      </c>
      <c r="S93" s="13">
        <v>353</v>
      </c>
      <c r="T93" s="13">
        <v>375</v>
      </c>
      <c r="U93" s="13">
        <v>446</v>
      </c>
      <c r="V93" s="3"/>
      <c r="W93" s="12" t="str">
        <f>VLOOKUP($A:$A,六条!$A:$AY,3,0)</f>
        <v>-</v>
      </c>
      <c r="X93" s="13" t="str">
        <f>VLOOKUP($A:$A,六条!$A:$AY,8,0)</f>
        <v>-</v>
      </c>
      <c r="Y93" s="13" t="str">
        <f>VLOOKUP($A:$A,六条!$A:$AY,13,0)</f>
        <v>-</v>
      </c>
      <c r="Z93" s="13" t="str">
        <f>VLOOKUP($A:$A,六条!$A:$AY,18,0)</f>
        <v>-</v>
      </c>
      <c r="AA93" s="13" t="str">
        <f>VLOOKUP($A:$A,六条!$A:$AY,23,0)</f>
        <v>-</v>
      </c>
      <c r="AB93" s="13" t="str">
        <f>VLOOKUP($A:$A,六条!$A:$AY,28,0)</f>
        <v>-</v>
      </c>
      <c r="AC93" s="13" t="str">
        <f>VLOOKUP($A:$A,六条!$A:$AY,33,0)</f>
        <v>-</v>
      </c>
      <c r="AD93" s="13" t="str">
        <f>VLOOKUP($A:$A,六条!$A:$AY,38,0)</f>
        <v>-</v>
      </c>
      <c r="AE93" s="13" t="str">
        <f>VLOOKUP($A:$A,六条!$A:$AY,43,0)</f>
        <v>-</v>
      </c>
      <c r="AF93" s="13" t="str">
        <f>VLOOKUP($A:$A,六条!$A:$AY,48,0)</f>
        <v>-</v>
      </c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</row>
    <row r="94" spans="1:52">
      <c r="A94" s="3" t="s">
        <v>226</v>
      </c>
      <c r="B94" s="13"/>
      <c r="C94" s="13"/>
      <c r="D94" s="13"/>
      <c r="E94" s="13"/>
      <c r="F94" s="13"/>
      <c r="G94" s="13"/>
      <c r="H94" s="13"/>
      <c r="I94" s="13"/>
      <c r="J94" s="13"/>
      <c r="K94" s="82"/>
      <c r="L94" s="13">
        <v>303</v>
      </c>
      <c r="M94" s="13">
        <v>206</v>
      </c>
      <c r="N94" s="13">
        <v>374</v>
      </c>
      <c r="O94" s="13">
        <v>351</v>
      </c>
      <c r="P94" s="13">
        <v>284</v>
      </c>
      <c r="Q94" s="13">
        <v>196</v>
      </c>
      <c r="R94" s="13">
        <v>269</v>
      </c>
      <c r="S94" s="13">
        <v>353</v>
      </c>
      <c r="T94" s="13">
        <v>375</v>
      </c>
      <c r="U94" s="13">
        <v>446</v>
      </c>
      <c r="V94" s="3"/>
      <c r="W94" s="12" t="str">
        <f>VLOOKUP($A:$A,六条!$A:$AY,3,0)</f>
        <v>-</v>
      </c>
      <c r="X94" s="13" t="str">
        <f>VLOOKUP($A:$A,六条!$A:$AY,8,0)</f>
        <v>-</v>
      </c>
      <c r="Y94" s="13" t="str">
        <f>VLOOKUP($A:$A,六条!$A:$AY,13,0)</f>
        <v>-</v>
      </c>
      <c r="Z94" s="13" t="str">
        <f>VLOOKUP($A:$A,六条!$A:$AY,18,0)</f>
        <v>-</v>
      </c>
      <c r="AA94" s="13" t="str">
        <f>VLOOKUP($A:$A,六条!$A:$AY,23,0)</f>
        <v>-</v>
      </c>
      <c r="AB94" s="13" t="str">
        <f>VLOOKUP($A:$A,六条!$A:$AY,28,0)</f>
        <v>-</v>
      </c>
      <c r="AC94" s="13" t="str">
        <f>VLOOKUP($A:$A,六条!$A:$AY,33,0)</f>
        <v>-</v>
      </c>
      <c r="AD94" s="13" t="str">
        <f>VLOOKUP($A:$A,六条!$A:$AY,38,0)</f>
        <v>-</v>
      </c>
      <c r="AE94" s="13" t="str">
        <f>VLOOKUP($A:$A,六条!$A:$AY,43,0)</f>
        <v>-</v>
      </c>
      <c r="AF94" s="13" t="str">
        <f>VLOOKUP($A:$A,六条!$A:$AY,48,0)</f>
        <v>-</v>
      </c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</row>
    <row r="95" spans="1:52">
      <c r="A95" s="3" t="s">
        <v>227</v>
      </c>
      <c r="B95" s="13"/>
      <c r="C95" s="13"/>
      <c r="D95" s="13"/>
      <c r="E95" s="13"/>
      <c r="F95" s="13"/>
      <c r="G95" s="13"/>
      <c r="H95" s="13"/>
      <c r="I95" s="13"/>
      <c r="J95" s="13"/>
      <c r="K95" s="82"/>
      <c r="L95" s="13">
        <v>303</v>
      </c>
      <c r="M95" s="13">
        <v>206</v>
      </c>
      <c r="N95" s="13">
        <v>374</v>
      </c>
      <c r="O95" s="13">
        <v>351</v>
      </c>
      <c r="P95" s="13">
        <v>284</v>
      </c>
      <c r="Q95" s="13">
        <v>196</v>
      </c>
      <c r="R95" s="13">
        <v>269</v>
      </c>
      <c r="S95" s="13">
        <v>353</v>
      </c>
      <c r="T95" s="13">
        <v>375</v>
      </c>
      <c r="U95" s="13">
        <v>446</v>
      </c>
      <c r="V95" s="3"/>
      <c r="W95" s="12" t="str">
        <f>VLOOKUP($A:$A,六条!$A:$AY,3,0)</f>
        <v>-</v>
      </c>
      <c r="X95" s="13" t="str">
        <f>VLOOKUP($A:$A,六条!$A:$AY,8,0)</f>
        <v>-</v>
      </c>
      <c r="Y95" s="13" t="str">
        <f>VLOOKUP($A:$A,六条!$A:$AY,13,0)</f>
        <v>-</v>
      </c>
      <c r="Z95" s="13" t="str">
        <f>VLOOKUP($A:$A,六条!$A:$AY,18,0)</f>
        <v>-</v>
      </c>
      <c r="AA95" s="13" t="str">
        <f>VLOOKUP($A:$A,六条!$A:$AY,23,0)</f>
        <v>-</v>
      </c>
      <c r="AB95" s="13" t="str">
        <f>VLOOKUP($A:$A,六条!$A:$AY,28,0)</f>
        <v>-</v>
      </c>
      <c r="AC95" s="13" t="str">
        <f>VLOOKUP($A:$A,六条!$A:$AY,33,0)</f>
        <v>-</v>
      </c>
      <c r="AD95" s="13" t="str">
        <f>VLOOKUP($A:$A,六条!$A:$AY,38,0)</f>
        <v>-</v>
      </c>
      <c r="AE95" s="13" t="str">
        <f>VLOOKUP($A:$A,六条!$A:$AY,43,0)</f>
        <v>-</v>
      </c>
      <c r="AF95" s="13" t="str">
        <f>VLOOKUP($A:$A,六条!$A:$AY,48,0)</f>
        <v>-</v>
      </c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</row>
    <row r="96" spans="1:52">
      <c r="A96" s="3" t="s">
        <v>228</v>
      </c>
      <c r="B96" s="13"/>
      <c r="C96" s="13"/>
      <c r="D96" s="13"/>
      <c r="E96" s="13"/>
      <c r="F96" s="13"/>
      <c r="G96" s="13"/>
      <c r="H96" s="13"/>
      <c r="I96" s="13"/>
      <c r="J96" s="13"/>
      <c r="K96" s="82"/>
      <c r="L96" s="13">
        <v>303</v>
      </c>
      <c r="M96" s="13">
        <v>206</v>
      </c>
      <c r="N96" s="13">
        <v>374</v>
      </c>
      <c r="O96" s="13">
        <v>351</v>
      </c>
      <c r="P96" s="13">
        <v>284</v>
      </c>
      <c r="Q96" s="13">
        <v>196</v>
      </c>
      <c r="R96" s="13">
        <v>269</v>
      </c>
      <c r="S96" s="13">
        <v>353</v>
      </c>
      <c r="T96" s="13">
        <v>375</v>
      </c>
      <c r="U96" s="13">
        <v>446</v>
      </c>
      <c r="V96" s="3"/>
      <c r="W96" s="12" t="str">
        <f>VLOOKUP($A:$A,六条!$A:$AY,3,0)</f>
        <v>-</v>
      </c>
      <c r="X96" s="13" t="str">
        <f>VLOOKUP($A:$A,六条!$A:$AY,8,0)</f>
        <v>-</v>
      </c>
      <c r="Y96" s="13" t="str">
        <f>VLOOKUP($A:$A,六条!$A:$AY,13,0)</f>
        <v>-</v>
      </c>
      <c r="Z96" s="13" t="str">
        <f>VLOOKUP($A:$A,六条!$A:$AY,18,0)</f>
        <v>-</v>
      </c>
      <c r="AA96" s="13" t="str">
        <f>VLOOKUP($A:$A,六条!$A:$AY,23,0)</f>
        <v>-</v>
      </c>
      <c r="AB96" s="13" t="str">
        <f>VLOOKUP($A:$A,六条!$A:$AY,28,0)</f>
        <v>-</v>
      </c>
      <c r="AC96" s="13" t="str">
        <f>VLOOKUP($A:$A,六条!$A:$AY,33,0)</f>
        <v>-</v>
      </c>
      <c r="AD96" s="13" t="str">
        <f>VLOOKUP($A:$A,六条!$A:$AY,38,0)</f>
        <v>-</v>
      </c>
      <c r="AE96" s="13" t="str">
        <f>VLOOKUP($A:$A,六条!$A:$AY,43,0)</f>
        <v>-</v>
      </c>
      <c r="AF96" s="13" t="str">
        <f>VLOOKUP($A:$A,六条!$A:$AY,48,0)</f>
        <v>-</v>
      </c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</row>
    <row r="97" spans="1:52">
      <c r="A97" s="3" t="s">
        <v>229</v>
      </c>
      <c r="B97" s="13"/>
      <c r="C97" s="13"/>
      <c r="D97" s="13"/>
      <c r="E97" s="13"/>
      <c r="F97" s="13"/>
      <c r="G97" s="13"/>
      <c r="H97" s="13"/>
      <c r="I97" s="13"/>
      <c r="J97" s="13"/>
      <c r="K97" s="82"/>
      <c r="L97" s="13">
        <v>303</v>
      </c>
      <c r="M97" s="13">
        <v>206</v>
      </c>
      <c r="N97" s="13">
        <v>374</v>
      </c>
      <c r="O97" s="13">
        <v>351</v>
      </c>
      <c r="P97" s="13">
        <v>284</v>
      </c>
      <c r="Q97" s="13">
        <v>196</v>
      </c>
      <c r="R97" s="13">
        <v>269</v>
      </c>
      <c r="S97" s="13">
        <v>353</v>
      </c>
      <c r="T97" s="13">
        <v>375</v>
      </c>
      <c r="U97" s="13">
        <v>446</v>
      </c>
      <c r="V97" s="3"/>
      <c r="W97" s="12" t="str">
        <f>VLOOKUP($A:$A,六条!$A:$AY,3,0)</f>
        <v>-</v>
      </c>
      <c r="X97" s="13" t="str">
        <f>VLOOKUP($A:$A,六条!$A:$AY,8,0)</f>
        <v>-</v>
      </c>
      <c r="Y97" s="13" t="str">
        <f>VLOOKUP($A:$A,六条!$A:$AY,13,0)</f>
        <v>-</v>
      </c>
      <c r="Z97" s="13" t="str">
        <f>VLOOKUP($A:$A,六条!$A:$AY,18,0)</f>
        <v>-</v>
      </c>
      <c r="AA97" s="13" t="str">
        <f>VLOOKUP($A:$A,六条!$A:$AY,23,0)</f>
        <v>-</v>
      </c>
      <c r="AB97" s="13" t="str">
        <f>VLOOKUP($A:$A,六条!$A:$AY,28,0)</f>
        <v>-</v>
      </c>
      <c r="AC97" s="13" t="str">
        <f>VLOOKUP($A:$A,六条!$A:$AY,33,0)</f>
        <v>-</v>
      </c>
      <c r="AD97" s="13" t="str">
        <f>VLOOKUP($A:$A,六条!$A:$AY,38,0)</f>
        <v>-</v>
      </c>
      <c r="AE97" s="13" t="str">
        <f>VLOOKUP($A:$A,六条!$A:$AY,43,0)</f>
        <v>-</v>
      </c>
      <c r="AF97" s="13" t="str">
        <f>VLOOKUP($A:$A,六条!$A:$AY,48,0)</f>
        <v>-</v>
      </c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</row>
    <row r="98" spans="1:52">
      <c r="A98" s="3" t="s">
        <v>230</v>
      </c>
      <c r="B98" s="13"/>
      <c r="C98" s="13"/>
      <c r="D98" s="13"/>
      <c r="E98" s="13"/>
      <c r="F98" s="13"/>
      <c r="G98" s="13"/>
      <c r="H98" s="13"/>
      <c r="I98" s="13"/>
      <c r="J98" s="13"/>
      <c r="K98" s="82"/>
      <c r="L98" s="13">
        <v>303</v>
      </c>
      <c r="M98" s="13">
        <v>206</v>
      </c>
      <c r="N98" s="13">
        <v>374</v>
      </c>
      <c r="O98" s="13">
        <v>351</v>
      </c>
      <c r="P98" s="13">
        <v>284</v>
      </c>
      <c r="Q98" s="13">
        <v>196</v>
      </c>
      <c r="R98" s="13">
        <v>269</v>
      </c>
      <c r="S98" s="13">
        <v>353</v>
      </c>
      <c r="T98" s="13">
        <v>375</v>
      </c>
      <c r="U98" s="13">
        <v>446</v>
      </c>
      <c r="V98" s="3"/>
      <c r="W98" s="12" t="str">
        <f>VLOOKUP($A:$A,六条!$A:$AY,3,0)</f>
        <v>-</v>
      </c>
      <c r="X98" s="13" t="str">
        <f>VLOOKUP($A:$A,六条!$A:$AY,8,0)</f>
        <v>-</v>
      </c>
      <c r="Y98" s="13" t="str">
        <f>VLOOKUP($A:$A,六条!$A:$AY,13,0)</f>
        <v>-</v>
      </c>
      <c r="Z98" s="13" t="str">
        <f>VLOOKUP($A:$A,六条!$A:$AY,18,0)</f>
        <v>-</v>
      </c>
      <c r="AA98" s="13" t="str">
        <f>VLOOKUP($A:$A,六条!$A:$AY,23,0)</f>
        <v>-</v>
      </c>
      <c r="AB98" s="13" t="str">
        <f>VLOOKUP($A:$A,六条!$A:$AY,28,0)</f>
        <v>-</v>
      </c>
      <c r="AC98" s="13" t="str">
        <f>VLOOKUP($A:$A,六条!$A:$AY,33,0)</f>
        <v>-</v>
      </c>
      <c r="AD98" s="13" t="str">
        <f>VLOOKUP($A:$A,六条!$A:$AY,38,0)</f>
        <v>-</v>
      </c>
      <c r="AE98" s="13" t="str">
        <f>VLOOKUP($A:$A,六条!$A:$AY,43,0)</f>
        <v>-</v>
      </c>
      <c r="AF98" s="13" t="str">
        <f>VLOOKUP($A:$A,六条!$A:$AY,48,0)</f>
        <v>-</v>
      </c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</row>
    <row r="99" spans="1:52">
      <c r="A99" s="3" t="s">
        <v>231</v>
      </c>
      <c r="B99" s="13"/>
      <c r="C99" s="13"/>
      <c r="D99" s="13"/>
      <c r="E99" s="13"/>
      <c r="F99" s="13"/>
      <c r="G99" s="13"/>
      <c r="H99" s="13"/>
      <c r="I99" s="13"/>
      <c r="J99" s="13"/>
      <c r="K99" s="82"/>
      <c r="L99" s="13">
        <v>303</v>
      </c>
      <c r="M99" s="13">
        <v>206</v>
      </c>
      <c r="N99" s="13">
        <v>374</v>
      </c>
      <c r="O99" s="13">
        <v>351</v>
      </c>
      <c r="P99" s="13">
        <v>284</v>
      </c>
      <c r="Q99" s="13">
        <v>196</v>
      </c>
      <c r="R99" s="13">
        <v>269</v>
      </c>
      <c r="S99" s="13">
        <v>353</v>
      </c>
      <c r="T99" s="13">
        <v>375</v>
      </c>
      <c r="U99" s="13">
        <v>446</v>
      </c>
      <c r="V99" s="3"/>
      <c r="W99" s="12" t="str">
        <f>VLOOKUP($A:$A,六条!$A:$AY,3,0)</f>
        <v>-</v>
      </c>
      <c r="X99" s="13" t="str">
        <f>VLOOKUP($A:$A,六条!$A:$AY,8,0)</f>
        <v>-</v>
      </c>
      <c r="Y99" s="13" t="str">
        <f>VLOOKUP($A:$A,六条!$A:$AY,13,0)</f>
        <v>-</v>
      </c>
      <c r="Z99" s="13" t="str">
        <f>VLOOKUP($A:$A,六条!$A:$AY,18,0)</f>
        <v>-</v>
      </c>
      <c r="AA99" s="13" t="str">
        <f>VLOOKUP($A:$A,六条!$A:$AY,23,0)</f>
        <v>-</v>
      </c>
      <c r="AB99" s="13" t="str">
        <f>VLOOKUP($A:$A,六条!$A:$AY,28,0)</f>
        <v>-</v>
      </c>
      <c r="AC99" s="13" t="str">
        <f>VLOOKUP($A:$A,六条!$A:$AY,33,0)</f>
        <v>-</v>
      </c>
      <c r="AD99" s="13" t="str">
        <f>VLOOKUP($A:$A,六条!$A:$AY,38,0)</f>
        <v>-</v>
      </c>
      <c r="AE99" s="13" t="str">
        <f>VLOOKUP($A:$A,六条!$A:$AY,43,0)</f>
        <v>-</v>
      </c>
      <c r="AF99" s="13" t="str">
        <f>VLOOKUP($A:$A,六条!$A:$AY,48,0)</f>
        <v>-</v>
      </c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</row>
    <row r="100" spans="1:52">
      <c r="A100" s="3" t="s">
        <v>232</v>
      </c>
      <c r="B100" s="13"/>
      <c r="C100" s="13"/>
      <c r="D100" s="13"/>
      <c r="E100" s="13"/>
      <c r="F100" s="13"/>
      <c r="G100" s="13"/>
      <c r="H100" s="13"/>
      <c r="I100" s="13"/>
      <c r="J100" s="13"/>
      <c r="K100" s="82"/>
      <c r="L100" s="13">
        <v>303</v>
      </c>
      <c r="M100" s="13">
        <v>206</v>
      </c>
      <c r="N100" s="13">
        <v>374</v>
      </c>
      <c r="O100" s="13">
        <v>351</v>
      </c>
      <c r="P100" s="13">
        <v>284</v>
      </c>
      <c r="Q100" s="13">
        <v>196</v>
      </c>
      <c r="R100" s="13">
        <v>269</v>
      </c>
      <c r="S100" s="13">
        <v>353</v>
      </c>
      <c r="T100" s="13">
        <v>375</v>
      </c>
      <c r="U100" s="13">
        <v>446</v>
      </c>
      <c r="V100" s="3"/>
      <c r="W100" s="12" t="str">
        <f>VLOOKUP($A:$A,六条!$A:$AY,3,0)</f>
        <v>-</v>
      </c>
      <c r="X100" s="13" t="str">
        <f>VLOOKUP($A:$A,六条!$A:$AY,8,0)</f>
        <v>-</v>
      </c>
      <c r="Y100" s="13" t="str">
        <f>VLOOKUP($A:$A,六条!$A:$AY,13,0)</f>
        <v>-</v>
      </c>
      <c r="Z100" s="13" t="str">
        <f>VLOOKUP($A:$A,六条!$A:$AY,18,0)</f>
        <v>-</v>
      </c>
      <c r="AA100" s="13" t="str">
        <f>VLOOKUP($A:$A,六条!$A:$AY,23,0)</f>
        <v>-</v>
      </c>
      <c r="AB100" s="13" t="str">
        <f>VLOOKUP($A:$A,六条!$A:$AY,28,0)</f>
        <v>-</v>
      </c>
      <c r="AC100" s="13" t="str">
        <f>VLOOKUP($A:$A,六条!$A:$AY,33,0)</f>
        <v>-</v>
      </c>
      <c r="AD100" s="13" t="str">
        <f>VLOOKUP($A:$A,六条!$A:$AY,38,0)</f>
        <v>-</v>
      </c>
      <c r="AE100" s="13" t="str">
        <f>VLOOKUP($A:$A,六条!$A:$AY,43,0)</f>
        <v>-</v>
      </c>
      <c r="AF100" s="13" t="str">
        <f>VLOOKUP($A:$A,六条!$A:$AY,48,0)</f>
        <v>-</v>
      </c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</row>
    <row r="101" spans="1:52">
      <c r="A101" s="3" t="s">
        <v>233</v>
      </c>
      <c r="B101" s="13"/>
      <c r="C101" s="13"/>
      <c r="D101" s="13"/>
      <c r="E101" s="13"/>
      <c r="F101" s="13"/>
      <c r="G101" s="13"/>
      <c r="H101" s="13"/>
      <c r="I101" s="13"/>
      <c r="J101" s="13"/>
      <c r="K101" s="82"/>
      <c r="L101" s="13">
        <v>303</v>
      </c>
      <c r="M101" s="13">
        <v>206</v>
      </c>
      <c r="N101" s="13">
        <v>374</v>
      </c>
      <c r="O101" s="13">
        <v>351</v>
      </c>
      <c r="P101" s="13">
        <v>284</v>
      </c>
      <c r="Q101" s="13">
        <v>196</v>
      </c>
      <c r="R101" s="13">
        <v>269</v>
      </c>
      <c r="S101" s="13">
        <v>353</v>
      </c>
      <c r="T101" s="13">
        <v>375</v>
      </c>
      <c r="U101" s="13">
        <v>446</v>
      </c>
      <c r="V101" s="3"/>
      <c r="W101" s="12" t="str">
        <f>VLOOKUP($A:$A,六条!$A:$AY,3,0)</f>
        <v>-</v>
      </c>
      <c r="X101" s="13" t="str">
        <f>VLOOKUP($A:$A,六条!$A:$AY,8,0)</f>
        <v>-</v>
      </c>
      <c r="Y101" s="13" t="str">
        <f>VLOOKUP($A:$A,六条!$A:$AY,13,0)</f>
        <v>-</v>
      </c>
      <c r="Z101" s="13" t="str">
        <f>VLOOKUP($A:$A,六条!$A:$AY,18,0)</f>
        <v>-</v>
      </c>
      <c r="AA101" s="13" t="str">
        <f>VLOOKUP($A:$A,六条!$A:$AY,23,0)</f>
        <v>-</v>
      </c>
      <c r="AB101" s="13" t="str">
        <f>VLOOKUP($A:$A,六条!$A:$AY,28,0)</f>
        <v>-</v>
      </c>
      <c r="AC101" s="13" t="str">
        <f>VLOOKUP($A:$A,六条!$A:$AY,33,0)</f>
        <v>-</v>
      </c>
      <c r="AD101" s="13" t="str">
        <f>VLOOKUP($A:$A,六条!$A:$AY,38,0)</f>
        <v>-</v>
      </c>
      <c r="AE101" s="13" t="str">
        <f>VLOOKUP($A:$A,六条!$A:$AY,43,0)</f>
        <v>-</v>
      </c>
      <c r="AF101" s="13" t="str">
        <f>VLOOKUP($A:$A,六条!$A:$AY,48,0)</f>
        <v>-</v>
      </c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</row>
    <row r="102" spans="1:52">
      <c r="A102" s="3" t="s">
        <v>234</v>
      </c>
      <c r="B102" s="13"/>
      <c r="C102" s="13"/>
      <c r="D102" s="13"/>
      <c r="E102" s="13"/>
      <c r="F102" s="14"/>
      <c r="G102" s="14"/>
      <c r="H102" s="14"/>
      <c r="I102" s="14"/>
      <c r="J102" s="14"/>
      <c r="K102" s="82"/>
      <c r="L102" s="13">
        <v>270</v>
      </c>
      <c r="M102" s="13">
        <v>203</v>
      </c>
      <c r="N102" s="13">
        <v>344</v>
      </c>
      <c r="O102" s="13">
        <v>358</v>
      </c>
      <c r="P102" s="13">
        <v>312</v>
      </c>
      <c r="Q102" s="13">
        <v>210</v>
      </c>
      <c r="R102" s="13">
        <v>296</v>
      </c>
      <c r="S102" s="13">
        <v>294</v>
      </c>
      <c r="T102" s="13">
        <v>299</v>
      </c>
      <c r="U102" s="13">
        <v>352</v>
      </c>
      <c r="V102" s="3"/>
      <c r="W102" s="12" t="str">
        <f>VLOOKUP($A:$A,六条!$A:$AY,3,0)</f>
        <v>x</v>
      </c>
      <c r="X102" s="13" t="str">
        <f>VLOOKUP($A:$A,六条!$A:$AY,8,0)</f>
        <v>x</v>
      </c>
      <c r="Y102" s="13" t="str">
        <f>VLOOKUP($A:$A,六条!$A:$AY,13,0)</f>
        <v>x</v>
      </c>
      <c r="Z102" s="13" t="str">
        <f>VLOOKUP($A:$A,六条!$A:$AY,18,0)</f>
        <v>x</v>
      </c>
      <c r="AA102" s="13" t="str">
        <f>VLOOKUP($A:$A,六条!$A:$AY,23,0)</f>
        <v>x</v>
      </c>
      <c r="AB102" s="14" t="str">
        <f>VLOOKUP($A:$A,六条!$A:$AY,28,0)</f>
        <v>x</v>
      </c>
      <c r="AC102" s="14" t="str">
        <f>VLOOKUP($A:$A,六条!$A:$AY,33,0)</f>
        <v>x</v>
      </c>
      <c r="AD102" s="14" t="str">
        <f>VLOOKUP($A:$A,六条!$A:$AY,38,0)</f>
        <v>x</v>
      </c>
      <c r="AE102" s="14" t="str">
        <f>VLOOKUP($A:$A,六条!$A:$AY,43,0)</f>
        <v>-</v>
      </c>
      <c r="AF102" s="14" t="str">
        <f>VLOOKUP($A:$A,六条!$A:$AY,48,0)</f>
        <v>x</v>
      </c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</row>
    <row r="103" spans="1:52">
      <c r="A103" s="3" t="s">
        <v>235</v>
      </c>
      <c r="B103" s="13"/>
      <c r="C103" s="13"/>
      <c r="D103" s="13"/>
      <c r="E103" s="13"/>
      <c r="F103" s="14"/>
      <c r="G103" s="14"/>
      <c r="H103" s="14"/>
      <c r="I103" s="14"/>
      <c r="J103" s="14"/>
      <c r="K103" s="82"/>
      <c r="L103" s="13">
        <v>270</v>
      </c>
      <c r="M103" s="13">
        <v>203</v>
      </c>
      <c r="N103" s="13">
        <v>344</v>
      </c>
      <c r="O103" s="13">
        <v>358</v>
      </c>
      <c r="P103" s="13">
        <v>312</v>
      </c>
      <c r="Q103" s="13">
        <v>210</v>
      </c>
      <c r="R103" s="13">
        <v>296</v>
      </c>
      <c r="S103" s="13">
        <v>294</v>
      </c>
      <c r="T103" s="13">
        <v>299</v>
      </c>
      <c r="U103" s="13">
        <v>352</v>
      </c>
      <c r="V103" s="3"/>
      <c r="W103" s="12" t="str">
        <f>VLOOKUP($A:$A,六条!$A:$AY,3,0)</f>
        <v>-</v>
      </c>
      <c r="X103" s="13" t="str">
        <f>VLOOKUP($A:$A,六条!$A:$AY,8,0)</f>
        <v>-</v>
      </c>
      <c r="Y103" s="13" t="str">
        <f>VLOOKUP($A:$A,六条!$A:$AY,13,0)</f>
        <v>-</v>
      </c>
      <c r="Z103" s="13" t="str">
        <f>VLOOKUP($A:$A,六条!$A:$AY,18,0)</f>
        <v>-</v>
      </c>
      <c r="AA103" s="13" t="str">
        <f>VLOOKUP($A:$A,六条!$A:$AY,23,0)</f>
        <v>-</v>
      </c>
      <c r="AB103" s="14" t="str">
        <f>VLOOKUP($A:$A,六条!$A:$AY,28,0)</f>
        <v>-</v>
      </c>
      <c r="AC103" s="14" t="str">
        <f>VLOOKUP($A:$A,六条!$A:$AY,33,0)</f>
        <v>-</v>
      </c>
      <c r="AD103" s="14" t="str">
        <f>VLOOKUP($A:$A,六条!$A:$AY,38,0)</f>
        <v>-</v>
      </c>
      <c r="AE103" s="14" t="str">
        <f>VLOOKUP($A:$A,六条!$A:$AY,43,0)</f>
        <v>-</v>
      </c>
      <c r="AF103" s="14" t="str">
        <f>VLOOKUP($A:$A,六条!$A:$AY,48,0)</f>
        <v>-</v>
      </c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</row>
    <row r="104" spans="1:52">
      <c r="A104" s="3" t="s">
        <v>236</v>
      </c>
      <c r="B104" s="13"/>
      <c r="C104" s="14"/>
      <c r="D104" s="14"/>
      <c r="E104" s="14"/>
      <c r="F104" s="14"/>
      <c r="G104" s="14"/>
      <c r="H104" s="14"/>
      <c r="I104" s="14"/>
      <c r="J104" s="14"/>
      <c r="K104" s="82"/>
      <c r="L104" s="13">
        <v>270</v>
      </c>
      <c r="M104" s="13">
        <v>203</v>
      </c>
      <c r="N104" s="13">
        <v>344</v>
      </c>
      <c r="O104" s="13">
        <v>358</v>
      </c>
      <c r="P104" s="13">
        <v>312</v>
      </c>
      <c r="Q104" s="13">
        <v>210</v>
      </c>
      <c r="R104" s="13">
        <v>296</v>
      </c>
      <c r="S104" s="13">
        <v>294</v>
      </c>
      <c r="T104" s="13">
        <v>299</v>
      </c>
      <c r="U104" s="13">
        <v>352</v>
      </c>
      <c r="V104" s="3"/>
      <c r="W104" s="12" t="str">
        <f>VLOOKUP($A:$A,六条!$A:$AY,3,0)</f>
        <v>-</v>
      </c>
      <c r="X104" s="13" t="str">
        <f>VLOOKUP($A:$A,六条!$A:$AY,8,0)</f>
        <v>-</v>
      </c>
      <c r="Y104" s="14" t="str">
        <f>VLOOKUP($A:$A,六条!$A:$AY,13,0)</f>
        <v>-</v>
      </c>
      <c r="Z104" s="14" t="str">
        <f>VLOOKUP($A:$A,六条!$A:$AY,18,0)</f>
        <v>-</v>
      </c>
      <c r="AA104" s="14" t="str">
        <f>VLOOKUP($A:$A,六条!$A:$AY,23,0)</f>
        <v>-</v>
      </c>
      <c r="AB104" s="14" t="str">
        <f>VLOOKUP($A:$A,六条!$A:$AY,28,0)</f>
        <v>-</v>
      </c>
      <c r="AC104" s="14" t="str">
        <f>VLOOKUP($A:$A,六条!$A:$AY,33,0)</f>
        <v>-</v>
      </c>
      <c r="AD104" s="14" t="str">
        <f>VLOOKUP($A:$A,六条!$A:$AY,38,0)</f>
        <v>-</v>
      </c>
      <c r="AE104" s="14" t="str">
        <f>VLOOKUP($A:$A,六条!$A:$AY,43,0)</f>
        <v>-</v>
      </c>
      <c r="AF104" s="14" t="str">
        <f>VLOOKUP($A:$A,六条!$A:$AY,48,0)</f>
        <v>-</v>
      </c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</row>
    <row r="105" spans="1:52">
      <c r="A105" s="3" t="s">
        <v>237</v>
      </c>
      <c r="B105" s="13"/>
      <c r="C105" s="14"/>
      <c r="D105" s="14"/>
      <c r="E105" s="14"/>
      <c r="F105" s="14"/>
      <c r="G105" s="14"/>
      <c r="H105" s="14"/>
      <c r="I105" s="14"/>
      <c r="J105" s="14"/>
      <c r="K105" s="82"/>
      <c r="L105" s="13">
        <v>270</v>
      </c>
      <c r="M105" s="13">
        <v>203</v>
      </c>
      <c r="N105" s="13">
        <v>344</v>
      </c>
      <c r="O105" s="13">
        <v>358</v>
      </c>
      <c r="P105" s="13">
        <v>312</v>
      </c>
      <c r="Q105" s="13">
        <v>210</v>
      </c>
      <c r="R105" s="13">
        <v>296</v>
      </c>
      <c r="S105" s="13">
        <v>294</v>
      </c>
      <c r="T105" s="13">
        <v>299</v>
      </c>
      <c r="U105" s="13">
        <v>352</v>
      </c>
      <c r="V105" s="3"/>
      <c r="W105" s="12" t="str">
        <f>VLOOKUP($A:$A,六条!$A:$AY,3,0)</f>
        <v>x</v>
      </c>
      <c r="X105" s="13" t="str">
        <f>VLOOKUP($A:$A,六条!$A:$AY,8,0)</f>
        <v>x</v>
      </c>
      <c r="Y105" s="14" t="str">
        <f>VLOOKUP($A:$A,六条!$A:$AY,13,0)</f>
        <v>x</v>
      </c>
      <c r="Z105" s="14" t="str">
        <f>VLOOKUP($A:$A,六条!$A:$AY,18,0)</f>
        <v>x</v>
      </c>
      <c r="AA105" s="14" t="str">
        <f>VLOOKUP($A:$A,六条!$A:$AY,23,0)</f>
        <v>x</v>
      </c>
      <c r="AB105" s="14" t="str">
        <f>VLOOKUP($A:$A,六条!$A:$AY,28,0)</f>
        <v>x</v>
      </c>
      <c r="AC105" s="14" t="str">
        <f>VLOOKUP($A:$A,六条!$A:$AY,33,0)</f>
        <v>x</v>
      </c>
      <c r="AD105" s="14" t="str">
        <f>VLOOKUP($A:$A,六条!$A:$AY,38,0)</f>
        <v>x</v>
      </c>
      <c r="AE105" s="14" t="str">
        <f>VLOOKUP($A:$A,六条!$A:$AY,43,0)</f>
        <v>x</v>
      </c>
      <c r="AF105" s="14" t="str">
        <f>VLOOKUP($A:$A,六条!$A:$AY,48,0)</f>
        <v>x</v>
      </c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</row>
    <row r="106" spans="1:52">
      <c r="A106" s="3" t="s">
        <v>238</v>
      </c>
      <c r="B106" s="14"/>
      <c r="C106" s="14"/>
      <c r="D106" s="14"/>
      <c r="E106" s="14"/>
      <c r="F106" s="14"/>
      <c r="G106" s="14"/>
      <c r="H106" s="14"/>
      <c r="I106" s="14"/>
      <c r="J106" s="14"/>
      <c r="K106" s="82"/>
      <c r="L106" s="13">
        <v>270</v>
      </c>
      <c r="M106" s="13">
        <v>203</v>
      </c>
      <c r="N106" s="13">
        <v>344</v>
      </c>
      <c r="O106" s="13">
        <v>358</v>
      </c>
      <c r="P106" s="13">
        <v>312</v>
      </c>
      <c r="Q106" s="13">
        <v>210</v>
      </c>
      <c r="R106" s="13">
        <v>296</v>
      </c>
      <c r="S106" s="13">
        <v>294</v>
      </c>
      <c r="T106" s="13">
        <v>299</v>
      </c>
      <c r="U106" s="13">
        <v>352</v>
      </c>
      <c r="V106" s="3"/>
      <c r="W106" s="12" t="str">
        <f>VLOOKUP($A:$A,六条!$A:$AY,3,0)</f>
        <v>-</v>
      </c>
      <c r="X106" s="14" t="str">
        <f>VLOOKUP($A:$A,六条!$A:$AY,8,0)</f>
        <v>-</v>
      </c>
      <c r="Y106" s="14" t="str">
        <f>VLOOKUP($A:$A,六条!$A:$AY,13,0)</f>
        <v>-</v>
      </c>
      <c r="Z106" s="14" t="str">
        <f>VLOOKUP($A:$A,六条!$A:$AY,18,0)</f>
        <v>-</v>
      </c>
      <c r="AA106" s="14" t="str">
        <f>VLOOKUP($A:$A,六条!$A:$AY,23,0)</f>
        <v>-</v>
      </c>
      <c r="AB106" s="14" t="str">
        <f>VLOOKUP($A:$A,六条!$A:$AY,28,0)</f>
        <v>-</v>
      </c>
      <c r="AC106" s="14" t="str">
        <f>VLOOKUP($A:$A,六条!$A:$AY,33,0)</f>
        <v>-</v>
      </c>
      <c r="AD106" s="14" t="str">
        <f>VLOOKUP($A:$A,六条!$A:$AY,38,0)</f>
        <v>-</v>
      </c>
      <c r="AE106" s="14" t="str">
        <f>VLOOKUP($A:$A,六条!$A:$AY,43,0)</f>
        <v>-</v>
      </c>
      <c r="AF106" s="14" t="str">
        <f>VLOOKUP($A:$A,六条!$A:$AY,48,0)</f>
        <v>-</v>
      </c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</row>
    <row r="107" spans="1:52">
      <c r="A107" s="3" t="s">
        <v>239</v>
      </c>
      <c r="B107" s="13">
        <v>414</v>
      </c>
      <c r="C107" s="13"/>
      <c r="D107" s="13"/>
      <c r="E107" s="13">
        <v>251</v>
      </c>
      <c r="F107" s="13"/>
      <c r="G107" s="13"/>
      <c r="H107" s="13"/>
      <c r="I107" s="13"/>
      <c r="J107" s="13"/>
      <c r="K107" s="82"/>
      <c r="L107" s="13">
        <v>270</v>
      </c>
      <c r="M107" s="13">
        <v>203</v>
      </c>
      <c r="N107" s="13">
        <v>344</v>
      </c>
      <c r="O107" s="13">
        <v>358</v>
      </c>
      <c r="P107" s="13">
        <v>312</v>
      </c>
      <c r="Q107" s="13">
        <v>210</v>
      </c>
      <c r="R107" s="13">
        <v>296</v>
      </c>
      <c r="S107" s="13">
        <v>294</v>
      </c>
      <c r="T107" s="13">
        <v>299</v>
      </c>
      <c r="U107" s="13">
        <v>352</v>
      </c>
      <c r="V107" s="3"/>
      <c r="W107" s="12">
        <f>VLOOKUP($A:$A,六条!$A:$AY,3,0)</f>
        <v>414</v>
      </c>
      <c r="X107" s="13" t="str">
        <f>VLOOKUP($A:$A,六条!$A:$AY,8,0)</f>
        <v>-</v>
      </c>
      <c r="Y107" s="13" t="str">
        <f>VLOOKUP($A:$A,六条!$A:$AY,13,0)</f>
        <v>x</v>
      </c>
      <c r="Z107" s="13">
        <f>VLOOKUP($A:$A,六条!$A:$AY,18,0)</f>
        <v>251</v>
      </c>
      <c r="AA107" s="13" t="str">
        <f>VLOOKUP($A:$A,六条!$A:$AY,23,0)</f>
        <v>x</v>
      </c>
      <c r="AB107" s="13" t="str">
        <f>VLOOKUP($A:$A,六条!$A:$AY,28,0)</f>
        <v>-</v>
      </c>
      <c r="AC107" s="13" t="str">
        <f>VLOOKUP($A:$A,六条!$A:$AY,33,0)</f>
        <v>-</v>
      </c>
      <c r="AD107" s="13" t="str">
        <f>VLOOKUP($A:$A,六条!$A:$AY,38,0)</f>
        <v>-</v>
      </c>
      <c r="AE107" s="13" t="str">
        <f>VLOOKUP($A:$A,六条!$A:$AY,43,0)</f>
        <v>-</v>
      </c>
      <c r="AF107" s="13" t="str">
        <f>VLOOKUP($A:$A,六条!$A:$AY,48,0)</f>
        <v>-</v>
      </c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</row>
    <row r="108" spans="1:52">
      <c r="A108" s="3" t="s">
        <v>240</v>
      </c>
      <c r="B108" s="13"/>
      <c r="C108" s="13"/>
      <c r="D108" s="13"/>
      <c r="E108" s="13"/>
      <c r="F108" s="13"/>
      <c r="G108" s="13"/>
      <c r="H108" s="13"/>
      <c r="I108" s="13"/>
      <c r="J108" s="13"/>
      <c r="K108" s="82"/>
      <c r="L108" s="13">
        <v>270</v>
      </c>
      <c r="M108" s="13">
        <v>203</v>
      </c>
      <c r="N108" s="13">
        <v>344</v>
      </c>
      <c r="O108" s="13">
        <v>358</v>
      </c>
      <c r="P108" s="13">
        <v>312</v>
      </c>
      <c r="Q108" s="13">
        <v>210</v>
      </c>
      <c r="R108" s="13">
        <v>296</v>
      </c>
      <c r="S108" s="13">
        <v>294</v>
      </c>
      <c r="T108" s="13">
        <v>299</v>
      </c>
      <c r="U108" s="13">
        <v>352</v>
      </c>
      <c r="V108" s="3"/>
      <c r="W108" s="12" t="str">
        <f>VLOOKUP($A:$A,六条!$A:$AY,3,0)</f>
        <v>-</v>
      </c>
      <c r="X108" s="13" t="str">
        <f>VLOOKUP($A:$A,六条!$A:$AY,8,0)</f>
        <v>-</v>
      </c>
      <c r="Y108" s="13" t="str">
        <f>VLOOKUP($A:$A,六条!$A:$AY,13,0)</f>
        <v>-</v>
      </c>
      <c r="Z108" s="13" t="str">
        <f>VLOOKUP($A:$A,六条!$A:$AY,18,0)</f>
        <v>-</v>
      </c>
      <c r="AA108" s="13" t="str">
        <f>VLOOKUP($A:$A,六条!$A:$AY,23,0)</f>
        <v>-</v>
      </c>
      <c r="AB108" s="13" t="str">
        <f>VLOOKUP($A:$A,六条!$A:$AY,28,0)</f>
        <v>-</v>
      </c>
      <c r="AC108" s="13" t="str">
        <f>VLOOKUP($A:$A,六条!$A:$AY,33,0)</f>
        <v>-</v>
      </c>
      <c r="AD108" s="13" t="str">
        <f>VLOOKUP($A:$A,六条!$A:$AY,38,0)</f>
        <v>x</v>
      </c>
      <c r="AE108" s="13" t="str">
        <f>VLOOKUP($A:$A,六条!$A:$AY,43,0)</f>
        <v>x</v>
      </c>
      <c r="AF108" s="13" t="str">
        <f>VLOOKUP($A:$A,六条!$A:$AY,48,0)</f>
        <v>x</v>
      </c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</row>
    <row r="109" spans="1:52">
      <c r="A109" s="3" t="s">
        <v>241</v>
      </c>
      <c r="B109" s="13"/>
      <c r="C109" s="13"/>
      <c r="D109" s="13"/>
      <c r="E109" s="13"/>
      <c r="F109" s="13"/>
      <c r="G109" s="13"/>
      <c r="H109" s="13"/>
      <c r="I109" s="13"/>
      <c r="J109" s="13"/>
      <c r="K109" s="82"/>
      <c r="L109" s="13">
        <v>270</v>
      </c>
      <c r="M109" s="13">
        <v>203</v>
      </c>
      <c r="N109" s="13">
        <v>344</v>
      </c>
      <c r="O109" s="13">
        <v>358</v>
      </c>
      <c r="P109" s="13">
        <v>312</v>
      </c>
      <c r="Q109" s="13">
        <v>210</v>
      </c>
      <c r="R109" s="13">
        <v>296</v>
      </c>
      <c r="S109" s="13">
        <v>294</v>
      </c>
      <c r="T109" s="13">
        <v>299</v>
      </c>
      <c r="U109" s="13">
        <v>352</v>
      </c>
      <c r="V109" s="3"/>
      <c r="W109" s="12" t="str">
        <f>VLOOKUP($A:$A,六条!$A:$AY,3,0)</f>
        <v>-</v>
      </c>
      <c r="X109" s="13" t="str">
        <f>VLOOKUP($A:$A,六条!$A:$AY,8,0)</f>
        <v>-</v>
      </c>
      <c r="Y109" s="13" t="str">
        <f>VLOOKUP($A:$A,六条!$A:$AY,13,0)</f>
        <v>-</v>
      </c>
      <c r="Z109" s="13" t="str">
        <f>VLOOKUP($A:$A,六条!$A:$AY,18,0)</f>
        <v>-</v>
      </c>
      <c r="AA109" s="13" t="str">
        <f>VLOOKUP($A:$A,六条!$A:$AY,23,0)</f>
        <v>-</v>
      </c>
      <c r="AB109" s="13" t="str">
        <f>VLOOKUP($A:$A,六条!$A:$AY,28,0)</f>
        <v>-</v>
      </c>
      <c r="AC109" s="13" t="str">
        <f>VLOOKUP($A:$A,六条!$A:$AY,33,0)</f>
        <v>-</v>
      </c>
      <c r="AD109" s="13" t="str">
        <f>VLOOKUP($A:$A,六条!$A:$AY,38,0)</f>
        <v>-</v>
      </c>
      <c r="AE109" s="13" t="str">
        <f>VLOOKUP($A:$A,六条!$A:$AY,43,0)</f>
        <v>-</v>
      </c>
      <c r="AF109" s="13" t="str">
        <f>VLOOKUP($A:$A,六条!$A:$AY,48,0)</f>
        <v>-</v>
      </c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</row>
    <row r="110" spans="1:52">
      <c r="A110" s="3" t="s">
        <v>242</v>
      </c>
      <c r="B110" s="13"/>
      <c r="C110" s="13"/>
      <c r="D110" s="13"/>
      <c r="E110" s="13"/>
      <c r="F110" s="13"/>
      <c r="G110" s="13"/>
      <c r="H110" s="13"/>
      <c r="I110" s="13"/>
      <c r="J110" s="13"/>
      <c r="K110" s="82"/>
      <c r="L110" s="13">
        <v>270</v>
      </c>
      <c r="M110" s="13">
        <v>203</v>
      </c>
      <c r="N110" s="13">
        <v>344</v>
      </c>
      <c r="O110" s="13">
        <v>358</v>
      </c>
      <c r="P110" s="13">
        <v>312</v>
      </c>
      <c r="Q110" s="13">
        <v>210</v>
      </c>
      <c r="R110" s="13">
        <v>296</v>
      </c>
      <c r="S110" s="13">
        <v>294</v>
      </c>
      <c r="T110" s="13">
        <v>299</v>
      </c>
      <c r="U110" s="13">
        <v>352</v>
      </c>
      <c r="V110" s="3"/>
      <c r="W110" s="12" t="str">
        <f>VLOOKUP($A:$A,六条!$A:$AY,3,0)</f>
        <v>-</v>
      </c>
      <c r="X110" s="13" t="str">
        <f>VLOOKUP($A:$A,六条!$A:$AY,8,0)</f>
        <v>-</v>
      </c>
      <c r="Y110" s="13" t="str">
        <f>VLOOKUP($A:$A,六条!$A:$AY,13,0)</f>
        <v>-</v>
      </c>
      <c r="Z110" s="13" t="str">
        <f>VLOOKUP($A:$A,六条!$A:$AY,18,0)</f>
        <v>-</v>
      </c>
      <c r="AA110" s="13" t="str">
        <f>VLOOKUP($A:$A,六条!$A:$AY,23,0)</f>
        <v>-</v>
      </c>
      <c r="AB110" s="13" t="str">
        <f>VLOOKUP($A:$A,六条!$A:$AY,28,0)</f>
        <v>-</v>
      </c>
      <c r="AC110" s="13" t="str">
        <f>VLOOKUP($A:$A,六条!$A:$AY,33,0)</f>
        <v>-</v>
      </c>
      <c r="AD110" s="13" t="str">
        <f>VLOOKUP($A:$A,六条!$A:$AY,38,0)</f>
        <v>-</v>
      </c>
      <c r="AE110" s="13" t="str">
        <f>VLOOKUP($A:$A,六条!$A:$AY,43,0)</f>
        <v>-</v>
      </c>
      <c r="AF110" s="13" t="str">
        <f>VLOOKUP($A:$A,六条!$A:$AY,48,0)</f>
        <v>-</v>
      </c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</row>
    <row r="111" spans="1:52">
      <c r="A111" s="3" t="s">
        <v>243</v>
      </c>
      <c r="B111" s="13"/>
      <c r="C111" s="13"/>
      <c r="D111" s="13"/>
      <c r="E111" s="13"/>
      <c r="F111" s="13"/>
      <c r="G111" s="13"/>
      <c r="H111" s="13"/>
      <c r="I111" s="13"/>
      <c r="J111" s="13"/>
      <c r="K111" s="82"/>
      <c r="L111" s="13">
        <v>270</v>
      </c>
      <c r="M111" s="13">
        <v>203</v>
      </c>
      <c r="N111" s="13">
        <v>344</v>
      </c>
      <c r="O111" s="13">
        <v>358</v>
      </c>
      <c r="P111" s="13">
        <v>312</v>
      </c>
      <c r="Q111" s="13">
        <v>210</v>
      </c>
      <c r="R111" s="13">
        <v>296</v>
      </c>
      <c r="S111" s="13">
        <v>294</v>
      </c>
      <c r="T111" s="13">
        <v>299</v>
      </c>
      <c r="U111" s="13">
        <v>352</v>
      </c>
      <c r="V111" s="3"/>
      <c r="W111" s="12" t="str">
        <f>VLOOKUP($A:$A,六条!$A:$AY,3,0)</f>
        <v>-</v>
      </c>
      <c r="X111" s="13" t="str">
        <f>VLOOKUP($A:$A,六条!$A:$AY,8,0)</f>
        <v>-</v>
      </c>
      <c r="Y111" s="13" t="str">
        <f>VLOOKUP($A:$A,六条!$A:$AY,13,0)</f>
        <v>-</v>
      </c>
      <c r="Z111" s="13" t="str">
        <f>VLOOKUP($A:$A,六条!$A:$AY,18,0)</f>
        <v>-</v>
      </c>
      <c r="AA111" s="13" t="str">
        <f>VLOOKUP($A:$A,六条!$A:$AY,23,0)</f>
        <v>-</v>
      </c>
      <c r="AB111" s="13" t="str">
        <f>VLOOKUP($A:$A,六条!$A:$AY,28,0)</f>
        <v>-</v>
      </c>
      <c r="AC111" s="13" t="str">
        <f>VLOOKUP($A:$A,六条!$A:$AY,33,0)</f>
        <v>-</v>
      </c>
      <c r="AD111" s="13" t="str">
        <f>VLOOKUP($A:$A,六条!$A:$AY,38,0)</f>
        <v>-</v>
      </c>
      <c r="AE111" s="13" t="str">
        <f>VLOOKUP($A:$A,六条!$A:$AY,43,0)</f>
        <v>-</v>
      </c>
      <c r="AF111" s="13" t="str">
        <f>VLOOKUP($A:$A,六条!$A:$AY,48,0)</f>
        <v>-</v>
      </c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</row>
    <row r="112" spans="1:52">
      <c r="A112" s="3" t="s">
        <v>244</v>
      </c>
      <c r="B112" s="13"/>
      <c r="C112" s="13"/>
      <c r="D112" s="13"/>
      <c r="E112" s="13"/>
      <c r="F112" s="13"/>
      <c r="G112" s="13"/>
      <c r="H112" s="13"/>
      <c r="I112" s="13"/>
      <c r="J112" s="13"/>
      <c r="K112" s="82"/>
      <c r="L112" s="13">
        <v>270</v>
      </c>
      <c r="M112" s="13">
        <v>203</v>
      </c>
      <c r="N112" s="13">
        <v>344</v>
      </c>
      <c r="O112" s="13">
        <v>358</v>
      </c>
      <c r="P112" s="13">
        <v>312</v>
      </c>
      <c r="Q112" s="13">
        <v>210</v>
      </c>
      <c r="R112" s="13">
        <v>296</v>
      </c>
      <c r="S112" s="13">
        <v>294</v>
      </c>
      <c r="T112" s="13">
        <v>299</v>
      </c>
      <c r="U112" s="13">
        <v>352</v>
      </c>
      <c r="V112" s="3"/>
      <c r="W112" s="12" t="str">
        <f>VLOOKUP($A:$A,六条!$A:$AY,3,0)</f>
        <v>-</v>
      </c>
      <c r="X112" s="13" t="str">
        <f>VLOOKUP($A:$A,六条!$A:$AY,8,0)</f>
        <v>-</v>
      </c>
      <c r="Y112" s="13" t="str">
        <f>VLOOKUP($A:$A,六条!$A:$AY,13,0)</f>
        <v>x</v>
      </c>
      <c r="Z112" s="13" t="str">
        <f>VLOOKUP($A:$A,六条!$A:$AY,18,0)</f>
        <v>-</v>
      </c>
      <c r="AA112" s="13" t="str">
        <f>VLOOKUP($A:$A,六条!$A:$AY,23,0)</f>
        <v>-</v>
      </c>
      <c r="AB112" s="13" t="str">
        <f>VLOOKUP($A:$A,六条!$A:$AY,28,0)</f>
        <v>-</v>
      </c>
      <c r="AC112" s="13" t="str">
        <f>VLOOKUP($A:$A,六条!$A:$AY,33,0)</f>
        <v>x</v>
      </c>
      <c r="AD112" s="13" t="str">
        <f>VLOOKUP($A:$A,六条!$A:$AY,38,0)</f>
        <v>-</v>
      </c>
      <c r="AE112" s="13" t="str">
        <f>VLOOKUP($A:$A,六条!$A:$AY,43,0)</f>
        <v>-</v>
      </c>
      <c r="AF112" s="13" t="str">
        <f>VLOOKUP($A:$A,六条!$A:$AY,48,0)</f>
        <v>-</v>
      </c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</row>
    <row r="113" spans="1:52">
      <c r="A113" s="3" t="s">
        <v>245</v>
      </c>
      <c r="B113" s="13">
        <v>211</v>
      </c>
      <c r="C113" s="13">
        <v>216</v>
      </c>
      <c r="D113" s="13">
        <v>224</v>
      </c>
      <c r="E113" s="13">
        <v>227</v>
      </c>
      <c r="F113" s="13">
        <v>341</v>
      </c>
      <c r="G113" s="13">
        <v>368</v>
      </c>
      <c r="H113" s="13">
        <v>327</v>
      </c>
      <c r="I113" s="13">
        <v>295</v>
      </c>
      <c r="J113" s="13">
        <v>316</v>
      </c>
      <c r="K113" s="82">
        <v>186</v>
      </c>
      <c r="L113" s="13">
        <v>270</v>
      </c>
      <c r="M113" s="13">
        <v>203</v>
      </c>
      <c r="N113" s="13">
        <v>344</v>
      </c>
      <c r="O113" s="13">
        <v>358</v>
      </c>
      <c r="P113" s="13">
        <v>312</v>
      </c>
      <c r="Q113" s="13">
        <v>210</v>
      </c>
      <c r="R113" s="13">
        <v>296</v>
      </c>
      <c r="S113" s="13">
        <v>294</v>
      </c>
      <c r="T113" s="13">
        <v>299</v>
      </c>
      <c r="U113" s="13">
        <v>352</v>
      </c>
      <c r="V113" s="3"/>
      <c r="W113" s="12">
        <f>VLOOKUP($A:$A,六条!$A:$AY,3,0)</f>
        <v>211</v>
      </c>
      <c r="X113" s="13">
        <f>VLOOKUP($A:$A,六条!$A:$AY,8,0)</f>
        <v>216</v>
      </c>
      <c r="Y113" s="13">
        <f>VLOOKUP($A:$A,六条!$A:$AY,13,0)</f>
        <v>224</v>
      </c>
      <c r="Z113" s="13">
        <f>VLOOKUP($A:$A,六条!$A:$AY,18,0)</f>
        <v>227</v>
      </c>
      <c r="AA113" s="13">
        <f>VLOOKUP($A:$A,六条!$A:$AY,23,0)</f>
        <v>341</v>
      </c>
      <c r="AB113" s="13">
        <f>VLOOKUP($A:$A,六条!$A:$AY,28,0)</f>
        <v>368</v>
      </c>
      <c r="AC113" s="13">
        <f>VLOOKUP($A:$A,六条!$A:$AY,33,0)</f>
        <v>327</v>
      </c>
      <c r="AD113" s="13">
        <f>VLOOKUP($A:$A,六条!$A:$AY,38,0)</f>
        <v>295</v>
      </c>
      <c r="AE113" s="13">
        <f>VLOOKUP($A:$A,六条!$A:$AY,43,0)</f>
        <v>316</v>
      </c>
      <c r="AF113" s="13">
        <f>VLOOKUP($A:$A,六条!$A:$AY,48,0)</f>
        <v>186</v>
      </c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</row>
    <row r="114" spans="1:52">
      <c r="A114" s="3" t="s">
        <v>246</v>
      </c>
      <c r="B114" s="13"/>
      <c r="C114" s="13"/>
      <c r="D114" s="13"/>
      <c r="E114" s="13"/>
      <c r="F114" s="13"/>
      <c r="G114" s="13"/>
      <c r="H114" s="13"/>
      <c r="I114" s="13"/>
      <c r="J114" s="13"/>
      <c r="K114" s="82"/>
      <c r="L114" s="13">
        <v>270</v>
      </c>
      <c r="M114" s="13">
        <v>203</v>
      </c>
      <c r="N114" s="13">
        <v>344</v>
      </c>
      <c r="O114" s="13">
        <v>358</v>
      </c>
      <c r="P114" s="13">
        <v>312</v>
      </c>
      <c r="Q114" s="13">
        <v>210</v>
      </c>
      <c r="R114" s="13">
        <v>296</v>
      </c>
      <c r="S114" s="13">
        <v>294</v>
      </c>
      <c r="T114" s="13">
        <v>299</v>
      </c>
      <c r="U114" s="13">
        <v>352</v>
      </c>
      <c r="V114" s="3"/>
      <c r="W114" s="12" t="str">
        <f>VLOOKUP($A:$A,六条!$A:$AY,3,0)</f>
        <v>-</v>
      </c>
      <c r="X114" s="13" t="str">
        <f>VLOOKUP($A:$A,六条!$A:$AY,8,0)</f>
        <v>-</v>
      </c>
      <c r="Y114" s="13" t="str">
        <f>VLOOKUP($A:$A,六条!$A:$AY,13,0)</f>
        <v>-</v>
      </c>
      <c r="Z114" s="13" t="str">
        <f>VLOOKUP($A:$A,六条!$A:$AY,18,0)</f>
        <v>-</v>
      </c>
      <c r="AA114" s="13" t="str">
        <f>VLOOKUP($A:$A,六条!$A:$AY,23,0)</f>
        <v>-</v>
      </c>
      <c r="AB114" s="13" t="str">
        <f>VLOOKUP($A:$A,六条!$A:$AY,28,0)</f>
        <v>-</v>
      </c>
      <c r="AC114" s="13" t="str">
        <f>VLOOKUP($A:$A,六条!$A:$AY,33,0)</f>
        <v>-</v>
      </c>
      <c r="AD114" s="13" t="str">
        <f>VLOOKUP($A:$A,六条!$A:$AY,38,0)</f>
        <v>-</v>
      </c>
      <c r="AE114" s="13" t="str">
        <f>VLOOKUP($A:$A,六条!$A:$AY,43,0)</f>
        <v>-</v>
      </c>
      <c r="AF114" s="13" t="str">
        <f>VLOOKUP($A:$A,六条!$A:$AY,48,0)</f>
        <v>-</v>
      </c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</row>
    <row r="115" spans="1:52">
      <c r="A115" s="3" t="s">
        <v>247</v>
      </c>
      <c r="B115" s="13"/>
      <c r="C115" s="13"/>
      <c r="D115" s="13"/>
      <c r="E115" s="13">
        <v>270</v>
      </c>
      <c r="F115" s="13">
        <v>400</v>
      </c>
      <c r="G115" s="13">
        <v>278</v>
      </c>
      <c r="H115" s="13">
        <v>338</v>
      </c>
      <c r="I115" s="13"/>
      <c r="J115" s="13"/>
      <c r="K115" s="82"/>
      <c r="L115" s="13">
        <v>270</v>
      </c>
      <c r="M115" s="13">
        <v>203</v>
      </c>
      <c r="N115" s="13">
        <v>344</v>
      </c>
      <c r="O115" s="13">
        <v>358</v>
      </c>
      <c r="P115" s="13">
        <v>312</v>
      </c>
      <c r="Q115" s="13">
        <v>210</v>
      </c>
      <c r="R115" s="13">
        <v>296</v>
      </c>
      <c r="S115" s="13">
        <v>294</v>
      </c>
      <c r="T115" s="13">
        <v>299</v>
      </c>
      <c r="U115" s="13">
        <v>352</v>
      </c>
      <c r="V115" s="3"/>
      <c r="W115" s="12" t="str">
        <f>VLOOKUP($A:$A,六条!$A:$AY,3,0)</f>
        <v>-</v>
      </c>
      <c r="X115" s="13" t="str">
        <f>VLOOKUP($A:$A,六条!$A:$AY,8,0)</f>
        <v>-</v>
      </c>
      <c r="Y115" s="13" t="str">
        <f>VLOOKUP($A:$A,六条!$A:$AY,13,0)</f>
        <v>x</v>
      </c>
      <c r="Z115" s="13">
        <f>VLOOKUP($A:$A,六条!$A:$AY,18,0)</f>
        <v>270</v>
      </c>
      <c r="AA115" s="13">
        <f>VLOOKUP($A:$A,六条!$A:$AY,23,0)</f>
        <v>400</v>
      </c>
      <c r="AB115" s="13">
        <f>VLOOKUP($A:$A,六条!$A:$AY,28,0)</f>
        <v>278</v>
      </c>
      <c r="AC115" s="13">
        <f>VLOOKUP($A:$A,六条!$A:$AY,33,0)</f>
        <v>338</v>
      </c>
      <c r="AD115" s="13" t="str">
        <f>VLOOKUP($A:$A,六条!$A:$AY,38,0)</f>
        <v>x</v>
      </c>
      <c r="AE115" s="13" t="str">
        <f>VLOOKUP($A:$A,六条!$A:$AY,43,0)</f>
        <v>-</v>
      </c>
      <c r="AF115" s="13" t="str">
        <f>VLOOKUP($A:$A,六条!$A:$AY,48,0)</f>
        <v>x</v>
      </c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</row>
    <row r="116" spans="1:52">
      <c r="A116" s="3" t="s">
        <v>248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82"/>
      <c r="L116" s="13">
        <v>270</v>
      </c>
      <c r="M116" s="13">
        <v>203</v>
      </c>
      <c r="N116" s="13">
        <v>344</v>
      </c>
      <c r="O116" s="13">
        <v>358</v>
      </c>
      <c r="P116" s="13">
        <v>312</v>
      </c>
      <c r="Q116" s="13">
        <v>210</v>
      </c>
      <c r="R116" s="13">
        <v>296</v>
      </c>
      <c r="S116" s="13">
        <v>294</v>
      </c>
      <c r="T116" s="13">
        <v>299</v>
      </c>
      <c r="U116" s="13">
        <v>352</v>
      </c>
      <c r="V116" s="3"/>
      <c r="W116" s="12" t="str">
        <f>VLOOKUP($A:$A,六条!$A:$AY,3,0)</f>
        <v>-</v>
      </c>
      <c r="X116" s="13" t="str">
        <f>VLOOKUP($A:$A,六条!$A:$AY,8,0)</f>
        <v>-</v>
      </c>
      <c r="Y116" s="13" t="str">
        <f>VLOOKUP($A:$A,六条!$A:$AY,13,0)</f>
        <v>-</v>
      </c>
      <c r="Z116" s="13" t="str">
        <f>VLOOKUP($A:$A,六条!$A:$AY,18,0)</f>
        <v>-</v>
      </c>
      <c r="AA116" s="13" t="str">
        <f>VLOOKUP($A:$A,六条!$A:$AY,23,0)</f>
        <v>-</v>
      </c>
      <c r="AB116" s="13" t="str">
        <f>VLOOKUP($A:$A,六条!$A:$AY,28,0)</f>
        <v>-</v>
      </c>
      <c r="AC116" s="13" t="str">
        <f>VLOOKUP($A:$A,六条!$A:$AY,33,0)</f>
        <v>-</v>
      </c>
      <c r="AD116" s="13" t="str">
        <f>VLOOKUP($A:$A,六条!$A:$AY,38,0)</f>
        <v>-</v>
      </c>
      <c r="AE116" s="13" t="str">
        <f>VLOOKUP($A:$A,六条!$A:$AY,43,0)</f>
        <v>-</v>
      </c>
      <c r="AF116" s="13" t="str">
        <f>VLOOKUP($A:$A,六条!$A:$AY,48,0)</f>
        <v>-</v>
      </c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</row>
    <row r="117" spans="1:52">
      <c r="A117" s="3" t="s">
        <v>249</v>
      </c>
      <c r="B117" s="13">
        <v>255</v>
      </c>
      <c r="C117" s="13">
        <v>193</v>
      </c>
      <c r="D117" s="13">
        <v>224</v>
      </c>
      <c r="E117" s="13">
        <v>249</v>
      </c>
      <c r="F117" s="13">
        <v>343</v>
      </c>
      <c r="G117" s="13">
        <v>352</v>
      </c>
      <c r="H117" s="13">
        <v>371</v>
      </c>
      <c r="I117" s="13">
        <v>328</v>
      </c>
      <c r="J117" s="13">
        <v>256</v>
      </c>
      <c r="K117" s="82">
        <v>165</v>
      </c>
      <c r="L117" s="13">
        <v>270</v>
      </c>
      <c r="M117" s="13">
        <v>203</v>
      </c>
      <c r="N117" s="13">
        <v>344</v>
      </c>
      <c r="O117" s="13">
        <v>358</v>
      </c>
      <c r="P117" s="13">
        <v>312</v>
      </c>
      <c r="Q117" s="13">
        <v>210</v>
      </c>
      <c r="R117" s="13">
        <v>296</v>
      </c>
      <c r="S117" s="13">
        <v>294</v>
      </c>
      <c r="T117" s="13">
        <v>299</v>
      </c>
      <c r="U117" s="13">
        <v>352</v>
      </c>
      <c r="V117" s="3"/>
      <c r="W117" s="12">
        <f>VLOOKUP($A:$A,六条!$A:$AY,3,0)</f>
        <v>255</v>
      </c>
      <c r="X117" s="13">
        <f>VLOOKUP($A:$A,六条!$A:$AY,8,0)</f>
        <v>193</v>
      </c>
      <c r="Y117" s="13">
        <f>VLOOKUP($A:$A,六条!$A:$AY,13,0)</f>
        <v>224</v>
      </c>
      <c r="Z117" s="13">
        <f>VLOOKUP($A:$A,六条!$A:$AY,18,0)</f>
        <v>249</v>
      </c>
      <c r="AA117" s="13">
        <f>VLOOKUP($A:$A,六条!$A:$AY,23,0)</f>
        <v>343</v>
      </c>
      <c r="AB117" s="13">
        <f>VLOOKUP($A:$A,六条!$A:$AY,28,0)</f>
        <v>352</v>
      </c>
      <c r="AC117" s="13">
        <f>VLOOKUP($A:$A,六条!$A:$AY,33,0)</f>
        <v>371</v>
      </c>
      <c r="AD117" s="13">
        <f>VLOOKUP($A:$A,六条!$A:$AY,38,0)</f>
        <v>328</v>
      </c>
      <c r="AE117" s="13">
        <f>VLOOKUP($A:$A,六条!$A:$AY,43,0)</f>
        <v>256</v>
      </c>
      <c r="AF117" s="13">
        <f>VLOOKUP($A:$A,六条!$A:$AY,48,0)</f>
        <v>165</v>
      </c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</row>
    <row r="118" spans="1:52">
      <c r="A118" s="3" t="s">
        <v>250</v>
      </c>
      <c r="B118" s="13"/>
      <c r="C118" s="13"/>
      <c r="D118" s="13"/>
      <c r="E118" s="13"/>
      <c r="F118" s="13"/>
      <c r="G118" s="13"/>
      <c r="H118" s="13"/>
      <c r="I118" s="13"/>
      <c r="J118" s="13"/>
      <c r="K118" s="82"/>
      <c r="L118" s="13">
        <v>270</v>
      </c>
      <c r="M118" s="13">
        <v>203</v>
      </c>
      <c r="N118" s="13">
        <v>344</v>
      </c>
      <c r="O118" s="13">
        <v>358</v>
      </c>
      <c r="P118" s="13">
        <v>312</v>
      </c>
      <c r="Q118" s="13">
        <v>210</v>
      </c>
      <c r="R118" s="13">
        <v>296</v>
      </c>
      <c r="S118" s="13">
        <v>294</v>
      </c>
      <c r="T118" s="13">
        <v>299</v>
      </c>
      <c r="U118" s="13">
        <v>352</v>
      </c>
      <c r="V118" s="3"/>
      <c r="W118" s="12" t="str">
        <f>VLOOKUP($A:$A,六条!$A:$AY,3,0)</f>
        <v>-</v>
      </c>
      <c r="X118" s="13" t="str">
        <f>VLOOKUP($A:$A,六条!$A:$AY,8,0)</f>
        <v>-</v>
      </c>
      <c r="Y118" s="13" t="str">
        <f>VLOOKUP($A:$A,六条!$A:$AY,13,0)</f>
        <v>-</v>
      </c>
      <c r="Z118" s="13" t="str">
        <f>VLOOKUP($A:$A,六条!$A:$AY,18,0)</f>
        <v>-</v>
      </c>
      <c r="AA118" s="13" t="str">
        <f>VLOOKUP($A:$A,六条!$A:$AY,23,0)</f>
        <v>-</v>
      </c>
      <c r="AB118" s="13" t="str">
        <f>VLOOKUP($A:$A,六条!$A:$AY,28,0)</f>
        <v>-</v>
      </c>
      <c r="AC118" s="13" t="str">
        <f>VLOOKUP($A:$A,六条!$A:$AY,33,0)</f>
        <v>-</v>
      </c>
      <c r="AD118" s="13" t="str">
        <f>VLOOKUP($A:$A,六条!$A:$AY,38,0)</f>
        <v>-</v>
      </c>
      <c r="AE118" s="13" t="str">
        <f>VLOOKUP($A:$A,六条!$A:$AY,43,0)</f>
        <v>-</v>
      </c>
      <c r="AF118" s="13" t="str">
        <f>VLOOKUP($A:$A,六条!$A:$AY,48,0)</f>
        <v>-</v>
      </c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</row>
    <row r="119" spans="1:52">
      <c r="A119" s="3" t="s">
        <v>251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82"/>
      <c r="L119" s="13">
        <v>270</v>
      </c>
      <c r="M119" s="13">
        <v>203</v>
      </c>
      <c r="N119" s="13">
        <v>344</v>
      </c>
      <c r="O119" s="13">
        <v>358</v>
      </c>
      <c r="P119" s="13">
        <v>312</v>
      </c>
      <c r="Q119" s="13">
        <v>210</v>
      </c>
      <c r="R119" s="13">
        <v>296</v>
      </c>
      <c r="S119" s="13">
        <v>294</v>
      </c>
      <c r="T119" s="13">
        <v>299</v>
      </c>
      <c r="U119" s="13">
        <v>352</v>
      </c>
      <c r="V119" s="3"/>
      <c r="W119" s="12" t="str">
        <f>VLOOKUP($A:$A,六条!$A:$AY,3,0)</f>
        <v>-</v>
      </c>
      <c r="X119" s="13" t="str">
        <f>VLOOKUP($A:$A,六条!$A:$AY,8,0)</f>
        <v>-</v>
      </c>
      <c r="Y119" s="13" t="str">
        <f>VLOOKUP($A:$A,六条!$A:$AY,13,0)</f>
        <v>-</v>
      </c>
      <c r="Z119" s="13" t="str">
        <f>VLOOKUP($A:$A,六条!$A:$AY,18,0)</f>
        <v>-</v>
      </c>
      <c r="AA119" s="13" t="str">
        <f>VLOOKUP($A:$A,六条!$A:$AY,23,0)</f>
        <v>-</v>
      </c>
      <c r="AB119" s="13" t="str">
        <f>VLOOKUP($A:$A,六条!$A:$AY,28,0)</f>
        <v>-</v>
      </c>
      <c r="AC119" s="13" t="str">
        <f>VLOOKUP($A:$A,六条!$A:$AY,33,0)</f>
        <v>-</v>
      </c>
      <c r="AD119" s="13" t="str">
        <f>VLOOKUP($A:$A,六条!$A:$AY,38,0)</f>
        <v>-</v>
      </c>
      <c r="AE119" s="13" t="str">
        <f>VLOOKUP($A:$A,六条!$A:$AY,43,0)</f>
        <v>-</v>
      </c>
      <c r="AF119" s="13" t="str">
        <f>VLOOKUP($A:$A,六条!$A:$AY,48,0)</f>
        <v>-</v>
      </c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</row>
    <row r="120" spans="1:52">
      <c r="A120" s="3" t="s">
        <v>252</v>
      </c>
      <c r="B120" s="13"/>
      <c r="C120" s="13"/>
      <c r="D120" s="13"/>
      <c r="E120" s="13"/>
      <c r="F120" s="13"/>
      <c r="G120" s="13"/>
      <c r="H120" s="13"/>
      <c r="I120" s="13"/>
      <c r="J120" s="13"/>
      <c r="K120" s="82"/>
      <c r="L120" s="13">
        <v>270</v>
      </c>
      <c r="M120" s="13">
        <v>203</v>
      </c>
      <c r="N120" s="13">
        <v>344</v>
      </c>
      <c r="O120" s="13">
        <v>358</v>
      </c>
      <c r="P120" s="13">
        <v>312</v>
      </c>
      <c r="Q120" s="13">
        <v>210</v>
      </c>
      <c r="R120" s="13">
        <v>296</v>
      </c>
      <c r="S120" s="13">
        <v>294</v>
      </c>
      <c r="T120" s="13">
        <v>299</v>
      </c>
      <c r="U120" s="13">
        <v>352</v>
      </c>
      <c r="V120" s="3"/>
      <c r="W120" s="12" t="str">
        <f>VLOOKUP($A:$A,六条!$A:$AY,3,0)</f>
        <v>-</v>
      </c>
      <c r="X120" s="13" t="str">
        <f>VLOOKUP($A:$A,六条!$A:$AY,8,0)</f>
        <v>-</v>
      </c>
      <c r="Y120" s="13" t="str">
        <f>VLOOKUP($A:$A,六条!$A:$AY,13,0)</f>
        <v>-</v>
      </c>
      <c r="Z120" s="13" t="str">
        <f>VLOOKUP($A:$A,六条!$A:$AY,18,0)</f>
        <v>-</v>
      </c>
      <c r="AA120" s="13" t="str">
        <f>VLOOKUP($A:$A,六条!$A:$AY,23,0)</f>
        <v>-</v>
      </c>
      <c r="AB120" s="13" t="str">
        <f>VLOOKUP($A:$A,六条!$A:$AY,28,0)</f>
        <v>-</v>
      </c>
      <c r="AC120" s="13" t="str">
        <f>VLOOKUP($A:$A,六条!$A:$AY,33,0)</f>
        <v>-</v>
      </c>
      <c r="AD120" s="13" t="str">
        <f>VLOOKUP($A:$A,六条!$A:$AY,38,0)</f>
        <v>-</v>
      </c>
      <c r="AE120" s="13" t="str">
        <f>VLOOKUP($A:$A,六条!$A:$AY,43,0)</f>
        <v>-</v>
      </c>
      <c r="AF120" s="13" t="str">
        <f>VLOOKUP($A:$A,六条!$A:$AY,48,0)</f>
        <v>-</v>
      </c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</row>
    <row r="121" spans="1:52">
      <c r="A121" s="3" t="s">
        <v>253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82"/>
      <c r="L121" s="13">
        <v>270</v>
      </c>
      <c r="M121" s="13">
        <v>203</v>
      </c>
      <c r="N121" s="13">
        <v>344</v>
      </c>
      <c r="O121" s="13">
        <v>358</v>
      </c>
      <c r="P121" s="13">
        <v>312</v>
      </c>
      <c r="Q121" s="13">
        <v>210</v>
      </c>
      <c r="R121" s="13">
        <v>296</v>
      </c>
      <c r="S121" s="13">
        <v>294</v>
      </c>
      <c r="T121" s="13">
        <v>299</v>
      </c>
      <c r="U121" s="13">
        <v>352</v>
      </c>
      <c r="V121" s="3"/>
      <c r="W121" s="12" t="str">
        <f>VLOOKUP($A:$A,六条!$A:$AY,3,0)</f>
        <v>-</v>
      </c>
      <c r="X121" s="13" t="str">
        <f>VLOOKUP($A:$A,六条!$A:$AY,8,0)</f>
        <v>-</v>
      </c>
      <c r="Y121" s="13" t="str">
        <f>VLOOKUP($A:$A,六条!$A:$AY,13,0)</f>
        <v>-</v>
      </c>
      <c r="Z121" s="13" t="str">
        <f>VLOOKUP($A:$A,六条!$A:$AY,18,0)</f>
        <v>-</v>
      </c>
      <c r="AA121" s="13" t="str">
        <f>VLOOKUP($A:$A,六条!$A:$AY,23,0)</f>
        <v>-</v>
      </c>
      <c r="AB121" s="13" t="str">
        <f>VLOOKUP($A:$A,六条!$A:$AY,28,0)</f>
        <v>-</v>
      </c>
      <c r="AC121" s="13" t="str">
        <f>VLOOKUP($A:$A,六条!$A:$AY,33,0)</f>
        <v>-</v>
      </c>
      <c r="AD121" s="13" t="str">
        <f>VLOOKUP($A:$A,六条!$A:$AY,38,0)</f>
        <v>-</v>
      </c>
      <c r="AE121" s="13" t="str">
        <f>VLOOKUP($A:$A,六条!$A:$AY,43,0)</f>
        <v>-</v>
      </c>
      <c r="AF121" s="13" t="str">
        <f>VLOOKUP($A:$A,六条!$A:$AY,48,0)</f>
        <v>-</v>
      </c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</row>
    <row r="122" spans="1:52">
      <c r="A122" s="3" t="s">
        <v>254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82"/>
      <c r="L122" s="13">
        <v>270</v>
      </c>
      <c r="M122" s="13">
        <v>203</v>
      </c>
      <c r="N122" s="13">
        <v>344</v>
      </c>
      <c r="O122" s="13">
        <v>358</v>
      </c>
      <c r="P122" s="13">
        <v>312</v>
      </c>
      <c r="Q122" s="13">
        <v>210</v>
      </c>
      <c r="R122" s="13">
        <v>296</v>
      </c>
      <c r="S122" s="13">
        <v>294</v>
      </c>
      <c r="T122" s="13">
        <v>299</v>
      </c>
      <c r="U122" s="13">
        <v>352</v>
      </c>
      <c r="V122" s="3"/>
      <c r="W122" s="12" t="str">
        <f>VLOOKUP($A:$A,六条!$A:$AY,3,0)</f>
        <v>-</v>
      </c>
      <c r="X122" s="13" t="str">
        <f>VLOOKUP($A:$A,六条!$A:$AY,8,0)</f>
        <v>-</v>
      </c>
      <c r="Y122" s="13" t="str">
        <f>VLOOKUP($A:$A,六条!$A:$AY,13,0)</f>
        <v>-</v>
      </c>
      <c r="Z122" s="13" t="str">
        <f>VLOOKUP($A:$A,六条!$A:$AY,18,0)</f>
        <v>-</v>
      </c>
      <c r="AA122" s="13" t="str">
        <f>VLOOKUP($A:$A,六条!$A:$AY,23,0)</f>
        <v>-</v>
      </c>
      <c r="AB122" s="13" t="str">
        <f>VLOOKUP($A:$A,六条!$A:$AY,28,0)</f>
        <v>-</v>
      </c>
      <c r="AC122" s="13" t="str">
        <f>VLOOKUP($A:$A,六条!$A:$AY,33,0)</f>
        <v>-</v>
      </c>
      <c r="AD122" s="13" t="str">
        <f>VLOOKUP($A:$A,六条!$A:$AY,38,0)</f>
        <v>-</v>
      </c>
      <c r="AE122" s="13" t="str">
        <f>VLOOKUP($A:$A,六条!$A:$AY,43,0)</f>
        <v>-</v>
      </c>
      <c r="AF122" s="13" t="str">
        <f>VLOOKUP($A:$A,六条!$A:$AY,48,0)</f>
        <v>-</v>
      </c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</row>
    <row r="123" spans="1:52">
      <c r="A123" s="3" t="s">
        <v>255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82"/>
      <c r="L123" s="13">
        <v>270</v>
      </c>
      <c r="M123" s="13">
        <v>203</v>
      </c>
      <c r="N123" s="13">
        <v>344</v>
      </c>
      <c r="O123" s="13">
        <v>358</v>
      </c>
      <c r="P123" s="13">
        <v>312</v>
      </c>
      <c r="Q123" s="13">
        <v>210</v>
      </c>
      <c r="R123" s="13">
        <v>296</v>
      </c>
      <c r="S123" s="13">
        <v>294</v>
      </c>
      <c r="T123" s="13">
        <v>299</v>
      </c>
      <c r="U123" s="13">
        <v>352</v>
      </c>
      <c r="V123" s="3"/>
      <c r="W123" s="12" t="str">
        <f>VLOOKUP($A:$A,六条!$A:$AY,3,0)</f>
        <v>-</v>
      </c>
      <c r="X123" s="13" t="str">
        <f>VLOOKUP($A:$A,六条!$A:$AY,8,0)</f>
        <v>-</v>
      </c>
      <c r="Y123" s="13" t="str">
        <f>VLOOKUP($A:$A,六条!$A:$AY,13,0)</f>
        <v>-</v>
      </c>
      <c r="Z123" s="13" t="str">
        <f>VLOOKUP($A:$A,六条!$A:$AY,18,0)</f>
        <v>-</v>
      </c>
      <c r="AA123" s="13" t="str">
        <f>VLOOKUP($A:$A,六条!$A:$AY,23,0)</f>
        <v>-</v>
      </c>
      <c r="AB123" s="13" t="str">
        <f>VLOOKUP($A:$A,六条!$A:$AY,28,0)</f>
        <v>-</v>
      </c>
      <c r="AC123" s="13" t="str">
        <f>VLOOKUP($A:$A,六条!$A:$AY,33,0)</f>
        <v>-</v>
      </c>
      <c r="AD123" s="13" t="str">
        <f>VLOOKUP($A:$A,六条!$A:$AY,38,0)</f>
        <v>-</v>
      </c>
      <c r="AE123" s="13" t="str">
        <f>VLOOKUP($A:$A,六条!$A:$AY,43,0)</f>
        <v>-</v>
      </c>
      <c r="AF123" s="13" t="str">
        <f>VLOOKUP($A:$A,六条!$A:$AY,48,0)</f>
        <v>-</v>
      </c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</row>
    <row r="124" spans="1:52">
      <c r="A124" s="3" t="s">
        <v>256</v>
      </c>
      <c r="B124" s="13"/>
      <c r="C124" s="13"/>
      <c r="D124" s="13"/>
      <c r="E124" s="13"/>
      <c r="F124" s="13"/>
      <c r="G124" s="13"/>
      <c r="H124" s="13"/>
      <c r="I124" s="13"/>
      <c r="J124" s="13"/>
      <c r="K124" s="82"/>
      <c r="L124" s="13">
        <v>270</v>
      </c>
      <c r="M124" s="13">
        <v>203</v>
      </c>
      <c r="N124" s="13">
        <v>344</v>
      </c>
      <c r="O124" s="13">
        <v>358</v>
      </c>
      <c r="P124" s="13">
        <v>312</v>
      </c>
      <c r="Q124" s="13">
        <v>210</v>
      </c>
      <c r="R124" s="13">
        <v>296</v>
      </c>
      <c r="S124" s="13">
        <v>294</v>
      </c>
      <c r="T124" s="13">
        <v>299</v>
      </c>
      <c r="U124" s="13">
        <v>352</v>
      </c>
      <c r="V124" s="3"/>
      <c r="W124" s="12" t="str">
        <f>VLOOKUP($A:$A,六条!$A:$AY,3,0)</f>
        <v>-</v>
      </c>
      <c r="X124" s="13" t="str">
        <f>VLOOKUP($A:$A,六条!$A:$AY,8,0)</f>
        <v>-</v>
      </c>
      <c r="Y124" s="13" t="str">
        <f>VLOOKUP($A:$A,六条!$A:$AY,13,0)</f>
        <v>-</v>
      </c>
      <c r="Z124" s="13" t="str">
        <f>VLOOKUP($A:$A,六条!$A:$AY,18,0)</f>
        <v>-</v>
      </c>
      <c r="AA124" s="13" t="str">
        <f>VLOOKUP($A:$A,六条!$A:$AY,23,0)</f>
        <v>-</v>
      </c>
      <c r="AB124" s="13" t="str">
        <f>VLOOKUP($A:$A,六条!$A:$AY,28,0)</f>
        <v>-</v>
      </c>
      <c r="AC124" s="13" t="str">
        <f>VLOOKUP($A:$A,六条!$A:$AY,33,0)</f>
        <v>-</v>
      </c>
      <c r="AD124" s="13" t="str">
        <f>VLOOKUP($A:$A,六条!$A:$AY,38,0)</f>
        <v>-</v>
      </c>
      <c r="AE124" s="13" t="str">
        <f>VLOOKUP($A:$A,六条!$A:$AY,43,0)</f>
        <v>-</v>
      </c>
      <c r="AF124" s="13" t="str">
        <f>VLOOKUP($A:$A,六条!$A:$AY,48,0)</f>
        <v>-</v>
      </c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</row>
    <row r="125" spans="1:52">
      <c r="A125" s="3" t="s">
        <v>257</v>
      </c>
      <c r="B125" s="13"/>
      <c r="C125" s="13"/>
      <c r="D125" s="13"/>
      <c r="E125" s="13"/>
      <c r="F125" s="13"/>
      <c r="G125" s="13"/>
      <c r="H125" s="13"/>
      <c r="I125" s="13"/>
      <c r="J125" s="13"/>
      <c r="K125" s="82"/>
      <c r="L125" s="13">
        <v>270</v>
      </c>
      <c r="M125" s="13">
        <v>203</v>
      </c>
      <c r="N125" s="13">
        <v>344</v>
      </c>
      <c r="O125" s="13">
        <v>358</v>
      </c>
      <c r="P125" s="13">
        <v>312</v>
      </c>
      <c r="Q125" s="13">
        <v>210</v>
      </c>
      <c r="R125" s="13">
        <v>296</v>
      </c>
      <c r="S125" s="13">
        <v>294</v>
      </c>
      <c r="T125" s="13">
        <v>299</v>
      </c>
      <c r="U125" s="13">
        <v>352</v>
      </c>
      <c r="V125" s="3"/>
      <c r="W125" s="12" t="str">
        <f>VLOOKUP($A:$A,六条!$A:$AY,3,0)</f>
        <v>-</v>
      </c>
      <c r="X125" s="13" t="str">
        <f>VLOOKUP($A:$A,六条!$A:$AY,8,0)</f>
        <v>-</v>
      </c>
      <c r="Y125" s="13" t="str">
        <f>VLOOKUP($A:$A,六条!$A:$AY,13,0)</f>
        <v>-</v>
      </c>
      <c r="Z125" s="13" t="str">
        <f>VLOOKUP($A:$A,六条!$A:$AY,18,0)</f>
        <v>-</v>
      </c>
      <c r="AA125" s="13" t="str">
        <f>VLOOKUP($A:$A,六条!$A:$AY,23,0)</f>
        <v>-</v>
      </c>
      <c r="AB125" s="13" t="str">
        <f>VLOOKUP($A:$A,六条!$A:$AY,28,0)</f>
        <v>-</v>
      </c>
      <c r="AC125" s="13" t="str">
        <f>VLOOKUP($A:$A,六条!$A:$AY,33,0)</f>
        <v>-</v>
      </c>
      <c r="AD125" s="13" t="str">
        <f>VLOOKUP($A:$A,六条!$A:$AY,38,0)</f>
        <v>-</v>
      </c>
      <c r="AE125" s="13" t="str">
        <f>VLOOKUP($A:$A,六条!$A:$AY,43,0)</f>
        <v>-</v>
      </c>
      <c r="AF125" s="13" t="str">
        <f>VLOOKUP($A:$A,六条!$A:$AY,48,0)</f>
        <v>-</v>
      </c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</row>
    <row r="126" spans="1:52">
      <c r="A126" s="3" t="s">
        <v>258</v>
      </c>
      <c r="B126" s="13"/>
      <c r="C126" s="13"/>
      <c r="D126" s="13"/>
      <c r="E126" s="13"/>
      <c r="F126" s="13"/>
      <c r="G126" s="13"/>
      <c r="H126" s="13"/>
      <c r="I126" s="13"/>
      <c r="J126" s="13"/>
      <c r="K126" s="82"/>
      <c r="L126" s="13">
        <v>270</v>
      </c>
      <c r="M126" s="13">
        <v>203</v>
      </c>
      <c r="N126" s="13">
        <v>344</v>
      </c>
      <c r="O126" s="13">
        <v>358</v>
      </c>
      <c r="P126" s="13">
        <v>312</v>
      </c>
      <c r="Q126" s="13">
        <v>210</v>
      </c>
      <c r="R126" s="13">
        <v>296</v>
      </c>
      <c r="S126" s="13">
        <v>294</v>
      </c>
      <c r="T126" s="13">
        <v>299</v>
      </c>
      <c r="U126" s="13">
        <v>352</v>
      </c>
      <c r="V126" s="3"/>
      <c r="W126" s="12" t="str">
        <f>VLOOKUP($A:$A,六条!$A:$AY,3,0)</f>
        <v>-</v>
      </c>
      <c r="X126" s="13" t="str">
        <f>VLOOKUP($A:$A,六条!$A:$AY,8,0)</f>
        <v>-</v>
      </c>
      <c r="Y126" s="13" t="str">
        <f>VLOOKUP($A:$A,六条!$A:$AY,13,0)</f>
        <v>-</v>
      </c>
      <c r="Z126" s="13" t="str">
        <f>VLOOKUP($A:$A,六条!$A:$AY,18,0)</f>
        <v>-</v>
      </c>
      <c r="AA126" s="13" t="str">
        <f>VLOOKUP($A:$A,六条!$A:$AY,23,0)</f>
        <v>x</v>
      </c>
      <c r="AB126" s="13" t="str">
        <f>VLOOKUP($A:$A,六条!$A:$AY,28,0)</f>
        <v>x</v>
      </c>
      <c r="AC126" s="13" t="str">
        <f>VLOOKUP($A:$A,六条!$A:$AY,33,0)</f>
        <v>x</v>
      </c>
      <c r="AD126" s="13" t="str">
        <f>VLOOKUP($A:$A,六条!$A:$AY,38,0)</f>
        <v>-</v>
      </c>
      <c r="AE126" s="13" t="str">
        <f>VLOOKUP($A:$A,六条!$A:$AY,43,0)</f>
        <v>-</v>
      </c>
      <c r="AF126" s="13" t="str">
        <f>VLOOKUP($A:$A,六条!$A:$AY,48,0)</f>
        <v>-</v>
      </c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</row>
    <row r="127" spans="1:52">
      <c r="A127" s="3" t="s">
        <v>259</v>
      </c>
      <c r="B127" s="13"/>
      <c r="C127" s="13"/>
      <c r="D127" s="13"/>
      <c r="E127" s="13"/>
      <c r="F127" s="13"/>
      <c r="G127" s="13"/>
      <c r="H127" s="13"/>
      <c r="I127" s="13"/>
      <c r="J127" s="13"/>
      <c r="K127" s="82"/>
      <c r="L127" s="13">
        <v>270</v>
      </c>
      <c r="M127" s="13">
        <v>203</v>
      </c>
      <c r="N127" s="13">
        <v>344</v>
      </c>
      <c r="O127" s="13">
        <v>358</v>
      </c>
      <c r="P127" s="13">
        <v>312</v>
      </c>
      <c r="Q127" s="13">
        <v>210</v>
      </c>
      <c r="R127" s="13">
        <v>296</v>
      </c>
      <c r="S127" s="13">
        <v>294</v>
      </c>
      <c r="T127" s="13">
        <v>299</v>
      </c>
      <c r="U127" s="13">
        <v>352</v>
      </c>
      <c r="V127" s="3"/>
      <c r="W127" s="12" t="str">
        <f>VLOOKUP($A:$A,六条!$A:$AY,3,0)</f>
        <v>-</v>
      </c>
      <c r="X127" s="13" t="str">
        <f>VLOOKUP($A:$A,六条!$A:$AY,8,0)</f>
        <v>-</v>
      </c>
      <c r="Y127" s="13" t="str">
        <f>VLOOKUP($A:$A,六条!$A:$AY,13,0)</f>
        <v>-</v>
      </c>
      <c r="Z127" s="13" t="str">
        <f>VLOOKUP($A:$A,六条!$A:$AY,18,0)</f>
        <v>-</v>
      </c>
      <c r="AA127" s="13" t="str">
        <f>VLOOKUP($A:$A,六条!$A:$AY,23,0)</f>
        <v>-</v>
      </c>
      <c r="AB127" s="13" t="str">
        <f>VLOOKUP($A:$A,六条!$A:$AY,28,0)</f>
        <v>-</v>
      </c>
      <c r="AC127" s="13" t="str">
        <f>VLOOKUP($A:$A,六条!$A:$AY,33,0)</f>
        <v>-</v>
      </c>
      <c r="AD127" s="13" t="str">
        <f>VLOOKUP($A:$A,六条!$A:$AY,38,0)</f>
        <v>-</v>
      </c>
      <c r="AE127" s="13" t="str">
        <f>VLOOKUP($A:$A,六条!$A:$AY,43,0)</f>
        <v>-</v>
      </c>
      <c r="AF127" s="13" t="str">
        <f>VLOOKUP($A:$A,六条!$A:$AY,48,0)</f>
        <v>-</v>
      </c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</row>
    <row r="128" spans="1:52">
      <c r="A128" s="3" t="s">
        <v>260</v>
      </c>
      <c r="B128" s="13"/>
      <c r="C128" s="13"/>
      <c r="D128" s="13"/>
      <c r="E128" s="13"/>
      <c r="F128" s="13"/>
      <c r="G128" s="13"/>
      <c r="H128" s="13"/>
      <c r="I128" s="13"/>
      <c r="J128" s="13"/>
      <c r="K128" s="82"/>
      <c r="L128" s="13">
        <v>270</v>
      </c>
      <c r="M128" s="13">
        <v>203</v>
      </c>
      <c r="N128" s="13">
        <v>344</v>
      </c>
      <c r="O128" s="13">
        <v>358</v>
      </c>
      <c r="P128" s="13">
        <v>312</v>
      </c>
      <c r="Q128" s="13">
        <v>210</v>
      </c>
      <c r="R128" s="13">
        <v>296</v>
      </c>
      <c r="S128" s="13">
        <v>294</v>
      </c>
      <c r="T128" s="13">
        <v>299</v>
      </c>
      <c r="U128" s="13">
        <v>352</v>
      </c>
      <c r="V128" s="3"/>
      <c r="W128" s="12" t="str">
        <f>VLOOKUP($A:$A,六条!$A:$AY,3,0)</f>
        <v>-</v>
      </c>
      <c r="X128" s="13" t="str">
        <f>VLOOKUP($A:$A,六条!$A:$AY,8,0)</f>
        <v>-</v>
      </c>
      <c r="Y128" s="13" t="str">
        <f>VLOOKUP($A:$A,六条!$A:$AY,13,0)</f>
        <v>-</v>
      </c>
      <c r="Z128" s="13" t="str">
        <f>VLOOKUP($A:$A,六条!$A:$AY,18,0)</f>
        <v>-</v>
      </c>
      <c r="AA128" s="13" t="str">
        <f>VLOOKUP($A:$A,六条!$A:$AY,23,0)</f>
        <v>-</v>
      </c>
      <c r="AB128" s="13" t="str">
        <f>VLOOKUP($A:$A,六条!$A:$AY,28,0)</f>
        <v>-</v>
      </c>
      <c r="AC128" s="13" t="str">
        <f>VLOOKUP($A:$A,六条!$A:$AY,33,0)</f>
        <v>-</v>
      </c>
      <c r="AD128" s="13" t="str">
        <f>VLOOKUP($A:$A,六条!$A:$AY,38,0)</f>
        <v>-</v>
      </c>
      <c r="AE128" s="13" t="str">
        <f>VLOOKUP($A:$A,六条!$A:$AY,43,0)</f>
        <v>-</v>
      </c>
      <c r="AF128" s="13" t="str">
        <f>VLOOKUP($A:$A,六条!$A:$AY,48,0)</f>
        <v>-</v>
      </c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</row>
    <row r="129" spans="1:52">
      <c r="A129" s="3" t="s">
        <v>261</v>
      </c>
      <c r="B129" s="13"/>
      <c r="C129" s="13"/>
      <c r="D129" s="13"/>
      <c r="E129" s="13"/>
      <c r="F129" s="13"/>
      <c r="G129" s="13"/>
      <c r="H129" s="13"/>
      <c r="I129" s="13"/>
      <c r="J129" s="13"/>
      <c r="K129" s="82"/>
      <c r="L129" s="13">
        <v>270</v>
      </c>
      <c r="M129" s="13">
        <v>203</v>
      </c>
      <c r="N129" s="13">
        <v>344</v>
      </c>
      <c r="O129" s="13">
        <v>358</v>
      </c>
      <c r="P129" s="13">
        <v>312</v>
      </c>
      <c r="Q129" s="13">
        <v>210</v>
      </c>
      <c r="R129" s="13">
        <v>296</v>
      </c>
      <c r="S129" s="13">
        <v>294</v>
      </c>
      <c r="T129" s="13">
        <v>299</v>
      </c>
      <c r="U129" s="13">
        <v>352</v>
      </c>
      <c r="V129" s="3"/>
      <c r="W129" s="12" t="str">
        <f>VLOOKUP($A:$A,六条!$A:$AY,3,0)</f>
        <v>-</v>
      </c>
      <c r="X129" s="13" t="str">
        <f>VLOOKUP($A:$A,六条!$A:$AY,8,0)</f>
        <v>-</v>
      </c>
      <c r="Y129" s="13" t="str">
        <f>VLOOKUP($A:$A,六条!$A:$AY,13,0)</f>
        <v>-</v>
      </c>
      <c r="Z129" s="13" t="str">
        <f>VLOOKUP($A:$A,六条!$A:$AY,18,0)</f>
        <v>-</v>
      </c>
      <c r="AA129" s="13" t="str">
        <f>VLOOKUP($A:$A,六条!$A:$AY,23,0)</f>
        <v>-</v>
      </c>
      <c r="AB129" s="13" t="str">
        <f>VLOOKUP($A:$A,六条!$A:$AY,28,0)</f>
        <v>-</v>
      </c>
      <c r="AC129" s="13" t="str">
        <f>VLOOKUP($A:$A,六条!$A:$AY,33,0)</f>
        <v>-</v>
      </c>
      <c r="AD129" s="13" t="str">
        <f>VLOOKUP($A:$A,六条!$A:$AY,38,0)</f>
        <v>-</v>
      </c>
      <c r="AE129" s="13" t="str">
        <f>VLOOKUP($A:$A,六条!$A:$AY,43,0)</f>
        <v>-</v>
      </c>
      <c r="AF129" s="13" t="str">
        <f>VLOOKUP($A:$A,六条!$A:$AY,48,0)</f>
        <v>-</v>
      </c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</row>
    <row r="130" spans="1:52">
      <c r="A130" s="3" t="s">
        <v>262</v>
      </c>
      <c r="B130" s="13"/>
      <c r="C130" s="13"/>
      <c r="D130" s="13"/>
      <c r="E130" s="13"/>
      <c r="F130" s="13"/>
      <c r="G130" s="13"/>
      <c r="H130" s="13"/>
      <c r="I130" s="13"/>
      <c r="J130" s="13"/>
      <c r="K130" s="82"/>
      <c r="L130" s="13">
        <v>270</v>
      </c>
      <c r="M130" s="13">
        <v>203</v>
      </c>
      <c r="N130" s="13">
        <v>344</v>
      </c>
      <c r="O130" s="13">
        <v>358</v>
      </c>
      <c r="P130" s="13">
        <v>312</v>
      </c>
      <c r="Q130" s="13">
        <v>210</v>
      </c>
      <c r="R130" s="13">
        <v>296</v>
      </c>
      <c r="S130" s="13">
        <v>294</v>
      </c>
      <c r="T130" s="13">
        <v>299</v>
      </c>
      <c r="U130" s="13">
        <v>352</v>
      </c>
      <c r="V130" s="3"/>
      <c r="W130" s="12" t="str">
        <f>VLOOKUP($A:$A,六条!$A:$AY,3,0)</f>
        <v>-</v>
      </c>
      <c r="X130" s="13" t="str">
        <f>VLOOKUP($A:$A,六条!$A:$AY,8,0)</f>
        <v>-</v>
      </c>
      <c r="Y130" s="13" t="str">
        <f>VLOOKUP($A:$A,六条!$A:$AY,13,0)</f>
        <v>-</v>
      </c>
      <c r="Z130" s="13" t="str">
        <f>VLOOKUP($A:$A,六条!$A:$AY,18,0)</f>
        <v>-</v>
      </c>
      <c r="AA130" s="13" t="str">
        <f>VLOOKUP($A:$A,六条!$A:$AY,23,0)</f>
        <v>-</v>
      </c>
      <c r="AB130" s="13" t="str">
        <f>VLOOKUP($A:$A,六条!$A:$AY,28,0)</f>
        <v>-</v>
      </c>
      <c r="AC130" s="13" t="str">
        <f>VLOOKUP($A:$A,六条!$A:$AY,33,0)</f>
        <v>-</v>
      </c>
      <c r="AD130" s="13" t="str">
        <f>VLOOKUP($A:$A,六条!$A:$AY,38,0)</f>
        <v>-</v>
      </c>
      <c r="AE130" s="13" t="str">
        <f>VLOOKUP($A:$A,六条!$A:$AY,43,0)</f>
        <v>-</v>
      </c>
      <c r="AF130" s="13" t="str">
        <f>VLOOKUP($A:$A,六条!$A:$AY,48,0)</f>
        <v>-</v>
      </c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</row>
    <row r="131" spans="1:52">
      <c r="B131" s="6"/>
      <c r="C131" s="5"/>
      <c r="D131" s="5"/>
      <c r="E131" s="5"/>
      <c r="F131" s="5"/>
      <c r="G131" s="5"/>
      <c r="H131" s="5"/>
      <c r="I131" s="5"/>
      <c r="J131" s="5"/>
      <c r="K131" s="5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6"/>
      <c r="X131" s="5"/>
      <c r="Y131" s="5"/>
      <c r="Z131" s="5"/>
      <c r="AA131" s="5"/>
      <c r="AB131" s="5"/>
      <c r="AC131" s="5"/>
      <c r="AD131" s="5"/>
      <c r="AE131" s="5"/>
      <c r="AF131" s="5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</row>
    <row r="132" spans="1:52">
      <c r="B132" s="6"/>
      <c r="C132" s="5"/>
      <c r="D132" s="5"/>
      <c r="E132" s="5"/>
      <c r="F132" s="5"/>
      <c r="G132" s="5"/>
      <c r="H132" s="5"/>
      <c r="I132" s="5"/>
      <c r="J132" s="5"/>
      <c r="K132" s="5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6"/>
      <c r="X132" s="5"/>
      <c r="Y132" s="5"/>
      <c r="Z132" s="5"/>
      <c r="AA132" s="5"/>
      <c r="AB132" s="5"/>
      <c r="AC132" s="5"/>
      <c r="AD132" s="5"/>
      <c r="AE132" s="5"/>
      <c r="AF132" s="5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</row>
    <row r="133" spans="1:52">
      <c r="B133" s="6"/>
      <c r="C133" s="5"/>
      <c r="D133" s="5"/>
      <c r="E133" s="5"/>
      <c r="F133" s="5"/>
      <c r="G133" s="5"/>
      <c r="H133" s="5"/>
      <c r="I133" s="5"/>
      <c r="J133" s="5"/>
      <c r="K133" s="5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6"/>
      <c r="X133" s="5"/>
      <c r="Y133" s="5"/>
      <c r="Z133" s="5"/>
      <c r="AA133" s="5"/>
      <c r="AB133" s="5"/>
      <c r="AC133" s="5"/>
      <c r="AD133" s="5"/>
      <c r="AE133" s="5"/>
      <c r="AF133" s="5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</row>
    <row r="139" spans="1:52"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</row>
    <row r="140" spans="1:52"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</row>
    <row r="141" spans="1:52"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</row>
    <row r="142" spans="1:52"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</row>
    <row r="143" spans="1:52"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</row>
    <row r="144" spans="1:52"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</row>
    <row r="145" s="3" customFormat="1"/>
    <row r="146" s="3" customFormat="1"/>
    <row r="147" s="3" customFormat="1"/>
    <row r="148" s="3" customFormat="1"/>
  </sheetData>
  <mergeCells count="32">
    <mergeCell ref="U3:U4"/>
    <mergeCell ref="A2:A4"/>
    <mergeCell ref="L3:L4"/>
    <mergeCell ref="M3:M4"/>
    <mergeCell ref="N3:N4"/>
    <mergeCell ref="O3:O4"/>
    <mergeCell ref="L2:U2"/>
    <mergeCell ref="P3:P4"/>
    <mergeCell ref="Q3:Q4"/>
    <mergeCell ref="R3:R4"/>
    <mergeCell ref="S3:S4"/>
    <mergeCell ref="T3:T4"/>
    <mergeCell ref="B3:B4"/>
    <mergeCell ref="C3:C4"/>
    <mergeCell ref="D3:D4"/>
    <mergeCell ref="E3:E4"/>
    <mergeCell ref="I3:I4"/>
    <mergeCell ref="H3:H4"/>
    <mergeCell ref="G3:G4"/>
    <mergeCell ref="F3:F4"/>
    <mergeCell ref="K3:K4"/>
    <mergeCell ref="J3:J4"/>
    <mergeCell ref="AF3:AF4"/>
    <mergeCell ref="AE3:AE4"/>
    <mergeCell ref="AD3:AD4"/>
    <mergeCell ref="AC3:AC4"/>
    <mergeCell ref="AB3:AB4"/>
    <mergeCell ref="AA3:AA4"/>
    <mergeCell ref="Z3:Z4"/>
    <mergeCell ref="Y3:Y4"/>
    <mergeCell ref="X3:X4"/>
    <mergeCell ref="W3:W4"/>
  </mergeCells>
  <phoneticPr fontId="1"/>
  <pageMargins left="0.39370078740157483" right="0.15748031496062992" top="0.59055118110236227" bottom="0" header="0.43307086614173229" footer="0.15748031496062992"/>
  <pageSetup paperSize="9" scale="70" fitToHeight="2" orientation="landscape" horizontalDpi="300" verticalDpi="300" r:id="rId1"/>
  <rowBreaks count="2" manualBreakCount="2">
    <brk id="47" max="16383" man="1"/>
    <brk id="101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AZ148"/>
  <sheetViews>
    <sheetView zoomScale="80" zoomScaleNormal="80" workbookViewId="0">
      <pane xSplit="1" ySplit="5" topLeftCell="B6" activePane="bottomRight" state="frozen"/>
      <selection activeCell="J10" sqref="J10"/>
      <selection pane="topRight" activeCell="J10" sqref="J10"/>
      <selection pane="bottomLeft" activeCell="J10" sqref="J10"/>
      <selection pane="bottomRight" activeCell="J10" sqref="J10"/>
    </sheetView>
  </sheetViews>
  <sheetFormatPr defaultColWidth="7" defaultRowHeight="13.2"/>
  <cols>
    <col min="1" max="1" width="18.33203125" style="3" bestFit="1" customWidth="1"/>
    <col min="2" max="2" width="7.33203125" style="3" customWidth="1"/>
    <col min="3" max="3" width="7.21875" style="3" customWidth="1"/>
    <col min="4" max="4" width="7.33203125" style="3" customWidth="1"/>
    <col min="5" max="5" width="7.21875" style="3" customWidth="1"/>
    <col min="6" max="6" width="6.88671875" style="3" customWidth="1"/>
    <col min="7" max="7" width="7.21875" style="3" customWidth="1"/>
    <col min="8" max="9" width="6.6640625" style="3" customWidth="1"/>
    <col min="10" max="10" width="6.44140625" style="3" customWidth="1"/>
    <col min="11" max="11" width="6.77734375" style="3" customWidth="1"/>
    <col min="12" max="21" width="6.77734375" hidden="1" customWidth="1"/>
    <col min="23" max="25" width="6.6640625" style="3" customWidth="1"/>
    <col min="26" max="26" width="6.77734375" style="3" customWidth="1"/>
    <col min="27" max="28" width="6.44140625" style="3" customWidth="1"/>
    <col min="29" max="30" width="6.6640625" style="3" customWidth="1"/>
    <col min="31" max="31" width="6.44140625" style="3" customWidth="1"/>
    <col min="32" max="32" width="6.77734375" style="3" customWidth="1"/>
    <col min="53" max="16384" width="7" style="3"/>
  </cols>
  <sheetData>
    <row r="1" spans="1:52" ht="23.4">
      <c r="A1" s="86" t="s">
        <v>467</v>
      </c>
      <c r="L1" s="3"/>
      <c r="M1" s="3"/>
      <c r="N1" s="3"/>
      <c r="O1" s="3"/>
      <c r="P1" s="3"/>
      <c r="Q1" s="3"/>
      <c r="R1" s="3"/>
      <c r="S1" s="3"/>
      <c r="T1" s="3"/>
      <c r="U1" s="3"/>
      <c r="V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</row>
    <row r="2" spans="1:52">
      <c r="A2" s="138" t="s">
        <v>127</v>
      </c>
      <c r="B2" s="75">
        <v>27</v>
      </c>
      <c r="C2" s="75">
        <v>28</v>
      </c>
      <c r="D2" s="75">
        <v>29</v>
      </c>
      <c r="E2" s="75">
        <v>30</v>
      </c>
      <c r="F2" s="75" t="s">
        <v>458</v>
      </c>
      <c r="G2" s="75">
        <v>2</v>
      </c>
      <c r="H2" s="75">
        <v>3</v>
      </c>
      <c r="I2" s="76">
        <v>4</v>
      </c>
      <c r="J2" s="75">
        <v>5</v>
      </c>
      <c r="K2" s="75">
        <v>6</v>
      </c>
      <c r="L2" s="142" t="s">
        <v>297</v>
      </c>
      <c r="M2" s="143"/>
      <c r="N2" s="143"/>
      <c r="O2" s="143"/>
      <c r="P2" s="143"/>
      <c r="Q2" s="143"/>
      <c r="R2" s="143"/>
      <c r="S2" s="143"/>
      <c r="T2" s="143"/>
      <c r="U2" s="144"/>
      <c r="V2" s="3"/>
      <c r="W2" s="33">
        <f>大豆!B2</f>
        <v>27</v>
      </c>
      <c r="X2" s="33">
        <f>大豆!G2</f>
        <v>28</v>
      </c>
      <c r="Y2" s="33">
        <f>大豆!L2</f>
        <v>29</v>
      </c>
      <c r="Z2" s="33">
        <f>大豆!Q2</f>
        <v>30</v>
      </c>
      <c r="AA2" s="33" t="str">
        <f>大豆!V2</f>
        <v>元年産</v>
      </c>
      <c r="AB2" s="33">
        <f>大豆!AA2</f>
        <v>2</v>
      </c>
      <c r="AC2" s="33">
        <f>大豆!AF2</f>
        <v>3</v>
      </c>
      <c r="AD2" s="33">
        <f>大豆!AK2</f>
        <v>4</v>
      </c>
      <c r="AE2" s="33">
        <f>大豆!AP2</f>
        <v>5</v>
      </c>
      <c r="AF2" s="33">
        <f>大豆!AU2</f>
        <v>6</v>
      </c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</row>
    <row r="3" spans="1:52" ht="18.75" customHeight="1">
      <c r="A3" s="139"/>
      <c r="B3" s="129" t="s">
        <v>271</v>
      </c>
      <c r="C3" s="129" t="s">
        <v>271</v>
      </c>
      <c r="D3" s="129" t="s">
        <v>271</v>
      </c>
      <c r="E3" s="129" t="s">
        <v>271</v>
      </c>
      <c r="F3" s="129" t="s">
        <v>271</v>
      </c>
      <c r="G3" s="129" t="s">
        <v>271</v>
      </c>
      <c r="H3" s="129" t="s">
        <v>271</v>
      </c>
      <c r="I3" s="129" t="s">
        <v>271</v>
      </c>
      <c r="J3" s="136" t="s">
        <v>271</v>
      </c>
      <c r="K3" s="136" t="s">
        <v>271</v>
      </c>
      <c r="L3" s="146">
        <v>17</v>
      </c>
      <c r="M3" s="146">
        <v>18</v>
      </c>
      <c r="N3" s="146">
        <v>19</v>
      </c>
      <c r="O3" s="146">
        <v>20</v>
      </c>
      <c r="P3" s="146">
        <v>21</v>
      </c>
      <c r="Q3" s="146">
        <v>22</v>
      </c>
      <c r="R3" s="146">
        <v>23</v>
      </c>
      <c r="S3" s="146">
        <v>24</v>
      </c>
      <c r="T3" s="146">
        <v>25</v>
      </c>
      <c r="U3" s="146">
        <v>26</v>
      </c>
      <c r="V3" s="3"/>
      <c r="W3" s="129" t="s">
        <v>271</v>
      </c>
      <c r="X3" s="129" t="s">
        <v>271</v>
      </c>
      <c r="Y3" s="129" t="s">
        <v>271</v>
      </c>
      <c r="Z3" s="129" t="s">
        <v>271</v>
      </c>
      <c r="AA3" s="129" t="s">
        <v>271</v>
      </c>
      <c r="AB3" s="129" t="s">
        <v>271</v>
      </c>
      <c r="AC3" s="129" t="s">
        <v>271</v>
      </c>
      <c r="AD3" s="129" t="s">
        <v>271</v>
      </c>
      <c r="AE3" s="129" t="s">
        <v>271</v>
      </c>
      <c r="AF3" s="131" t="s">
        <v>271</v>
      </c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</row>
    <row r="4" spans="1:52" ht="27" customHeight="1">
      <c r="A4" s="140"/>
      <c r="B4" s="130"/>
      <c r="C4" s="130"/>
      <c r="D4" s="130"/>
      <c r="E4" s="130"/>
      <c r="F4" s="130"/>
      <c r="G4" s="130"/>
      <c r="H4" s="130"/>
      <c r="I4" s="130"/>
      <c r="J4" s="136" t="s">
        <v>263</v>
      </c>
      <c r="K4" s="136" t="s">
        <v>263</v>
      </c>
      <c r="L4" s="146"/>
      <c r="M4" s="146"/>
      <c r="N4" s="146"/>
      <c r="O4" s="146"/>
      <c r="P4" s="146"/>
      <c r="Q4" s="146"/>
      <c r="R4" s="146"/>
      <c r="S4" s="146"/>
      <c r="T4" s="146"/>
      <c r="U4" s="146"/>
      <c r="V4" s="3"/>
      <c r="W4" s="130"/>
      <c r="X4" s="130"/>
      <c r="Y4" s="130"/>
      <c r="Z4" s="130"/>
      <c r="AA4" s="130"/>
      <c r="AB4" s="130"/>
      <c r="AC4" s="130"/>
      <c r="AD4" s="130"/>
      <c r="AE4" s="130"/>
      <c r="AF4" s="132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</row>
    <row r="5" spans="1:52" ht="13.5" customHeight="1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3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</row>
    <row r="6" spans="1:52">
      <c r="A6" s="3" t="s">
        <v>140</v>
      </c>
      <c r="B6" s="12">
        <v>100</v>
      </c>
      <c r="C6" s="12">
        <v>100</v>
      </c>
      <c r="D6" s="12">
        <v>78</v>
      </c>
      <c r="E6" s="12">
        <v>47</v>
      </c>
      <c r="F6" s="12">
        <v>94</v>
      </c>
      <c r="G6" s="12">
        <v>94</v>
      </c>
      <c r="H6" s="12">
        <v>122</v>
      </c>
      <c r="I6" s="12">
        <v>129</v>
      </c>
      <c r="J6" s="13">
        <v>142</v>
      </c>
      <c r="K6" s="82">
        <v>59</v>
      </c>
      <c r="L6" s="13">
        <v>146</v>
      </c>
      <c r="M6" s="13">
        <v>150</v>
      </c>
      <c r="N6" s="13">
        <v>154</v>
      </c>
      <c r="O6" s="13">
        <v>176</v>
      </c>
      <c r="P6" s="13">
        <v>88</v>
      </c>
      <c r="Q6" s="13">
        <v>185</v>
      </c>
      <c r="R6" s="13">
        <v>142</v>
      </c>
      <c r="S6" s="13">
        <v>157</v>
      </c>
      <c r="T6" s="13">
        <v>102</v>
      </c>
      <c r="U6" s="13">
        <v>117</v>
      </c>
      <c r="V6" s="3"/>
      <c r="W6" s="12">
        <f>VLOOKUP($A:$A,大豆!$A:$AY,3,0)</f>
        <v>100</v>
      </c>
      <c r="X6" s="12">
        <f>VLOOKUP($A:$A,大豆!$A:$AY,8,0)</f>
        <v>100</v>
      </c>
      <c r="Y6" s="12">
        <f>VLOOKUP($A:$A,大豆!$A:$AY,13,0)</f>
        <v>78</v>
      </c>
      <c r="Z6" s="12">
        <f>VLOOKUP($A:$A,大豆!$A:$AY,18,0)</f>
        <v>47</v>
      </c>
      <c r="AA6" s="12">
        <f>VLOOKUP($A:$A,大豆!$A:$AY,23,0)</f>
        <v>94</v>
      </c>
      <c r="AB6" s="12">
        <f>VLOOKUP($A:$A,大豆!$A:$AY,28,0)</f>
        <v>94</v>
      </c>
      <c r="AC6" s="12">
        <f>VLOOKUP($A:$A,大豆!$A:$AY,33,0)</f>
        <v>122</v>
      </c>
      <c r="AD6" s="12">
        <f>VLOOKUP($A:$A,大豆!$A:$AY,38,0)</f>
        <v>129</v>
      </c>
      <c r="AE6" s="12">
        <f>VLOOKUP($A:$A,大豆!$A:$AY,43,0)</f>
        <v>142</v>
      </c>
      <c r="AF6" s="12">
        <f>VLOOKUP($A:$A,大豆!$A:$AY,48,0)</f>
        <v>59</v>
      </c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</row>
    <row r="7" spans="1:52">
      <c r="A7" s="3" t="s">
        <v>141</v>
      </c>
      <c r="B7" s="13">
        <v>99</v>
      </c>
      <c r="C7" s="13">
        <v>100</v>
      </c>
      <c r="D7" s="13">
        <v>123</v>
      </c>
      <c r="E7" s="13">
        <v>67</v>
      </c>
      <c r="F7" s="13">
        <v>98</v>
      </c>
      <c r="G7" s="13">
        <v>104</v>
      </c>
      <c r="H7" s="13">
        <v>77</v>
      </c>
      <c r="I7" s="13">
        <v>72</v>
      </c>
      <c r="J7" s="13">
        <v>93</v>
      </c>
      <c r="K7" s="82">
        <v>41</v>
      </c>
      <c r="L7" s="13">
        <v>146</v>
      </c>
      <c r="M7" s="13">
        <v>150</v>
      </c>
      <c r="N7" s="13">
        <v>154</v>
      </c>
      <c r="O7" s="13">
        <v>176</v>
      </c>
      <c r="P7" s="13">
        <v>88</v>
      </c>
      <c r="Q7" s="13">
        <v>185</v>
      </c>
      <c r="R7" s="13">
        <v>142</v>
      </c>
      <c r="S7" s="13">
        <v>157</v>
      </c>
      <c r="T7" s="13">
        <v>102</v>
      </c>
      <c r="U7" s="13">
        <v>117</v>
      </c>
      <c r="V7" s="3"/>
      <c r="W7" s="12">
        <f>VLOOKUP($A:$A,大豆!$A:$AY,3,0)</f>
        <v>99</v>
      </c>
      <c r="X7" s="13">
        <f>VLOOKUP($A:$A,大豆!$A:$AY,8,0)</f>
        <v>100</v>
      </c>
      <c r="Y7" s="13">
        <f>VLOOKUP($A:$A,大豆!$A:$AY,13,0)</f>
        <v>123</v>
      </c>
      <c r="Z7" s="13">
        <f>VLOOKUP($A:$A,大豆!$A:$AY,18,0)</f>
        <v>67</v>
      </c>
      <c r="AA7" s="13">
        <f>VLOOKUP($A:$A,大豆!$A:$AY,23,0)</f>
        <v>98</v>
      </c>
      <c r="AB7" s="13">
        <f>VLOOKUP($A:$A,大豆!$A:$AY,28,0)</f>
        <v>104</v>
      </c>
      <c r="AC7" s="13">
        <f>VLOOKUP($A:$A,大豆!$A:$AY,33,0)</f>
        <v>77</v>
      </c>
      <c r="AD7" s="13">
        <f>VLOOKUP($A:$A,大豆!$A:$AY,38,0)</f>
        <v>72</v>
      </c>
      <c r="AE7" s="13">
        <f>VLOOKUP($A:$A,大豆!$A:$AY,43,0)</f>
        <v>93</v>
      </c>
      <c r="AF7" s="13">
        <f>VLOOKUP($A:$A,大豆!$A:$AY,48,0)</f>
        <v>41</v>
      </c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</row>
    <row r="8" spans="1:52">
      <c r="A8" s="3" t="s">
        <v>142</v>
      </c>
      <c r="B8" s="13">
        <v>99</v>
      </c>
      <c r="C8" s="13">
        <v>100</v>
      </c>
      <c r="D8" s="13">
        <v>107</v>
      </c>
      <c r="E8" s="13">
        <v>97</v>
      </c>
      <c r="F8" s="13">
        <v>107</v>
      </c>
      <c r="G8" s="13">
        <v>91</v>
      </c>
      <c r="H8" s="13">
        <v>92</v>
      </c>
      <c r="I8" s="13">
        <v>100</v>
      </c>
      <c r="J8" s="13">
        <v>109</v>
      </c>
      <c r="K8" s="82">
        <v>62</v>
      </c>
      <c r="L8" s="13">
        <v>146</v>
      </c>
      <c r="M8" s="13">
        <v>150</v>
      </c>
      <c r="N8" s="13">
        <v>154</v>
      </c>
      <c r="O8" s="13">
        <v>176</v>
      </c>
      <c r="P8" s="13">
        <v>88</v>
      </c>
      <c r="Q8" s="13">
        <v>185</v>
      </c>
      <c r="R8" s="13">
        <v>142</v>
      </c>
      <c r="S8" s="13">
        <v>157</v>
      </c>
      <c r="T8" s="13">
        <v>102</v>
      </c>
      <c r="U8" s="13">
        <v>117</v>
      </c>
      <c r="V8" s="3"/>
      <c r="W8" s="12">
        <f>VLOOKUP($A:$A,大豆!$A:$AY,3,0)</f>
        <v>99</v>
      </c>
      <c r="X8" s="13">
        <f>VLOOKUP($A:$A,大豆!$A:$AY,8,0)</f>
        <v>100</v>
      </c>
      <c r="Y8" s="13">
        <f>VLOOKUP($A:$A,大豆!$A:$AY,13,0)</f>
        <v>107</v>
      </c>
      <c r="Z8" s="13">
        <f>VLOOKUP($A:$A,大豆!$A:$AY,18,0)</f>
        <v>97</v>
      </c>
      <c r="AA8" s="13">
        <f>VLOOKUP($A:$A,大豆!$A:$AY,23,0)</f>
        <v>107</v>
      </c>
      <c r="AB8" s="13">
        <f>VLOOKUP($A:$A,大豆!$A:$AY,28,0)</f>
        <v>91</v>
      </c>
      <c r="AC8" s="13">
        <f>VLOOKUP($A:$A,大豆!$A:$AY,33,0)</f>
        <v>92</v>
      </c>
      <c r="AD8" s="13">
        <f>VLOOKUP($A:$A,大豆!$A:$AY,38,0)</f>
        <v>100</v>
      </c>
      <c r="AE8" s="13">
        <f>VLOOKUP($A:$A,大豆!$A:$AY,43,0)</f>
        <v>109</v>
      </c>
      <c r="AF8" s="13">
        <f>VLOOKUP($A:$A,大豆!$A:$AY,48,0)</f>
        <v>62</v>
      </c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</row>
    <row r="9" spans="1:52">
      <c r="A9" s="3" t="s">
        <v>143</v>
      </c>
      <c r="B9" s="13">
        <v>90</v>
      </c>
      <c r="C9" s="13">
        <v>100</v>
      </c>
      <c r="D9" s="13">
        <v>112</v>
      </c>
      <c r="E9" s="13">
        <v>89</v>
      </c>
      <c r="F9" s="13">
        <v>64</v>
      </c>
      <c r="G9" s="13">
        <v>74</v>
      </c>
      <c r="H9" s="13">
        <v>79</v>
      </c>
      <c r="I9" s="13">
        <v>70</v>
      </c>
      <c r="J9" s="13">
        <v>50</v>
      </c>
      <c r="K9" s="82">
        <v>73</v>
      </c>
      <c r="L9" s="13">
        <v>146</v>
      </c>
      <c r="M9" s="13">
        <v>150</v>
      </c>
      <c r="N9" s="13">
        <v>154</v>
      </c>
      <c r="O9" s="13">
        <v>176</v>
      </c>
      <c r="P9" s="13">
        <v>88</v>
      </c>
      <c r="Q9" s="13">
        <v>185</v>
      </c>
      <c r="R9" s="13">
        <v>142</v>
      </c>
      <c r="S9" s="13">
        <v>157</v>
      </c>
      <c r="T9" s="13">
        <v>102</v>
      </c>
      <c r="U9" s="13">
        <v>117</v>
      </c>
      <c r="V9" s="3"/>
      <c r="W9" s="12">
        <f>VLOOKUP($A:$A,大豆!$A:$AY,3,0)</f>
        <v>90</v>
      </c>
      <c r="X9" s="13">
        <f>VLOOKUP($A:$A,大豆!$A:$AY,8,0)</f>
        <v>100</v>
      </c>
      <c r="Y9" s="13">
        <f>VLOOKUP($A:$A,大豆!$A:$AY,13,0)</f>
        <v>112</v>
      </c>
      <c r="Z9" s="13">
        <f>VLOOKUP($A:$A,大豆!$A:$AY,18,0)</f>
        <v>89</v>
      </c>
      <c r="AA9" s="13">
        <f>VLOOKUP($A:$A,大豆!$A:$AY,23,0)</f>
        <v>64</v>
      </c>
      <c r="AB9" s="13">
        <f>VLOOKUP($A:$A,大豆!$A:$AY,28,0)</f>
        <v>74</v>
      </c>
      <c r="AC9" s="13">
        <f>VLOOKUP($A:$A,大豆!$A:$AY,33,0)</f>
        <v>79</v>
      </c>
      <c r="AD9" s="13">
        <f>VLOOKUP($A:$A,大豆!$A:$AY,38,0)</f>
        <v>70</v>
      </c>
      <c r="AE9" s="13">
        <f>VLOOKUP($A:$A,大豆!$A:$AY,43,0)</f>
        <v>50</v>
      </c>
      <c r="AF9" s="13">
        <f>VLOOKUP($A:$A,大豆!$A:$AY,48,0)</f>
        <v>73</v>
      </c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</row>
    <row r="10" spans="1:52">
      <c r="A10" s="3" t="s">
        <v>144</v>
      </c>
      <c r="B10" s="13">
        <v>99</v>
      </c>
      <c r="C10" s="13">
        <v>99</v>
      </c>
      <c r="D10" s="13">
        <v>99</v>
      </c>
      <c r="E10" s="13">
        <v>34</v>
      </c>
      <c r="F10" s="13">
        <v>87</v>
      </c>
      <c r="G10" s="13">
        <v>80</v>
      </c>
      <c r="H10" s="13">
        <v>108</v>
      </c>
      <c r="I10" s="13">
        <v>83</v>
      </c>
      <c r="J10" s="13">
        <v>87</v>
      </c>
      <c r="K10" s="82">
        <v>53</v>
      </c>
      <c r="L10" s="13">
        <v>146</v>
      </c>
      <c r="M10" s="13">
        <v>150</v>
      </c>
      <c r="N10" s="13">
        <v>154</v>
      </c>
      <c r="O10" s="13">
        <v>176</v>
      </c>
      <c r="P10" s="13">
        <v>88</v>
      </c>
      <c r="Q10" s="13">
        <v>185</v>
      </c>
      <c r="R10" s="13">
        <v>142</v>
      </c>
      <c r="S10" s="13">
        <v>157</v>
      </c>
      <c r="T10" s="13">
        <v>102</v>
      </c>
      <c r="U10" s="13">
        <v>117</v>
      </c>
      <c r="V10" s="3"/>
      <c r="W10" s="12">
        <f>VLOOKUP($A:$A,大豆!$A:$AY,3,0)</f>
        <v>99</v>
      </c>
      <c r="X10" s="13">
        <f>VLOOKUP($A:$A,大豆!$A:$AY,8,0)</f>
        <v>99</v>
      </c>
      <c r="Y10" s="13">
        <f>VLOOKUP($A:$A,大豆!$A:$AY,13,0)</f>
        <v>99</v>
      </c>
      <c r="Z10" s="13">
        <f>VLOOKUP($A:$A,大豆!$A:$AY,18,0)</f>
        <v>34</v>
      </c>
      <c r="AA10" s="13">
        <f>VLOOKUP($A:$A,大豆!$A:$AY,23,0)</f>
        <v>87</v>
      </c>
      <c r="AB10" s="13">
        <f>VLOOKUP($A:$A,大豆!$A:$AY,28,0)</f>
        <v>80</v>
      </c>
      <c r="AC10" s="13">
        <f>VLOOKUP($A:$A,大豆!$A:$AY,33,0)</f>
        <v>108</v>
      </c>
      <c r="AD10" s="13">
        <f>VLOOKUP($A:$A,大豆!$A:$AY,38,0)</f>
        <v>83</v>
      </c>
      <c r="AE10" s="13">
        <f>VLOOKUP($A:$A,大豆!$A:$AY,43,0)</f>
        <v>87</v>
      </c>
      <c r="AF10" s="13">
        <f>VLOOKUP($A:$A,大豆!$A:$AY,48,0)</f>
        <v>53</v>
      </c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</row>
    <row r="11" spans="1:52">
      <c r="A11" s="3" t="s">
        <v>145</v>
      </c>
      <c r="B11" s="13">
        <v>49</v>
      </c>
      <c r="C11" s="13">
        <v>48</v>
      </c>
      <c r="D11" s="13">
        <v>58</v>
      </c>
      <c r="E11" s="13">
        <v>46</v>
      </c>
      <c r="F11" s="13">
        <v>52</v>
      </c>
      <c r="G11" s="13">
        <v>55</v>
      </c>
      <c r="H11" s="13">
        <v>33</v>
      </c>
      <c r="I11" s="13">
        <v>54</v>
      </c>
      <c r="J11" s="13">
        <v>56</v>
      </c>
      <c r="K11" s="82">
        <v>28</v>
      </c>
      <c r="L11" s="13">
        <v>146</v>
      </c>
      <c r="M11" s="13">
        <v>150</v>
      </c>
      <c r="N11" s="13">
        <v>154</v>
      </c>
      <c r="O11" s="13">
        <v>176</v>
      </c>
      <c r="P11" s="13">
        <v>88</v>
      </c>
      <c r="Q11" s="13">
        <v>185</v>
      </c>
      <c r="R11" s="13">
        <v>142</v>
      </c>
      <c r="S11" s="13">
        <v>157</v>
      </c>
      <c r="T11" s="13">
        <v>102</v>
      </c>
      <c r="U11" s="13">
        <v>117</v>
      </c>
      <c r="V11" s="3"/>
      <c r="W11" s="12">
        <f>VLOOKUP($A:$A,大豆!$A:$AY,3,0)</f>
        <v>49</v>
      </c>
      <c r="X11" s="13">
        <f>VLOOKUP($A:$A,大豆!$A:$AY,8,0)</f>
        <v>48</v>
      </c>
      <c r="Y11" s="13">
        <f>VLOOKUP($A:$A,大豆!$A:$AY,13,0)</f>
        <v>58</v>
      </c>
      <c r="Z11" s="13">
        <f>VLOOKUP($A:$A,大豆!$A:$AY,18,0)</f>
        <v>46</v>
      </c>
      <c r="AA11" s="13">
        <f>VLOOKUP($A:$A,大豆!$A:$AY,23,0)</f>
        <v>52</v>
      </c>
      <c r="AB11" s="13">
        <f>VLOOKUP($A:$A,大豆!$A:$AY,28,0)</f>
        <v>55</v>
      </c>
      <c r="AC11" s="13">
        <f>VLOOKUP($A:$A,大豆!$A:$AY,33,0)</f>
        <v>33</v>
      </c>
      <c r="AD11" s="13">
        <f>VLOOKUP($A:$A,大豆!$A:$AY,38,0)</f>
        <v>54</v>
      </c>
      <c r="AE11" s="13">
        <f>VLOOKUP($A:$A,大豆!$A:$AY,43,0)</f>
        <v>56</v>
      </c>
      <c r="AF11" s="13">
        <f>VLOOKUP($A:$A,大豆!$A:$AY,48,0)</f>
        <v>28</v>
      </c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</row>
    <row r="12" spans="1:52">
      <c r="A12" s="3" t="s">
        <v>146</v>
      </c>
      <c r="B12" s="13">
        <v>125</v>
      </c>
      <c r="C12" s="13">
        <v>100</v>
      </c>
      <c r="D12" s="13">
        <v>130</v>
      </c>
      <c r="E12" s="13">
        <v>60</v>
      </c>
      <c r="F12" s="13">
        <v>80</v>
      </c>
      <c r="G12" s="13">
        <v>112</v>
      </c>
      <c r="H12" s="13">
        <v>114</v>
      </c>
      <c r="I12" s="13">
        <v>121</v>
      </c>
      <c r="J12" s="13">
        <v>100</v>
      </c>
      <c r="K12" s="82">
        <v>73</v>
      </c>
      <c r="L12" s="13">
        <v>146</v>
      </c>
      <c r="M12" s="13">
        <v>150</v>
      </c>
      <c r="N12" s="13">
        <v>154</v>
      </c>
      <c r="O12" s="13">
        <v>176</v>
      </c>
      <c r="P12" s="13">
        <v>88</v>
      </c>
      <c r="Q12" s="13">
        <v>185</v>
      </c>
      <c r="R12" s="13">
        <v>142</v>
      </c>
      <c r="S12" s="13">
        <v>157</v>
      </c>
      <c r="T12" s="13">
        <v>102</v>
      </c>
      <c r="U12" s="13">
        <v>117</v>
      </c>
      <c r="V12" s="3"/>
      <c r="W12" s="12">
        <f>VLOOKUP($A:$A,大豆!$A:$AY,3,0)</f>
        <v>125</v>
      </c>
      <c r="X12" s="13">
        <f>VLOOKUP($A:$A,大豆!$A:$AY,8,0)</f>
        <v>100</v>
      </c>
      <c r="Y12" s="13">
        <f>VLOOKUP($A:$A,大豆!$A:$AY,13,0)</f>
        <v>130</v>
      </c>
      <c r="Z12" s="13">
        <f>VLOOKUP($A:$A,大豆!$A:$AY,18,0)</f>
        <v>60</v>
      </c>
      <c r="AA12" s="13">
        <f>VLOOKUP($A:$A,大豆!$A:$AY,23,0)</f>
        <v>80</v>
      </c>
      <c r="AB12" s="13">
        <f>VLOOKUP($A:$A,大豆!$A:$AY,28,0)</f>
        <v>112</v>
      </c>
      <c r="AC12" s="13">
        <f>VLOOKUP($A:$A,大豆!$A:$AY,33,0)</f>
        <v>114</v>
      </c>
      <c r="AD12" s="13">
        <f>VLOOKUP($A:$A,大豆!$A:$AY,38,0)</f>
        <v>121</v>
      </c>
      <c r="AE12" s="13">
        <f>VLOOKUP($A:$A,大豆!$A:$AY,43,0)</f>
        <v>100</v>
      </c>
      <c r="AF12" s="13">
        <f>VLOOKUP($A:$A,大豆!$A:$AY,48,0)</f>
        <v>73</v>
      </c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</row>
    <row r="13" spans="1:52">
      <c r="A13" s="3" t="s">
        <v>147</v>
      </c>
      <c r="B13" s="13">
        <v>99</v>
      </c>
      <c r="C13" s="13">
        <v>100</v>
      </c>
      <c r="D13" s="13">
        <v>109</v>
      </c>
      <c r="E13" s="13">
        <v>69</v>
      </c>
      <c r="F13" s="13">
        <v>69</v>
      </c>
      <c r="G13" s="13">
        <v>59</v>
      </c>
      <c r="H13" s="13">
        <v>83</v>
      </c>
      <c r="I13" s="13">
        <v>79</v>
      </c>
      <c r="J13" s="13">
        <v>71</v>
      </c>
      <c r="K13" s="82">
        <v>45</v>
      </c>
      <c r="L13" s="13">
        <v>146</v>
      </c>
      <c r="M13" s="13">
        <v>150</v>
      </c>
      <c r="N13" s="13">
        <v>154</v>
      </c>
      <c r="O13" s="13">
        <v>176</v>
      </c>
      <c r="P13" s="13">
        <v>88</v>
      </c>
      <c r="Q13" s="13">
        <v>185</v>
      </c>
      <c r="R13" s="13">
        <v>142</v>
      </c>
      <c r="S13" s="13">
        <v>157</v>
      </c>
      <c r="T13" s="13">
        <v>102</v>
      </c>
      <c r="U13" s="13">
        <v>117</v>
      </c>
      <c r="V13" s="3"/>
      <c r="W13" s="12">
        <f>VLOOKUP($A:$A,大豆!$A:$AY,3,0)</f>
        <v>99</v>
      </c>
      <c r="X13" s="13">
        <f>VLOOKUP($A:$A,大豆!$A:$AY,8,0)</f>
        <v>100</v>
      </c>
      <c r="Y13" s="13">
        <f>VLOOKUP($A:$A,大豆!$A:$AY,13,0)</f>
        <v>109</v>
      </c>
      <c r="Z13" s="13">
        <f>VLOOKUP($A:$A,大豆!$A:$AY,18,0)</f>
        <v>69</v>
      </c>
      <c r="AA13" s="13">
        <f>VLOOKUP($A:$A,大豆!$A:$AY,23,0)</f>
        <v>69</v>
      </c>
      <c r="AB13" s="13">
        <f>VLOOKUP($A:$A,大豆!$A:$AY,28,0)</f>
        <v>59</v>
      </c>
      <c r="AC13" s="13">
        <f>VLOOKUP($A:$A,大豆!$A:$AY,33,0)</f>
        <v>83</v>
      </c>
      <c r="AD13" s="13">
        <f>VLOOKUP($A:$A,大豆!$A:$AY,38,0)</f>
        <v>79</v>
      </c>
      <c r="AE13" s="13">
        <f>VLOOKUP($A:$A,大豆!$A:$AY,43,0)</f>
        <v>71</v>
      </c>
      <c r="AF13" s="13">
        <f>VLOOKUP($A:$A,大豆!$A:$AY,48,0)</f>
        <v>45</v>
      </c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</row>
    <row r="14" spans="1:52">
      <c r="A14" s="3" t="s">
        <v>148</v>
      </c>
      <c r="B14" s="13">
        <v>129</v>
      </c>
      <c r="C14" s="13">
        <v>133</v>
      </c>
      <c r="D14" s="13">
        <v>142</v>
      </c>
      <c r="E14" s="13">
        <v>129</v>
      </c>
      <c r="F14" s="13">
        <v>124</v>
      </c>
      <c r="G14" s="13">
        <v>117</v>
      </c>
      <c r="H14" s="13">
        <v>205</v>
      </c>
      <c r="I14" s="13">
        <v>215</v>
      </c>
      <c r="J14" s="13">
        <v>217</v>
      </c>
      <c r="K14" s="82">
        <v>165</v>
      </c>
      <c r="L14" s="13">
        <v>146</v>
      </c>
      <c r="M14" s="13">
        <v>150</v>
      </c>
      <c r="N14" s="13">
        <v>154</v>
      </c>
      <c r="O14" s="13">
        <v>176</v>
      </c>
      <c r="P14" s="13">
        <v>88</v>
      </c>
      <c r="Q14" s="13">
        <v>185</v>
      </c>
      <c r="R14" s="13">
        <v>142</v>
      </c>
      <c r="S14" s="13">
        <v>157</v>
      </c>
      <c r="T14" s="13">
        <v>102</v>
      </c>
      <c r="U14" s="13">
        <v>117</v>
      </c>
      <c r="V14" s="3"/>
      <c r="W14" s="12">
        <f>VLOOKUP($A:$A,大豆!$A:$AY,3,0)</f>
        <v>129</v>
      </c>
      <c r="X14" s="13">
        <f>VLOOKUP($A:$A,大豆!$A:$AY,8,0)</f>
        <v>133</v>
      </c>
      <c r="Y14" s="13">
        <f>VLOOKUP($A:$A,大豆!$A:$AY,13,0)</f>
        <v>142</v>
      </c>
      <c r="Z14" s="13">
        <f>VLOOKUP($A:$A,大豆!$A:$AY,18,0)</f>
        <v>129</v>
      </c>
      <c r="AA14" s="13">
        <f>VLOOKUP($A:$A,大豆!$A:$AY,23,0)</f>
        <v>124</v>
      </c>
      <c r="AB14" s="13">
        <f>VLOOKUP($A:$A,大豆!$A:$AY,28,0)</f>
        <v>117</v>
      </c>
      <c r="AC14" s="13">
        <f>VLOOKUP($A:$A,大豆!$A:$AY,33,0)</f>
        <v>205</v>
      </c>
      <c r="AD14" s="13">
        <f>VLOOKUP($A:$A,大豆!$A:$AY,38,0)</f>
        <v>215</v>
      </c>
      <c r="AE14" s="13">
        <f>VLOOKUP($A:$A,大豆!$A:$AY,43,0)</f>
        <v>217</v>
      </c>
      <c r="AF14" s="13">
        <f>VLOOKUP($A:$A,大豆!$A:$AY,48,0)</f>
        <v>165</v>
      </c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</row>
    <row r="15" spans="1:52">
      <c r="A15" s="3" t="s">
        <v>149</v>
      </c>
      <c r="B15" s="13">
        <v>40</v>
      </c>
      <c r="C15" s="13">
        <v>41</v>
      </c>
      <c r="D15" s="13">
        <v>36</v>
      </c>
      <c r="E15" s="13">
        <v>38</v>
      </c>
      <c r="F15" s="13">
        <v>57</v>
      </c>
      <c r="G15" s="13">
        <v>42</v>
      </c>
      <c r="H15" s="13">
        <v>46</v>
      </c>
      <c r="I15" s="13">
        <v>39</v>
      </c>
      <c r="J15" s="13">
        <v>50</v>
      </c>
      <c r="K15" s="82">
        <v>41</v>
      </c>
      <c r="L15" s="13">
        <v>146</v>
      </c>
      <c r="M15" s="13">
        <v>150</v>
      </c>
      <c r="N15" s="13">
        <v>154</v>
      </c>
      <c r="O15" s="13">
        <v>176</v>
      </c>
      <c r="P15" s="13">
        <v>88</v>
      </c>
      <c r="Q15" s="13">
        <v>185</v>
      </c>
      <c r="R15" s="13">
        <v>142</v>
      </c>
      <c r="S15" s="13">
        <v>157</v>
      </c>
      <c r="T15" s="13">
        <v>102</v>
      </c>
      <c r="U15" s="13">
        <v>117</v>
      </c>
      <c r="V15" s="3"/>
      <c r="W15" s="12">
        <f>VLOOKUP($A:$A,大豆!$A:$AY,3,0)</f>
        <v>40</v>
      </c>
      <c r="X15" s="13">
        <f>VLOOKUP($A:$A,大豆!$A:$AY,8,0)</f>
        <v>41</v>
      </c>
      <c r="Y15" s="13">
        <f>VLOOKUP($A:$A,大豆!$A:$AY,13,0)</f>
        <v>36</v>
      </c>
      <c r="Z15" s="13">
        <f>VLOOKUP($A:$A,大豆!$A:$AY,18,0)</f>
        <v>38</v>
      </c>
      <c r="AA15" s="13">
        <f>VLOOKUP($A:$A,大豆!$A:$AY,23,0)</f>
        <v>57</v>
      </c>
      <c r="AB15" s="13">
        <f>VLOOKUP($A:$A,大豆!$A:$AY,28,0)</f>
        <v>42</v>
      </c>
      <c r="AC15" s="13">
        <f>VLOOKUP($A:$A,大豆!$A:$AY,33,0)</f>
        <v>46</v>
      </c>
      <c r="AD15" s="13">
        <f>VLOOKUP($A:$A,大豆!$A:$AY,38,0)</f>
        <v>39</v>
      </c>
      <c r="AE15" s="13">
        <f>VLOOKUP($A:$A,大豆!$A:$AY,43,0)</f>
        <v>50</v>
      </c>
      <c r="AF15" s="13">
        <f>VLOOKUP($A:$A,大豆!$A:$AY,48,0)</f>
        <v>41</v>
      </c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</row>
    <row r="16" spans="1:52">
      <c r="A16" s="3" t="s">
        <v>150</v>
      </c>
      <c r="B16" s="13">
        <v>63</v>
      </c>
      <c r="C16" s="13">
        <v>62</v>
      </c>
      <c r="D16" s="13">
        <v>31</v>
      </c>
      <c r="E16" s="13">
        <v>27</v>
      </c>
      <c r="F16" s="13">
        <v>15</v>
      </c>
      <c r="G16" s="13">
        <v>42</v>
      </c>
      <c r="H16" s="13">
        <v>29</v>
      </c>
      <c r="I16" s="13">
        <v>71</v>
      </c>
      <c r="J16" s="13">
        <v>76</v>
      </c>
      <c r="K16" s="82">
        <v>27</v>
      </c>
      <c r="L16" s="13">
        <v>146</v>
      </c>
      <c r="M16" s="13">
        <v>150</v>
      </c>
      <c r="N16" s="13">
        <v>154</v>
      </c>
      <c r="O16" s="13">
        <v>176</v>
      </c>
      <c r="P16" s="13">
        <v>88</v>
      </c>
      <c r="Q16" s="13">
        <v>185</v>
      </c>
      <c r="R16" s="13">
        <v>142</v>
      </c>
      <c r="S16" s="13">
        <v>157</v>
      </c>
      <c r="T16" s="13">
        <v>102</v>
      </c>
      <c r="U16" s="13">
        <v>117</v>
      </c>
      <c r="V16" s="3"/>
      <c r="W16" s="12">
        <f>VLOOKUP($A:$A,大豆!$A:$AY,3,0)</f>
        <v>63</v>
      </c>
      <c r="X16" s="13">
        <f>VLOOKUP($A:$A,大豆!$A:$AY,8,0)</f>
        <v>62</v>
      </c>
      <c r="Y16" s="13">
        <f>VLOOKUP($A:$A,大豆!$A:$AY,13,0)</f>
        <v>31</v>
      </c>
      <c r="Z16" s="13">
        <f>VLOOKUP($A:$A,大豆!$A:$AY,18,0)</f>
        <v>27</v>
      </c>
      <c r="AA16" s="13">
        <f>VLOOKUP($A:$A,大豆!$A:$AY,23,0)</f>
        <v>15</v>
      </c>
      <c r="AB16" s="13">
        <f>VLOOKUP($A:$A,大豆!$A:$AY,28,0)</f>
        <v>42</v>
      </c>
      <c r="AC16" s="13">
        <f>VLOOKUP($A:$A,大豆!$A:$AY,33,0)</f>
        <v>29</v>
      </c>
      <c r="AD16" s="13">
        <f>VLOOKUP($A:$A,大豆!$A:$AY,38,0)</f>
        <v>71</v>
      </c>
      <c r="AE16" s="13">
        <f>VLOOKUP($A:$A,大豆!$A:$AY,43,0)</f>
        <v>76</v>
      </c>
      <c r="AF16" s="13">
        <f>VLOOKUP($A:$A,大豆!$A:$AY,48,0)</f>
        <v>27</v>
      </c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</row>
    <row r="17" spans="1:52">
      <c r="A17" s="3" t="s">
        <v>151</v>
      </c>
      <c r="B17" s="13">
        <v>107</v>
      </c>
      <c r="C17" s="13">
        <v>100</v>
      </c>
      <c r="D17" s="13">
        <v>118</v>
      </c>
      <c r="E17" s="13">
        <v>108</v>
      </c>
      <c r="F17" s="13">
        <v>117</v>
      </c>
      <c r="G17" s="13">
        <v>94</v>
      </c>
      <c r="H17" s="13">
        <v>99</v>
      </c>
      <c r="I17" s="13">
        <v>109</v>
      </c>
      <c r="J17" s="13">
        <v>100</v>
      </c>
      <c r="K17" s="82">
        <v>68</v>
      </c>
      <c r="L17" s="13">
        <v>146</v>
      </c>
      <c r="M17" s="13">
        <v>150</v>
      </c>
      <c r="N17" s="13">
        <v>154</v>
      </c>
      <c r="O17" s="13">
        <v>176</v>
      </c>
      <c r="P17" s="13">
        <v>88</v>
      </c>
      <c r="Q17" s="13">
        <v>185</v>
      </c>
      <c r="R17" s="13">
        <v>142</v>
      </c>
      <c r="S17" s="13">
        <v>157</v>
      </c>
      <c r="T17" s="13">
        <v>102</v>
      </c>
      <c r="U17" s="13">
        <v>117</v>
      </c>
      <c r="V17" s="3"/>
      <c r="W17" s="12">
        <f>VLOOKUP($A:$A,大豆!$A:$AY,3,0)</f>
        <v>107</v>
      </c>
      <c r="X17" s="13">
        <f>VLOOKUP($A:$A,大豆!$A:$AY,8,0)</f>
        <v>100</v>
      </c>
      <c r="Y17" s="13">
        <f>VLOOKUP($A:$A,大豆!$A:$AY,13,0)</f>
        <v>118</v>
      </c>
      <c r="Z17" s="13">
        <f>VLOOKUP($A:$A,大豆!$A:$AY,18,0)</f>
        <v>108</v>
      </c>
      <c r="AA17" s="13">
        <f>VLOOKUP($A:$A,大豆!$A:$AY,23,0)</f>
        <v>117</v>
      </c>
      <c r="AB17" s="13">
        <f>VLOOKUP($A:$A,大豆!$A:$AY,28,0)</f>
        <v>94</v>
      </c>
      <c r="AC17" s="13">
        <f>VLOOKUP($A:$A,大豆!$A:$AY,33,0)</f>
        <v>99</v>
      </c>
      <c r="AD17" s="13">
        <f>VLOOKUP($A:$A,大豆!$A:$AY,38,0)</f>
        <v>109</v>
      </c>
      <c r="AE17" s="13">
        <f>VLOOKUP($A:$A,大豆!$A:$AY,43,0)</f>
        <v>100</v>
      </c>
      <c r="AF17" s="13">
        <f>VLOOKUP($A:$A,大豆!$A:$AY,48,0)</f>
        <v>68</v>
      </c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</row>
    <row r="18" spans="1:52">
      <c r="A18" s="3" t="s">
        <v>152</v>
      </c>
      <c r="B18" s="13">
        <v>136</v>
      </c>
      <c r="C18" s="13">
        <v>150</v>
      </c>
      <c r="D18" s="13">
        <v>137</v>
      </c>
      <c r="E18" s="13">
        <v>137</v>
      </c>
      <c r="F18" s="13">
        <v>144</v>
      </c>
      <c r="G18" s="13">
        <v>132</v>
      </c>
      <c r="H18" s="13">
        <v>111</v>
      </c>
      <c r="I18" s="13">
        <v>143</v>
      </c>
      <c r="J18" s="13">
        <v>150</v>
      </c>
      <c r="K18" s="82">
        <v>85</v>
      </c>
      <c r="L18" s="13">
        <v>146</v>
      </c>
      <c r="M18" s="13">
        <v>150</v>
      </c>
      <c r="N18" s="13">
        <v>154</v>
      </c>
      <c r="O18" s="13">
        <v>176</v>
      </c>
      <c r="P18" s="13">
        <v>88</v>
      </c>
      <c r="Q18" s="13">
        <v>185</v>
      </c>
      <c r="R18" s="13">
        <v>142</v>
      </c>
      <c r="S18" s="13">
        <v>157</v>
      </c>
      <c r="T18" s="13">
        <v>102</v>
      </c>
      <c r="U18" s="13">
        <v>117</v>
      </c>
      <c r="V18" s="3"/>
      <c r="W18" s="12">
        <f>VLOOKUP($A:$A,大豆!$A:$AY,3,0)</f>
        <v>136</v>
      </c>
      <c r="X18" s="13">
        <f>VLOOKUP($A:$A,大豆!$A:$AY,8,0)</f>
        <v>150</v>
      </c>
      <c r="Y18" s="13">
        <f>VLOOKUP($A:$A,大豆!$A:$AY,13,0)</f>
        <v>137</v>
      </c>
      <c r="Z18" s="13">
        <f>VLOOKUP($A:$A,大豆!$A:$AY,18,0)</f>
        <v>137</v>
      </c>
      <c r="AA18" s="13">
        <f>VLOOKUP($A:$A,大豆!$A:$AY,23,0)</f>
        <v>144</v>
      </c>
      <c r="AB18" s="13">
        <f>VLOOKUP($A:$A,大豆!$A:$AY,28,0)</f>
        <v>132</v>
      </c>
      <c r="AC18" s="13">
        <f>VLOOKUP($A:$A,大豆!$A:$AY,33,0)</f>
        <v>111</v>
      </c>
      <c r="AD18" s="13">
        <f>VLOOKUP($A:$A,大豆!$A:$AY,38,0)</f>
        <v>143</v>
      </c>
      <c r="AE18" s="13">
        <f>VLOOKUP($A:$A,大豆!$A:$AY,43,0)</f>
        <v>150</v>
      </c>
      <c r="AF18" s="13">
        <f>VLOOKUP($A:$A,大豆!$A:$AY,48,0)</f>
        <v>85</v>
      </c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</row>
    <row r="19" spans="1:52">
      <c r="A19" s="3" t="s">
        <v>153</v>
      </c>
      <c r="B19" s="13">
        <v>65</v>
      </c>
      <c r="C19" s="13">
        <v>67</v>
      </c>
      <c r="D19" s="13">
        <v>65</v>
      </c>
      <c r="E19" s="13">
        <v>28</v>
      </c>
      <c r="F19" s="13">
        <v>35</v>
      </c>
      <c r="G19" s="13">
        <v>26</v>
      </c>
      <c r="H19" s="13">
        <v>26</v>
      </c>
      <c r="I19" s="13">
        <v>27</v>
      </c>
      <c r="J19" s="13">
        <v>54</v>
      </c>
      <c r="K19" s="82">
        <v>41</v>
      </c>
      <c r="L19" s="13">
        <v>146</v>
      </c>
      <c r="M19" s="13">
        <v>150</v>
      </c>
      <c r="N19" s="13">
        <v>154</v>
      </c>
      <c r="O19" s="13">
        <v>176</v>
      </c>
      <c r="P19" s="13">
        <v>88</v>
      </c>
      <c r="Q19" s="13">
        <v>185</v>
      </c>
      <c r="R19" s="13">
        <v>142</v>
      </c>
      <c r="S19" s="13">
        <v>157</v>
      </c>
      <c r="T19" s="13">
        <v>102</v>
      </c>
      <c r="U19" s="13">
        <v>117</v>
      </c>
      <c r="V19" s="3"/>
      <c r="W19" s="12">
        <f>VLOOKUP($A:$A,大豆!$A:$AY,3,0)</f>
        <v>65</v>
      </c>
      <c r="X19" s="13">
        <f>VLOOKUP($A:$A,大豆!$A:$AY,8,0)</f>
        <v>67</v>
      </c>
      <c r="Y19" s="13">
        <f>VLOOKUP($A:$A,大豆!$A:$AY,13,0)</f>
        <v>65</v>
      </c>
      <c r="Z19" s="13">
        <f>VLOOKUP($A:$A,大豆!$A:$AY,18,0)</f>
        <v>28</v>
      </c>
      <c r="AA19" s="13">
        <f>VLOOKUP($A:$A,大豆!$A:$AY,23,0)</f>
        <v>35</v>
      </c>
      <c r="AB19" s="13">
        <f>VLOOKUP($A:$A,大豆!$A:$AY,28,0)</f>
        <v>26</v>
      </c>
      <c r="AC19" s="13">
        <f>VLOOKUP($A:$A,大豆!$A:$AY,33,0)</f>
        <v>26</v>
      </c>
      <c r="AD19" s="13">
        <f>VLOOKUP($A:$A,大豆!$A:$AY,38,0)</f>
        <v>27</v>
      </c>
      <c r="AE19" s="13">
        <f>VLOOKUP($A:$A,大豆!$A:$AY,43,0)</f>
        <v>54</v>
      </c>
      <c r="AF19" s="13">
        <f>VLOOKUP($A:$A,大豆!$A:$AY,48,0)</f>
        <v>41</v>
      </c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</row>
    <row r="20" spans="1:52">
      <c r="A20" s="3" t="s">
        <v>154</v>
      </c>
      <c r="B20" s="13">
        <v>93</v>
      </c>
      <c r="C20" s="13">
        <v>100</v>
      </c>
      <c r="D20" s="13">
        <v>48</v>
      </c>
      <c r="E20" s="13">
        <v>74</v>
      </c>
      <c r="F20" s="13">
        <v>93</v>
      </c>
      <c r="G20" s="13">
        <v>74</v>
      </c>
      <c r="H20" s="13">
        <v>85</v>
      </c>
      <c r="I20" s="13">
        <v>45</v>
      </c>
      <c r="J20" s="13">
        <v>60</v>
      </c>
      <c r="K20" s="82">
        <v>28</v>
      </c>
      <c r="L20" s="13">
        <v>146</v>
      </c>
      <c r="M20" s="13">
        <v>150</v>
      </c>
      <c r="N20" s="13">
        <v>154</v>
      </c>
      <c r="O20" s="13">
        <v>176</v>
      </c>
      <c r="P20" s="13">
        <v>88</v>
      </c>
      <c r="Q20" s="13">
        <v>185</v>
      </c>
      <c r="R20" s="13">
        <v>142</v>
      </c>
      <c r="S20" s="13">
        <v>157</v>
      </c>
      <c r="T20" s="13">
        <v>102</v>
      </c>
      <c r="U20" s="13">
        <v>117</v>
      </c>
      <c r="V20" s="3"/>
      <c r="W20" s="12">
        <f>VLOOKUP($A:$A,大豆!$A:$AY,3,0)</f>
        <v>93</v>
      </c>
      <c r="X20" s="13">
        <f>VLOOKUP($A:$A,大豆!$A:$AY,8,0)</f>
        <v>100</v>
      </c>
      <c r="Y20" s="13">
        <f>VLOOKUP($A:$A,大豆!$A:$AY,13,0)</f>
        <v>48</v>
      </c>
      <c r="Z20" s="13">
        <f>VLOOKUP($A:$A,大豆!$A:$AY,18,0)</f>
        <v>74</v>
      </c>
      <c r="AA20" s="13">
        <f>VLOOKUP($A:$A,大豆!$A:$AY,23,0)</f>
        <v>93</v>
      </c>
      <c r="AB20" s="13">
        <f>VLOOKUP($A:$A,大豆!$A:$AY,28,0)</f>
        <v>74</v>
      </c>
      <c r="AC20" s="13">
        <f>VLOOKUP($A:$A,大豆!$A:$AY,33,0)</f>
        <v>85</v>
      </c>
      <c r="AD20" s="13">
        <f>VLOOKUP($A:$A,大豆!$A:$AY,38,0)</f>
        <v>45</v>
      </c>
      <c r="AE20" s="13">
        <f>VLOOKUP($A:$A,大豆!$A:$AY,43,0)</f>
        <v>60</v>
      </c>
      <c r="AF20" s="13">
        <f>VLOOKUP($A:$A,大豆!$A:$AY,48,0)</f>
        <v>28</v>
      </c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</row>
    <row r="21" spans="1:52">
      <c r="A21" s="3" t="s">
        <v>155</v>
      </c>
      <c r="B21" s="13">
        <v>85</v>
      </c>
      <c r="C21" s="13">
        <v>88</v>
      </c>
      <c r="D21" s="13">
        <v>73</v>
      </c>
      <c r="E21" s="13">
        <v>57</v>
      </c>
      <c r="F21" s="13">
        <v>91</v>
      </c>
      <c r="G21" s="13">
        <v>84</v>
      </c>
      <c r="H21" s="13">
        <v>116</v>
      </c>
      <c r="I21" s="13">
        <v>94</v>
      </c>
      <c r="J21" s="13">
        <v>139</v>
      </c>
      <c r="K21" s="82">
        <v>75</v>
      </c>
      <c r="L21" s="13">
        <v>146</v>
      </c>
      <c r="M21" s="13">
        <v>150</v>
      </c>
      <c r="N21" s="13">
        <v>154</v>
      </c>
      <c r="O21" s="13">
        <v>176</v>
      </c>
      <c r="P21" s="13">
        <v>88</v>
      </c>
      <c r="Q21" s="13">
        <v>185</v>
      </c>
      <c r="R21" s="13">
        <v>142</v>
      </c>
      <c r="S21" s="13">
        <v>157</v>
      </c>
      <c r="T21" s="13">
        <v>102</v>
      </c>
      <c r="U21" s="13">
        <v>117</v>
      </c>
      <c r="V21" s="3"/>
      <c r="W21" s="12">
        <f>VLOOKUP($A:$A,大豆!$A:$AY,3,0)</f>
        <v>85</v>
      </c>
      <c r="X21" s="13">
        <f>VLOOKUP($A:$A,大豆!$A:$AY,8,0)</f>
        <v>88</v>
      </c>
      <c r="Y21" s="13">
        <f>VLOOKUP($A:$A,大豆!$A:$AY,13,0)</f>
        <v>73</v>
      </c>
      <c r="Z21" s="13">
        <f>VLOOKUP($A:$A,大豆!$A:$AY,18,0)</f>
        <v>57</v>
      </c>
      <c r="AA21" s="13">
        <f>VLOOKUP($A:$A,大豆!$A:$AY,23,0)</f>
        <v>91</v>
      </c>
      <c r="AB21" s="13">
        <f>VLOOKUP($A:$A,大豆!$A:$AY,28,0)</f>
        <v>84</v>
      </c>
      <c r="AC21" s="13">
        <f>VLOOKUP($A:$A,大豆!$A:$AY,33,0)</f>
        <v>116</v>
      </c>
      <c r="AD21" s="13">
        <f>VLOOKUP($A:$A,大豆!$A:$AY,38,0)</f>
        <v>94</v>
      </c>
      <c r="AE21" s="13">
        <f>VLOOKUP($A:$A,大豆!$A:$AY,43,0)</f>
        <v>139</v>
      </c>
      <c r="AF21" s="13">
        <f>VLOOKUP($A:$A,大豆!$A:$AY,48,0)</f>
        <v>75</v>
      </c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</row>
    <row r="22" spans="1:52">
      <c r="A22" s="3" t="s">
        <v>156</v>
      </c>
      <c r="B22" s="13">
        <v>122</v>
      </c>
      <c r="C22" s="13">
        <v>123</v>
      </c>
      <c r="D22" s="13">
        <v>103</v>
      </c>
      <c r="E22" s="13">
        <v>101</v>
      </c>
      <c r="F22" s="13">
        <v>114</v>
      </c>
      <c r="G22" s="13">
        <v>86</v>
      </c>
      <c r="H22" s="13">
        <v>97</v>
      </c>
      <c r="I22" s="13">
        <v>121</v>
      </c>
      <c r="J22" s="13">
        <v>94</v>
      </c>
      <c r="K22" s="82">
        <v>65</v>
      </c>
      <c r="L22" s="13">
        <v>146</v>
      </c>
      <c r="M22" s="13">
        <v>150</v>
      </c>
      <c r="N22" s="13">
        <v>154</v>
      </c>
      <c r="O22" s="13">
        <v>176</v>
      </c>
      <c r="P22" s="13">
        <v>88</v>
      </c>
      <c r="Q22" s="13">
        <v>185</v>
      </c>
      <c r="R22" s="13">
        <v>142</v>
      </c>
      <c r="S22" s="13">
        <v>157</v>
      </c>
      <c r="T22" s="13">
        <v>102</v>
      </c>
      <c r="U22" s="13">
        <v>117</v>
      </c>
      <c r="V22" s="3"/>
      <c r="W22" s="12">
        <f>VLOOKUP($A:$A,大豆!$A:$AY,3,0)</f>
        <v>122</v>
      </c>
      <c r="X22" s="13">
        <f>VLOOKUP($A:$A,大豆!$A:$AY,8,0)</f>
        <v>123</v>
      </c>
      <c r="Y22" s="13">
        <f>VLOOKUP($A:$A,大豆!$A:$AY,13,0)</f>
        <v>103</v>
      </c>
      <c r="Z22" s="13">
        <f>VLOOKUP($A:$A,大豆!$A:$AY,18,0)</f>
        <v>101</v>
      </c>
      <c r="AA22" s="13">
        <f>VLOOKUP($A:$A,大豆!$A:$AY,23,0)</f>
        <v>114</v>
      </c>
      <c r="AB22" s="13">
        <f>VLOOKUP($A:$A,大豆!$A:$AY,28,0)</f>
        <v>86</v>
      </c>
      <c r="AC22" s="13">
        <f>VLOOKUP($A:$A,大豆!$A:$AY,33,0)</f>
        <v>97</v>
      </c>
      <c r="AD22" s="13">
        <f>VLOOKUP($A:$A,大豆!$A:$AY,38,0)</f>
        <v>121</v>
      </c>
      <c r="AE22" s="13">
        <f>VLOOKUP($A:$A,大豆!$A:$AY,43,0)</f>
        <v>94</v>
      </c>
      <c r="AF22" s="13">
        <f>VLOOKUP($A:$A,大豆!$A:$AY,48,0)</f>
        <v>65</v>
      </c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</row>
    <row r="23" spans="1:52">
      <c r="A23" s="3" t="s">
        <v>157</v>
      </c>
      <c r="B23" s="13">
        <v>103</v>
      </c>
      <c r="C23" s="13">
        <v>105</v>
      </c>
      <c r="D23" s="13">
        <v>152</v>
      </c>
      <c r="E23" s="13">
        <v>99</v>
      </c>
      <c r="F23" s="13">
        <v>156</v>
      </c>
      <c r="G23" s="13">
        <v>145</v>
      </c>
      <c r="H23" s="13">
        <v>205</v>
      </c>
      <c r="I23" s="13">
        <v>168</v>
      </c>
      <c r="J23" s="13">
        <v>156</v>
      </c>
      <c r="K23" s="82">
        <v>86</v>
      </c>
      <c r="L23" s="13">
        <v>146</v>
      </c>
      <c r="M23" s="13">
        <v>150</v>
      </c>
      <c r="N23" s="13">
        <v>154</v>
      </c>
      <c r="O23" s="13">
        <v>176</v>
      </c>
      <c r="P23" s="13">
        <v>88</v>
      </c>
      <c r="Q23" s="13">
        <v>185</v>
      </c>
      <c r="R23" s="13">
        <v>142</v>
      </c>
      <c r="S23" s="13">
        <v>157</v>
      </c>
      <c r="T23" s="13">
        <v>102</v>
      </c>
      <c r="U23" s="13">
        <v>117</v>
      </c>
      <c r="V23" s="3"/>
      <c r="W23" s="12">
        <f>VLOOKUP($A:$A,大豆!$A:$AY,3,0)</f>
        <v>103</v>
      </c>
      <c r="X23" s="13">
        <f>VLOOKUP($A:$A,大豆!$A:$AY,8,0)</f>
        <v>105</v>
      </c>
      <c r="Y23" s="13">
        <f>VLOOKUP($A:$A,大豆!$A:$AY,13,0)</f>
        <v>152</v>
      </c>
      <c r="Z23" s="13">
        <f>VLOOKUP($A:$A,大豆!$A:$AY,18,0)</f>
        <v>99</v>
      </c>
      <c r="AA23" s="13">
        <f>VLOOKUP($A:$A,大豆!$A:$AY,23,0)</f>
        <v>156</v>
      </c>
      <c r="AB23" s="13">
        <f>VLOOKUP($A:$A,大豆!$A:$AY,28,0)</f>
        <v>145</v>
      </c>
      <c r="AC23" s="13">
        <f>VLOOKUP($A:$A,大豆!$A:$AY,33,0)</f>
        <v>205</v>
      </c>
      <c r="AD23" s="13">
        <f>VLOOKUP($A:$A,大豆!$A:$AY,38,0)</f>
        <v>168</v>
      </c>
      <c r="AE23" s="13">
        <f>VLOOKUP($A:$A,大豆!$A:$AY,43,0)</f>
        <v>156</v>
      </c>
      <c r="AF23" s="13">
        <f>VLOOKUP($A:$A,大豆!$A:$AY,48,0)</f>
        <v>86</v>
      </c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</row>
    <row r="24" spans="1:52">
      <c r="A24" s="3" t="s">
        <v>158</v>
      </c>
      <c r="B24" s="13">
        <v>83</v>
      </c>
      <c r="C24" s="13">
        <v>86</v>
      </c>
      <c r="D24" s="13">
        <v>81</v>
      </c>
      <c r="E24" s="13">
        <v>53</v>
      </c>
      <c r="F24" s="13">
        <v>55</v>
      </c>
      <c r="G24" s="13">
        <v>56</v>
      </c>
      <c r="H24" s="13">
        <v>63</v>
      </c>
      <c r="I24" s="13">
        <v>62</v>
      </c>
      <c r="J24" s="13">
        <v>69</v>
      </c>
      <c r="K24" s="82">
        <v>46</v>
      </c>
      <c r="L24" s="13">
        <v>146</v>
      </c>
      <c r="M24" s="13">
        <v>150</v>
      </c>
      <c r="N24" s="13">
        <v>154</v>
      </c>
      <c r="O24" s="13">
        <v>176</v>
      </c>
      <c r="P24" s="13">
        <v>88</v>
      </c>
      <c r="Q24" s="13">
        <v>185</v>
      </c>
      <c r="R24" s="13">
        <v>142</v>
      </c>
      <c r="S24" s="13">
        <v>157</v>
      </c>
      <c r="T24" s="13">
        <v>102</v>
      </c>
      <c r="U24" s="13">
        <v>117</v>
      </c>
      <c r="V24" s="3"/>
      <c r="W24" s="12">
        <f>VLOOKUP($A:$A,大豆!$A:$AY,3,0)</f>
        <v>83</v>
      </c>
      <c r="X24" s="13">
        <f>VLOOKUP($A:$A,大豆!$A:$AY,8,0)</f>
        <v>86</v>
      </c>
      <c r="Y24" s="13">
        <f>VLOOKUP($A:$A,大豆!$A:$AY,13,0)</f>
        <v>81</v>
      </c>
      <c r="Z24" s="13">
        <f>VLOOKUP($A:$A,大豆!$A:$AY,18,0)</f>
        <v>53</v>
      </c>
      <c r="AA24" s="13">
        <f>VLOOKUP($A:$A,大豆!$A:$AY,23,0)</f>
        <v>55</v>
      </c>
      <c r="AB24" s="13">
        <f>VLOOKUP($A:$A,大豆!$A:$AY,28,0)</f>
        <v>56</v>
      </c>
      <c r="AC24" s="13">
        <f>VLOOKUP($A:$A,大豆!$A:$AY,33,0)</f>
        <v>63</v>
      </c>
      <c r="AD24" s="13">
        <f>VLOOKUP($A:$A,大豆!$A:$AY,38,0)</f>
        <v>62</v>
      </c>
      <c r="AE24" s="13">
        <f>VLOOKUP($A:$A,大豆!$A:$AY,43,0)</f>
        <v>69</v>
      </c>
      <c r="AF24" s="13">
        <f>VLOOKUP($A:$A,大豆!$A:$AY,48,0)</f>
        <v>46</v>
      </c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</row>
    <row r="25" spans="1:52">
      <c r="A25" s="3" t="s">
        <v>159</v>
      </c>
      <c r="B25" s="13">
        <v>110</v>
      </c>
      <c r="C25" s="13">
        <v>113</v>
      </c>
      <c r="D25" s="13">
        <v>115</v>
      </c>
      <c r="E25" s="13">
        <v>103</v>
      </c>
      <c r="F25" s="13">
        <v>114</v>
      </c>
      <c r="G25" s="13">
        <v>104</v>
      </c>
      <c r="H25" s="13">
        <v>101</v>
      </c>
      <c r="I25" s="13">
        <v>106</v>
      </c>
      <c r="J25" s="13">
        <v>100</v>
      </c>
      <c r="K25" s="82">
        <v>63</v>
      </c>
      <c r="L25" s="13">
        <v>146</v>
      </c>
      <c r="M25" s="13">
        <v>150</v>
      </c>
      <c r="N25" s="13">
        <v>154</v>
      </c>
      <c r="O25" s="13">
        <v>176</v>
      </c>
      <c r="P25" s="13">
        <v>88</v>
      </c>
      <c r="Q25" s="13">
        <v>185</v>
      </c>
      <c r="R25" s="13">
        <v>142</v>
      </c>
      <c r="S25" s="13">
        <v>157</v>
      </c>
      <c r="T25" s="13">
        <v>102</v>
      </c>
      <c r="U25" s="13">
        <v>117</v>
      </c>
      <c r="V25" s="3"/>
      <c r="W25" s="12">
        <f>VLOOKUP($A:$A,大豆!$A:$AY,3,0)</f>
        <v>110</v>
      </c>
      <c r="X25" s="13">
        <f>VLOOKUP($A:$A,大豆!$A:$AY,8,0)</f>
        <v>113</v>
      </c>
      <c r="Y25" s="13">
        <f>VLOOKUP($A:$A,大豆!$A:$AY,13,0)</f>
        <v>115</v>
      </c>
      <c r="Z25" s="13">
        <f>VLOOKUP($A:$A,大豆!$A:$AY,18,0)</f>
        <v>103</v>
      </c>
      <c r="AA25" s="13">
        <f>VLOOKUP($A:$A,大豆!$A:$AY,23,0)</f>
        <v>114</v>
      </c>
      <c r="AB25" s="13">
        <f>VLOOKUP($A:$A,大豆!$A:$AY,28,0)</f>
        <v>104</v>
      </c>
      <c r="AC25" s="13">
        <f>VLOOKUP($A:$A,大豆!$A:$AY,33,0)</f>
        <v>101</v>
      </c>
      <c r="AD25" s="13">
        <f>VLOOKUP($A:$A,大豆!$A:$AY,38,0)</f>
        <v>106</v>
      </c>
      <c r="AE25" s="13">
        <f>VLOOKUP($A:$A,大豆!$A:$AY,43,0)</f>
        <v>100</v>
      </c>
      <c r="AF25" s="13">
        <f>VLOOKUP($A:$A,大豆!$A:$AY,48,0)</f>
        <v>63</v>
      </c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</row>
    <row r="26" spans="1:52">
      <c r="A26" s="3" t="s">
        <v>160</v>
      </c>
      <c r="B26" s="13">
        <v>107</v>
      </c>
      <c r="C26" s="13">
        <v>106</v>
      </c>
      <c r="D26" s="13">
        <v>145</v>
      </c>
      <c r="E26" s="13">
        <v>42</v>
      </c>
      <c r="F26" s="13">
        <v>139</v>
      </c>
      <c r="G26" s="13">
        <v>129</v>
      </c>
      <c r="H26" s="13">
        <v>117</v>
      </c>
      <c r="I26" s="13">
        <v>159</v>
      </c>
      <c r="J26" s="13">
        <v>145</v>
      </c>
      <c r="K26" s="82">
        <v>85</v>
      </c>
      <c r="L26" s="13">
        <v>146</v>
      </c>
      <c r="M26" s="13">
        <v>150</v>
      </c>
      <c r="N26" s="13">
        <v>154</v>
      </c>
      <c r="O26" s="13">
        <v>176</v>
      </c>
      <c r="P26" s="13">
        <v>88</v>
      </c>
      <c r="Q26" s="13">
        <v>185</v>
      </c>
      <c r="R26" s="13">
        <v>142</v>
      </c>
      <c r="S26" s="13">
        <v>157</v>
      </c>
      <c r="T26" s="13">
        <v>102</v>
      </c>
      <c r="U26" s="13">
        <v>117</v>
      </c>
      <c r="V26" s="3"/>
      <c r="W26" s="12">
        <f>VLOOKUP($A:$A,大豆!$A:$AY,3,0)</f>
        <v>107</v>
      </c>
      <c r="X26" s="13">
        <f>VLOOKUP($A:$A,大豆!$A:$AY,8,0)</f>
        <v>106</v>
      </c>
      <c r="Y26" s="13">
        <f>VLOOKUP($A:$A,大豆!$A:$AY,13,0)</f>
        <v>145</v>
      </c>
      <c r="Z26" s="13">
        <f>VLOOKUP($A:$A,大豆!$A:$AY,18,0)</f>
        <v>42</v>
      </c>
      <c r="AA26" s="13">
        <f>VLOOKUP($A:$A,大豆!$A:$AY,23,0)</f>
        <v>139</v>
      </c>
      <c r="AB26" s="13">
        <f>VLOOKUP($A:$A,大豆!$A:$AY,28,0)</f>
        <v>129</v>
      </c>
      <c r="AC26" s="13">
        <f>VLOOKUP($A:$A,大豆!$A:$AY,33,0)</f>
        <v>117</v>
      </c>
      <c r="AD26" s="13">
        <f>VLOOKUP($A:$A,大豆!$A:$AY,38,0)</f>
        <v>159</v>
      </c>
      <c r="AE26" s="13">
        <f>VLOOKUP($A:$A,大豆!$A:$AY,43,0)</f>
        <v>145</v>
      </c>
      <c r="AF26" s="13">
        <f>VLOOKUP($A:$A,大豆!$A:$AY,48,0)</f>
        <v>85</v>
      </c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</row>
    <row r="27" spans="1:52">
      <c r="A27" s="3" t="s">
        <v>161</v>
      </c>
      <c r="B27" s="13">
        <v>118</v>
      </c>
      <c r="C27" s="13">
        <v>100</v>
      </c>
      <c r="D27" s="13">
        <v>130</v>
      </c>
      <c r="E27" s="13">
        <v>113</v>
      </c>
      <c r="F27" s="13">
        <v>126</v>
      </c>
      <c r="G27" s="13">
        <v>120</v>
      </c>
      <c r="H27" s="13">
        <v>127</v>
      </c>
      <c r="I27" s="13">
        <v>123</v>
      </c>
      <c r="J27" s="13">
        <v>130</v>
      </c>
      <c r="K27" s="82">
        <v>71</v>
      </c>
      <c r="L27" s="13">
        <v>146</v>
      </c>
      <c r="M27" s="13">
        <v>150</v>
      </c>
      <c r="N27" s="13">
        <v>154</v>
      </c>
      <c r="O27" s="13">
        <v>176</v>
      </c>
      <c r="P27" s="13">
        <v>88</v>
      </c>
      <c r="Q27" s="13">
        <v>185</v>
      </c>
      <c r="R27" s="13">
        <v>142</v>
      </c>
      <c r="S27" s="13">
        <v>157</v>
      </c>
      <c r="T27" s="13">
        <v>102</v>
      </c>
      <c r="U27" s="13">
        <v>117</v>
      </c>
      <c r="V27" s="3"/>
      <c r="W27" s="12">
        <f>VLOOKUP($A:$A,大豆!$A:$AY,3,0)</f>
        <v>118</v>
      </c>
      <c r="X27" s="13">
        <f>VLOOKUP($A:$A,大豆!$A:$AY,8,0)</f>
        <v>100</v>
      </c>
      <c r="Y27" s="13">
        <f>VLOOKUP($A:$A,大豆!$A:$AY,13,0)</f>
        <v>130</v>
      </c>
      <c r="Z27" s="13">
        <f>VLOOKUP($A:$A,大豆!$A:$AY,18,0)</f>
        <v>113</v>
      </c>
      <c r="AA27" s="13">
        <f>VLOOKUP($A:$A,大豆!$A:$AY,23,0)</f>
        <v>126</v>
      </c>
      <c r="AB27" s="13">
        <f>VLOOKUP($A:$A,大豆!$A:$AY,28,0)</f>
        <v>120</v>
      </c>
      <c r="AC27" s="13">
        <f>VLOOKUP($A:$A,大豆!$A:$AY,33,0)</f>
        <v>127</v>
      </c>
      <c r="AD27" s="13">
        <f>VLOOKUP($A:$A,大豆!$A:$AY,38,0)</f>
        <v>123</v>
      </c>
      <c r="AE27" s="13">
        <f>VLOOKUP($A:$A,大豆!$A:$AY,43,0)</f>
        <v>130</v>
      </c>
      <c r="AF27" s="13">
        <f>VLOOKUP($A:$A,大豆!$A:$AY,48,0)</f>
        <v>71</v>
      </c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</row>
    <row r="28" spans="1:52">
      <c r="A28" s="3" t="s">
        <v>162</v>
      </c>
      <c r="B28" s="13">
        <v>118</v>
      </c>
      <c r="C28" s="13">
        <v>100</v>
      </c>
      <c r="D28" s="13">
        <v>130</v>
      </c>
      <c r="E28" s="13">
        <v>113</v>
      </c>
      <c r="F28" s="13">
        <v>126</v>
      </c>
      <c r="G28" s="13">
        <v>120</v>
      </c>
      <c r="H28" s="13">
        <v>127</v>
      </c>
      <c r="I28" s="13">
        <v>122</v>
      </c>
      <c r="J28" s="13">
        <v>130</v>
      </c>
      <c r="K28" s="82">
        <v>71</v>
      </c>
      <c r="L28" s="13">
        <v>146</v>
      </c>
      <c r="M28" s="13">
        <v>150</v>
      </c>
      <c r="N28" s="13">
        <v>154</v>
      </c>
      <c r="O28" s="13">
        <v>176</v>
      </c>
      <c r="P28" s="13">
        <v>88</v>
      </c>
      <c r="Q28" s="13">
        <v>185</v>
      </c>
      <c r="R28" s="13">
        <v>142</v>
      </c>
      <c r="S28" s="13">
        <v>157</v>
      </c>
      <c r="T28" s="13">
        <v>102</v>
      </c>
      <c r="U28" s="13">
        <v>117</v>
      </c>
      <c r="V28" s="3"/>
      <c r="W28" s="12">
        <f>VLOOKUP($A:$A,大豆!$A:$AY,3,0)</f>
        <v>118</v>
      </c>
      <c r="X28" s="13">
        <f>VLOOKUP($A:$A,大豆!$A:$AY,8,0)</f>
        <v>100</v>
      </c>
      <c r="Y28" s="13">
        <f>VLOOKUP($A:$A,大豆!$A:$AY,13,0)</f>
        <v>130</v>
      </c>
      <c r="Z28" s="13">
        <f>VLOOKUP($A:$A,大豆!$A:$AY,18,0)</f>
        <v>113</v>
      </c>
      <c r="AA28" s="13">
        <f>VLOOKUP($A:$A,大豆!$A:$AY,23,0)</f>
        <v>126</v>
      </c>
      <c r="AB28" s="13">
        <f>VLOOKUP($A:$A,大豆!$A:$AY,28,0)</f>
        <v>120</v>
      </c>
      <c r="AC28" s="13">
        <f>VLOOKUP($A:$A,大豆!$A:$AY,33,0)</f>
        <v>127</v>
      </c>
      <c r="AD28" s="13">
        <f>VLOOKUP($A:$A,大豆!$A:$AY,38,0)</f>
        <v>122</v>
      </c>
      <c r="AE28" s="13">
        <f>VLOOKUP($A:$A,大豆!$A:$AY,43,0)</f>
        <v>130</v>
      </c>
      <c r="AF28" s="13">
        <f>VLOOKUP($A:$A,大豆!$A:$AY,48,0)</f>
        <v>71</v>
      </c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</row>
    <row r="29" spans="1:52">
      <c r="A29" s="3" t="s">
        <v>163</v>
      </c>
      <c r="B29" s="13">
        <v>88</v>
      </c>
      <c r="C29" s="13">
        <v>87</v>
      </c>
      <c r="D29" s="13">
        <v>87</v>
      </c>
      <c r="E29" s="13">
        <v>40</v>
      </c>
      <c r="F29" s="13">
        <v>83</v>
      </c>
      <c r="G29" s="13">
        <v>99</v>
      </c>
      <c r="H29" s="13">
        <v>118</v>
      </c>
      <c r="I29" s="13">
        <v>123</v>
      </c>
      <c r="J29" s="13">
        <v>148</v>
      </c>
      <c r="K29" s="82">
        <v>60</v>
      </c>
      <c r="L29" s="13">
        <v>146</v>
      </c>
      <c r="M29" s="13">
        <v>150</v>
      </c>
      <c r="N29" s="13">
        <v>154</v>
      </c>
      <c r="O29" s="13">
        <v>176</v>
      </c>
      <c r="P29" s="13">
        <v>88</v>
      </c>
      <c r="Q29" s="13">
        <v>185</v>
      </c>
      <c r="R29" s="13">
        <v>142</v>
      </c>
      <c r="S29" s="13">
        <v>157</v>
      </c>
      <c r="T29" s="13">
        <v>102</v>
      </c>
      <c r="U29" s="13">
        <v>117</v>
      </c>
      <c r="V29" s="3"/>
      <c r="W29" s="12">
        <f>VLOOKUP($A:$A,大豆!$A:$AY,3,0)</f>
        <v>88</v>
      </c>
      <c r="X29" s="13">
        <f>VLOOKUP($A:$A,大豆!$A:$AY,8,0)</f>
        <v>87</v>
      </c>
      <c r="Y29" s="13">
        <f>VLOOKUP($A:$A,大豆!$A:$AY,13,0)</f>
        <v>87</v>
      </c>
      <c r="Z29" s="13">
        <f>VLOOKUP($A:$A,大豆!$A:$AY,18,0)</f>
        <v>40</v>
      </c>
      <c r="AA29" s="13">
        <f>VLOOKUP($A:$A,大豆!$A:$AY,23,0)</f>
        <v>83</v>
      </c>
      <c r="AB29" s="13">
        <f>VLOOKUP($A:$A,大豆!$A:$AY,28,0)</f>
        <v>99</v>
      </c>
      <c r="AC29" s="13">
        <f>VLOOKUP($A:$A,大豆!$A:$AY,33,0)</f>
        <v>118</v>
      </c>
      <c r="AD29" s="13">
        <f>VLOOKUP($A:$A,大豆!$A:$AY,38,0)</f>
        <v>123</v>
      </c>
      <c r="AE29" s="13">
        <f>VLOOKUP($A:$A,大豆!$A:$AY,43,0)</f>
        <v>148</v>
      </c>
      <c r="AF29" s="13">
        <f>VLOOKUP($A:$A,大豆!$A:$AY,48,0)</f>
        <v>60</v>
      </c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</row>
    <row r="30" spans="1:52">
      <c r="A30" s="3" t="s">
        <v>164</v>
      </c>
      <c r="B30" s="13">
        <v>102</v>
      </c>
      <c r="C30" s="13">
        <v>102</v>
      </c>
      <c r="D30" s="13">
        <v>112</v>
      </c>
      <c r="E30" s="13">
        <v>44</v>
      </c>
      <c r="F30" s="13">
        <v>93</v>
      </c>
      <c r="G30" s="13">
        <v>84</v>
      </c>
      <c r="H30" s="13">
        <v>89</v>
      </c>
      <c r="I30" s="13">
        <v>80</v>
      </c>
      <c r="J30" s="13">
        <v>140</v>
      </c>
      <c r="K30" s="82">
        <v>60</v>
      </c>
      <c r="L30" s="13">
        <v>146</v>
      </c>
      <c r="M30" s="13">
        <v>150</v>
      </c>
      <c r="N30" s="13">
        <v>154</v>
      </c>
      <c r="O30" s="13">
        <v>176</v>
      </c>
      <c r="P30" s="13">
        <v>88</v>
      </c>
      <c r="Q30" s="13">
        <v>185</v>
      </c>
      <c r="R30" s="13">
        <v>142</v>
      </c>
      <c r="S30" s="13">
        <v>157</v>
      </c>
      <c r="T30" s="13">
        <v>102</v>
      </c>
      <c r="U30" s="13">
        <v>117</v>
      </c>
      <c r="V30" s="3"/>
      <c r="W30" s="12">
        <f>VLOOKUP($A:$A,大豆!$A:$AY,3,0)</f>
        <v>102</v>
      </c>
      <c r="X30" s="13">
        <f>VLOOKUP($A:$A,大豆!$A:$AY,8,0)</f>
        <v>102</v>
      </c>
      <c r="Y30" s="13">
        <f>VLOOKUP($A:$A,大豆!$A:$AY,13,0)</f>
        <v>112</v>
      </c>
      <c r="Z30" s="13">
        <f>VLOOKUP($A:$A,大豆!$A:$AY,18,0)</f>
        <v>44</v>
      </c>
      <c r="AA30" s="13">
        <f>VLOOKUP($A:$A,大豆!$A:$AY,23,0)</f>
        <v>93</v>
      </c>
      <c r="AB30" s="13">
        <f>VLOOKUP($A:$A,大豆!$A:$AY,28,0)</f>
        <v>84</v>
      </c>
      <c r="AC30" s="13">
        <f>VLOOKUP($A:$A,大豆!$A:$AY,33,0)</f>
        <v>89</v>
      </c>
      <c r="AD30" s="13">
        <f>VLOOKUP($A:$A,大豆!$A:$AY,38,0)</f>
        <v>80</v>
      </c>
      <c r="AE30" s="13">
        <f>VLOOKUP($A:$A,大豆!$A:$AY,43,0)</f>
        <v>140</v>
      </c>
      <c r="AF30" s="13">
        <f>VLOOKUP($A:$A,大豆!$A:$AY,48,0)</f>
        <v>60</v>
      </c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</row>
    <row r="31" spans="1:52">
      <c r="A31" s="3" t="s">
        <v>165</v>
      </c>
      <c r="B31" s="13">
        <v>91</v>
      </c>
      <c r="C31" s="13">
        <v>91</v>
      </c>
      <c r="D31" s="13">
        <v>100</v>
      </c>
      <c r="E31" s="13">
        <v>49</v>
      </c>
      <c r="F31" s="13">
        <v>90</v>
      </c>
      <c r="G31" s="13">
        <v>97</v>
      </c>
      <c r="H31" s="13">
        <v>117</v>
      </c>
      <c r="I31" s="13">
        <v>81</v>
      </c>
      <c r="J31" s="13">
        <v>104</v>
      </c>
      <c r="K31" s="82">
        <v>100</v>
      </c>
      <c r="L31" s="13">
        <v>146</v>
      </c>
      <c r="M31" s="13">
        <v>150</v>
      </c>
      <c r="N31" s="13">
        <v>154</v>
      </c>
      <c r="O31" s="13">
        <v>176</v>
      </c>
      <c r="P31" s="13">
        <v>88</v>
      </c>
      <c r="Q31" s="13">
        <v>185</v>
      </c>
      <c r="R31" s="13">
        <v>142</v>
      </c>
      <c r="S31" s="13">
        <v>157</v>
      </c>
      <c r="T31" s="13">
        <v>102</v>
      </c>
      <c r="U31" s="13">
        <v>117</v>
      </c>
      <c r="V31" s="3"/>
      <c r="W31" s="12">
        <f>VLOOKUP($A:$A,大豆!$A:$AY,3,0)</f>
        <v>91</v>
      </c>
      <c r="X31" s="13">
        <f>VLOOKUP($A:$A,大豆!$A:$AY,8,0)</f>
        <v>91</v>
      </c>
      <c r="Y31" s="13">
        <f>VLOOKUP($A:$A,大豆!$A:$AY,13,0)</f>
        <v>100</v>
      </c>
      <c r="Z31" s="13">
        <f>VLOOKUP($A:$A,大豆!$A:$AY,18,0)</f>
        <v>49</v>
      </c>
      <c r="AA31" s="13">
        <f>VLOOKUP($A:$A,大豆!$A:$AY,23,0)</f>
        <v>90</v>
      </c>
      <c r="AB31" s="13">
        <f>VLOOKUP($A:$A,大豆!$A:$AY,28,0)</f>
        <v>97</v>
      </c>
      <c r="AC31" s="13">
        <f>VLOOKUP($A:$A,大豆!$A:$AY,33,0)</f>
        <v>117</v>
      </c>
      <c r="AD31" s="13">
        <f>VLOOKUP($A:$A,大豆!$A:$AY,38,0)</f>
        <v>81</v>
      </c>
      <c r="AE31" s="13">
        <f>VLOOKUP($A:$A,大豆!$A:$AY,43,0)</f>
        <v>104</v>
      </c>
      <c r="AF31" s="13">
        <f>VLOOKUP($A:$A,大豆!$A:$AY,48,0)</f>
        <v>100</v>
      </c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</row>
    <row r="32" spans="1:52">
      <c r="A32" s="3" t="s">
        <v>166</v>
      </c>
      <c r="B32" s="13">
        <v>126</v>
      </c>
      <c r="C32" s="13">
        <v>126</v>
      </c>
      <c r="D32" s="13">
        <v>113</v>
      </c>
      <c r="E32" s="13">
        <v>48</v>
      </c>
      <c r="F32" s="13">
        <v>125</v>
      </c>
      <c r="G32" s="13">
        <v>85</v>
      </c>
      <c r="H32" s="13">
        <v>124</v>
      </c>
      <c r="I32" s="13">
        <v>72</v>
      </c>
      <c r="J32" s="13">
        <v>110</v>
      </c>
      <c r="K32" s="82">
        <v>47</v>
      </c>
      <c r="L32" s="13">
        <v>146</v>
      </c>
      <c r="M32" s="13">
        <v>150</v>
      </c>
      <c r="N32" s="13">
        <v>154</v>
      </c>
      <c r="O32" s="13">
        <v>176</v>
      </c>
      <c r="P32" s="13">
        <v>88</v>
      </c>
      <c r="Q32" s="13">
        <v>185</v>
      </c>
      <c r="R32" s="13">
        <v>142</v>
      </c>
      <c r="S32" s="13">
        <v>157</v>
      </c>
      <c r="T32" s="13">
        <v>102</v>
      </c>
      <c r="U32" s="13">
        <v>117</v>
      </c>
      <c r="V32" s="3"/>
      <c r="W32" s="12">
        <f>VLOOKUP($A:$A,大豆!$A:$AY,3,0)</f>
        <v>126</v>
      </c>
      <c r="X32" s="13">
        <f>VLOOKUP($A:$A,大豆!$A:$AY,8,0)</f>
        <v>126</v>
      </c>
      <c r="Y32" s="13">
        <f>VLOOKUP($A:$A,大豆!$A:$AY,13,0)</f>
        <v>113</v>
      </c>
      <c r="Z32" s="13">
        <f>VLOOKUP($A:$A,大豆!$A:$AY,18,0)</f>
        <v>48</v>
      </c>
      <c r="AA32" s="13">
        <f>VLOOKUP($A:$A,大豆!$A:$AY,23,0)</f>
        <v>125</v>
      </c>
      <c r="AB32" s="13">
        <f>VLOOKUP($A:$A,大豆!$A:$AY,28,0)</f>
        <v>85</v>
      </c>
      <c r="AC32" s="13">
        <f>VLOOKUP($A:$A,大豆!$A:$AY,33,0)</f>
        <v>124</v>
      </c>
      <c r="AD32" s="13">
        <f>VLOOKUP($A:$A,大豆!$A:$AY,38,0)</f>
        <v>72</v>
      </c>
      <c r="AE32" s="13">
        <f>VLOOKUP($A:$A,大豆!$A:$AY,43,0)</f>
        <v>110</v>
      </c>
      <c r="AF32" s="13">
        <f>VLOOKUP($A:$A,大豆!$A:$AY,48,0)</f>
        <v>47</v>
      </c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</row>
    <row r="33" spans="1:52">
      <c r="A33" s="3" t="s">
        <v>167</v>
      </c>
      <c r="B33" s="13">
        <v>84</v>
      </c>
      <c r="C33" s="13">
        <v>84</v>
      </c>
      <c r="D33" s="13">
        <v>106</v>
      </c>
      <c r="E33" s="13">
        <v>33</v>
      </c>
      <c r="F33" s="13">
        <v>117</v>
      </c>
      <c r="G33" s="13">
        <v>93</v>
      </c>
      <c r="H33" s="13">
        <v>76</v>
      </c>
      <c r="I33" s="13">
        <v>144</v>
      </c>
      <c r="J33" s="13">
        <v>153</v>
      </c>
      <c r="K33" s="82">
        <v>49</v>
      </c>
      <c r="L33" s="13">
        <v>146</v>
      </c>
      <c r="M33" s="13">
        <v>150</v>
      </c>
      <c r="N33" s="13">
        <v>154</v>
      </c>
      <c r="O33" s="13">
        <v>176</v>
      </c>
      <c r="P33" s="13">
        <v>88</v>
      </c>
      <c r="Q33" s="13">
        <v>185</v>
      </c>
      <c r="R33" s="13">
        <v>142</v>
      </c>
      <c r="S33" s="13">
        <v>157</v>
      </c>
      <c r="T33" s="13">
        <v>102</v>
      </c>
      <c r="U33" s="13">
        <v>117</v>
      </c>
      <c r="V33" s="3"/>
      <c r="W33" s="12">
        <f>VLOOKUP($A:$A,大豆!$A:$AY,3,0)</f>
        <v>84</v>
      </c>
      <c r="X33" s="13">
        <f>VLOOKUP($A:$A,大豆!$A:$AY,8,0)</f>
        <v>84</v>
      </c>
      <c r="Y33" s="13">
        <f>VLOOKUP($A:$A,大豆!$A:$AY,13,0)</f>
        <v>106</v>
      </c>
      <c r="Z33" s="13">
        <f>VLOOKUP($A:$A,大豆!$A:$AY,18,0)</f>
        <v>33</v>
      </c>
      <c r="AA33" s="13">
        <f>VLOOKUP($A:$A,大豆!$A:$AY,23,0)</f>
        <v>117</v>
      </c>
      <c r="AB33" s="13">
        <f>VLOOKUP($A:$A,大豆!$A:$AY,28,0)</f>
        <v>93</v>
      </c>
      <c r="AC33" s="13">
        <f>VLOOKUP($A:$A,大豆!$A:$AY,33,0)</f>
        <v>76</v>
      </c>
      <c r="AD33" s="13">
        <f>VLOOKUP($A:$A,大豆!$A:$AY,38,0)</f>
        <v>144</v>
      </c>
      <c r="AE33" s="13">
        <f>VLOOKUP($A:$A,大豆!$A:$AY,43,0)</f>
        <v>153</v>
      </c>
      <c r="AF33" s="13">
        <f>VLOOKUP($A:$A,大豆!$A:$AY,48,0)</f>
        <v>49</v>
      </c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</row>
    <row r="34" spans="1:52">
      <c r="A34" s="3" t="s">
        <v>168</v>
      </c>
      <c r="B34" s="13">
        <v>149</v>
      </c>
      <c r="C34" s="13">
        <v>150</v>
      </c>
      <c r="D34" s="13">
        <v>148</v>
      </c>
      <c r="E34" s="13">
        <v>117</v>
      </c>
      <c r="F34" s="13">
        <v>158</v>
      </c>
      <c r="G34" s="13">
        <v>152</v>
      </c>
      <c r="H34" s="13">
        <v>146</v>
      </c>
      <c r="I34" s="13">
        <v>142</v>
      </c>
      <c r="J34" s="13">
        <v>133</v>
      </c>
      <c r="K34" s="82">
        <v>89</v>
      </c>
      <c r="L34" s="13">
        <v>146</v>
      </c>
      <c r="M34" s="13">
        <v>150</v>
      </c>
      <c r="N34" s="13">
        <v>154</v>
      </c>
      <c r="O34" s="13">
        <v>176</v>
      </c>
      <c r="P34" s="13">
        <v>88</v>
      </c>
      <c r="Q34" s="13">
        <v>185</v>
      </c>
      <c r="R34" s="13">
        <v>142</v>
      </c>
      <c r="S34" s="13">
        <v>157</v>
      </c>
      <c r="T34" s="13">
        <v>102</v>
      </c>
      <c r="U34" s="13">
        <v>117</v>
      </c>
      <c r="V34" s="3"/>
      <c r="W34" s="12">
        <f>VLOOKUP($A:$A,大豆!$A:$AY,3,0)</f>
        <v>149</v>
      </c>
      <c r="X34" s="13">
        <f>VLOOKUP($A:$A,大豆!$A:$AY,8,0)</f>
        <v>150</v>
      </c>
      <c r="Y34" s="13">
        <f>VLOOKUP($A:$A,大豆!$A:$AY,13,0)</f>
        <v>148</v>
      </c>
      <c r="Z34" s="13">
        <f>VLOOKUP($A:$A,大豆!$A:$AY,18,0)</f>
        <v>117</v>
      </c>
      <c r="AA34" s="13">
        <f>VLOOKUP($A:$A,大豆!$A:$AY,23,0)</f>
        <v>158</v>
      </c>
      <c r="AB34" s="13">
        <f>VLOOKUP($A:$A,大豆!$A:$AY,28,0)</f>
        <v>152</v>
      </c>
      <c r="AC34" s="13">
        <f>VLOOKUP($A:$A,大豆!$A:$AY,33,0)</f>
        <v>146</v>
      </c>
      <c r="AD34" s="13">
        <f>VLOOKUP($A:$A,大豆!$A:$AY,38,0)</f>
        <v>142</v>
      </c>
      <c r="AE34" s="13">
        <f>VLOOKUP($A:$A,大豆!$A:$AY,43,0)</f>
        <v>133</v>
      </c>
      <c r="AF34" s="13">
        <f>VLOOKUP($A:$A,大豆!$A:$AY,48,0)</f>
        <v>89</v>
      </c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</row>
    <row r="35" spans="1:52">
      <c r="A35" s="3" t="s">
        <v>169</v>
      </c>
      <c r="B35" s="13">
        <v>109</v>
      </c>
      <c r="C35" s="13">
        <v>109</v>
      </c>
      <c r="D35" s="13">
        <v>115</v>
      </c>
      <c r="E35" s="13">
        <v>59</v>
      </c>
      <c r="F35" s="13">
        <v>112</v>
      </c>
      <c r="G35" s="13">
        <v>84</v>
      </c>
      <c r="H35" s="13">
        <v>68</v>
      </c>
      <c r="I35" s="13">
        <v>87</v>
      </c>
      <c r="J35" s="13">
        <v>116</v>
      </c>
      <c r="K35" s="82">
        <v>75</v>
      </c>
      <c r="L35" s="13">
        <v>146</v>
      </c>
      <c r="M35" s="13">
        <v>150</v>
      </c>
      <c r="N35" s="13">
        <v>154</v>
      </c>
      <c r="O35" s="13">
        <v>176</v>
      </c>
      <c r="P35" s="13">
        <v>88</v>
      </c>
      <c r="Q35" s="13">
        <v>185</v>
      </c>
      <c r="R35" s="13">
        <v>142</v>
      </c>
      <c r="S35" s="13">
        <v>157</v>
      </c>
      <c r="T35" s="13">
        <v>102</v>
      </c>
      <c r="U35" s="13">
        <v>117</v>
      </c>
      <c r="V35" s="3"/>
      <c r="W35" s="12">
        <f>VLOOKUP($A:$A,大豆!$A:$AY,3,0)</f>
        <v>109</v>
      </c>
      <c r="X35" s="13">
        <f>VLOOKUP($A:$A,大豆!$A:$AY,8,0)</f>
        <v>109</v>
      </c>
      <c r="Y35" s="13">
        <f>VLOOKUP($A:$A,大豆!$A:$AY,13,0)</f>
        <v>115</v>
      </c>
      <c r="Z35" s="13">
        <f>VLOOKUP($A:$A,大豆!$A:$AY,18,0)</f>
        <v>59</v>
      </c>
      <c r="AA35" s="13">
        <f>VLOOKUP($A:$A,大豆!$A:$AY,23,0)</f>
        <v>112</v>
      </c>
      <c r="AB35" s="13">
        <f>VLOOKUP($A:$A,大豆!$A:$AY,28,0)</f>
        <v>84</v>
      </c>
      <c r="AC35" s="13">
        <f>VLOOKUP($A:$A,大豆!$A:$AY,33,0)</f>
        <v>68</v>
      </c>
      <c r="AD35" s="13">
        <f>VLOOKUP($A:$A,大豆!$A:$AY,38,0)</f>
        <v>87</v>
      </c>
      <c r="AE35" s="13">
        <f>VLOOKUP($A:$A,大豆!$A:$AY,43,0)</f>
        <v>116</v>
      </c>
      <c r="AF35" s="13">
        <f>VLOOKUP($A:$A,大豆!$A:$AY,48,0)</f>
        <v>75</v>
      </c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</row>
    <row r="36" spans="1:52">
      <c r="A36" s="3" t="s">
        <v>170</v>
      </c>
      <c r="B36" s="13">
        <v>156</v>
      </c>
      <c r="C36" s="13">
        <v>156</v>
      </c>
      <c r="D36" s="13">
        <v>166</v>
      </c>
      <c r="E36" s="13">
        <v>89</v>
      </c>
      <c r="F36" s="13">
        <v>152</v>
      </c>
      <c r="G36" s="13">
        <v>113</v>
      </c>
      <c r="H36" s="13">
        <v>163</v>
      </c>
      <c r="I36" s="13">
        <v>106</v>
      </c>
      <c r="J36" s="13">
        <v>76</v>
      </c>
      <c r="K36" s="82">
        <v>52</v>
      </c>
      <c r="L36" s="13">
        <v>146</v>
      </c>
      <c r="M36" s="13">
        <v>150</v>
      </c>
      <c r="N36" s="13">
        <v>154</v>
      </c>
      <c r="O36" s="13">
        <v>176</v>
      </c>
      <c r="P36" s="13">
        <v>88</v>
      </c>
      <c r="Q36" s="13">
        <v>185</v>
      </c>
      <c r="R36" s="13">
        <v>142</v>
      </c>
      <c r="S36" s="13">
        <v>157</v>
      </c>
      <c r="T36" s="13">
        <v>102</v>
      </c>
      <c r="U36" s="13">
        <v>117</v>
      </c>
      <c r="V36" s="3"/>
      <c r="W36" s="12">
        <f>VLOOKUP($A:$A,大豆!$A:$AY,3,0)</f>
        <v>156</v>
      </c>
      <c r="X36" s="13">
        <f>VLOOKUP($A:$A,大豆!$A:$AY,8,0)</f>
        <v>156</v>
      </c>
      <c r="Y36" s="13">
        <f>VLOOKUP($A:$A,大豆!$A:$AY,13,0)</f>
        <v>166</v>
      </c>
      <c r="Z36" s="13">
        <f>VLOOKUP($A:$A,大豆!$A:$AY,18,0)</f>
        <v>89</v>
      </c>
      <c r="AA36" s="13">
        <f>VLOOKUP($A:$A,大豆!$A:$AY,23,0)</f>
        <v>152</v>
      </c>
      <c r="AB36" s="13">
        <f>VLOOKUP($A:$A,大豆!$A:$AY,28,0)</f>
        <v>113</v>
      </c>
      <c r="AC36" s="13">
        <f>VLOOKUP($A:$A,大豆!$A:$AY,33,0)</f>
        <v>163</v>
      </c>
      <c r="AD36" s="13">
        <f>VLOOKUP($A:$A,大豆!$A:$AY,38,0)</f>
        <v>106</v>
      </c>
      <c r="AE36" s="13">
        <f>VLOOKUP($A:$A,大豆!$A:$AY,43,0)</f>
        <v>76</v>
      </c>
      <c r="AF36" s="13">
        <f>VLOOKUP($A:$A,大豆!$A:$AY,48,0)</f>
        <v>52</v>
      </c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</row>
    <row r="37" spans="1:52">
      <c r="A37" s="3" t="s">
        <v>171</v>
      </c>
      <c r="B37" s="13">
        <v>140</v>
      </c>
      <c r="C37" s="13">
        <v>139</v>
      </c>
      <c r="D37" s="13">
        <v>115</v>
      </c>
      <c r="E37" s="13">
        <v>67</v>
      </c>
      <c r="F37" s="13">
        <v>101</v>
      </c>
      <c r="G37" s="13">
        <v>68</v>
      </c>
      <c r="H37" s="13">
        <v>68</v>
      </c>
      <c r="I37" s="13">
        <v>76</v>
      </c>
      <c r="J37" s="13">
        <v>101</v>
      </c>
      <c r="K37" s="82">
        <v>52</v>
      </c>
      <c r="L37" s="13">
        <v>146</v>
      </c>
      <c r="M37" s="13">
        <v>150</v>
      </c>
      <c r="N37" s="13">
        <v>154</v>
      </c>
      <c r="O37" s="13">
        <v>176</v>
      </c>
      <c r="P37" s="13">
        <v>88</v>
      </c>
      <c r="Q37" s="13">
        <v>185</v>
      </c>
      <c r="R37" s="13">
        <v>142</v>
      </c>
      <c r="S37" s="13">
        <v>157</v>
      </c>
      <c r="T37" s="13">
        <v>102</v>
      </c>
      <c r="U37" s="13">
        <v>117</v>
      </c>
      <c r="V37" s="3"/>
      <c r="W37" s="12">
        <f>VLOOKUP($A:$A,大豆!$A:$AY,3,0)</f>
        <v>140</v>
      </c>
      <c r="X37" s="13">
        <f>VLOOKUP($A:$A,大豆!$A:$AY,8,0)</f>
        <v>139</v>
      </c>
      <c r="Y37" s="13">
        <f>VLOOKUP($A:$A,大豆!$A:$AY,13,0)</f>
        <v>115</v>
      </c>
      <c r="Z37" s="13">
        <f>VLOOKUP($A:$A,大豆!$A:$AY,18,0)</f>
        <v>67</v>
      </c>
      <c r="AA37" s="13">
        <f>VLOOKUP($A:$A,大豆!$A:$AY,23,0)</f>
        <v>101</v>
      </c>
      <c r="AB37" s="13">
        <f>VLOOKUP($A:$A,大豆!$A:$AY,28,0)</f>
        <v>68</v>
      </c>
      <c r="AC37" s="13">
        <f>VLOOKUP($A:$A,大豆!$A:$AY,33,0)</f>
        <v>68</v>
      </c>
      <c r="AD37" s="13">
        <f>VLOOKUP($A:$A,大豆!$A:$AY,38,0)</f>
        <v>76</v>
      </c>
      <c r="AE37" s="13">
        <f>VLOOKUP($A:$A,大豆!$A:$AY,43,0)</f>
        <v>101</v>
      </c>
      <c r="AF37" s="13">
        <f>VLOOKUP($A:$A,大豆!$A:$AY,48,0)</f>
        <v>52</v>
      </c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</row>
    <row r="38" spans="1:52">
      <c r="A38" s="3" t="s">
        <v>172</v>
      </c>
      <c r="B38" s="13">
        <v>120</v>
      </c>
      <c r="C38" s="13">
        <v>130</v>
      </c>
      <c r="D38" s="13">
        <v>132</v>
      </c>
      <c r="E38" s="13">
        <v>91</v>
      </c>
      <c r="F38" s="13">
        <v>122</v>
      </c>
      <c r="G38" s="13">
        <v>117</v>
      </c>
      <c r="H38" s="13">
        <v>132</v>
      </c>
      <c r="I38" s="13">
        <v>141</v>
      </c>
      <c r="J38" s="13">
        <v>130</v>
      </c>
      <c r="K38" s="82">
        <v>75</v>
      </c>
      <c r="L38" s="13">
        <v>146</v>
      </c>
      <c r="M38" s="13">
        <v>150</v>
      </c>
      <c r="N38" s="13">
        <v>154</v>
      </c>
      <c r="O38" s="13">
        <v>176</v>
      </c>
      <c r="P38" s="13">
        <v>88</v>
      </c>
      <c r="Q38" s="13">
        <v>185</v>
      </c>
      <c r="R38" s="13">
        <v>142</v>
      </c>
      <c r="S38" s="13">
        <v>157</v>
      </c>
      <c r="T38" s="13">
        <v>102</v>
      </c>
      <c r="U38" s="13">
        <v>117</v>
      </c>
      <c r="V38" s="3"/>
      <c r="W38" s="12">
        <f>VLOOKUP($A:$A,大豆!$A:$AY,3,0)</f>
        <v>120</v>
      </c>
      <c r="X38" s="13">
        <f>VLOOKUP($A:$A,大豆!$A:$AY,8,0)</f>
        <v>130</v>
      </c>
      <c r="Y38" s="13">
        <f>VLOOKUP($A:$A,大豆!$A:$AY,13,0)</f>
        <v>132</v>
      </c>
      <c r="Z38" s="13">
        <f>VLOOKUP($A:$A,大豆!$A:$AY,18,0)</f>
        <v>91</v>
      </c>
      <c r="AA38" s="13">
        <f>VLOOKUP($A:$A,大豆!$A:$AY,23,0)</f>
        <v>122</v>
      </c>
      <c r="AB38" s="13">
        <f>VLOOKUP($A:$A,大豆!$A:$AY,28,0)</f>
        <v>117</v>
      </c>
      <c r="AC38" s="13">
        <f>VLOOKUP($A:$A,大豆!$A:$AY,33,0)</f>
        <v>132</v>
      </c>
      <c r="AD38" s="13">
        <f>VLOOKUP($A:$A,大豆!$A:$AY,38,0)</f>
        <v>141</v>
      </c>
      <c r="AE38" s="13">
        <f>VLOOKUP($A:$A,大豆!$A:$AY,43,0)</f>
        <v>130</v>
      </c>
      <c r="AF38" s="13">
        <f>VLOOKUP($A:$A,大豆!$A:$AY,48,0)</f>
        <v>75</v>
      </c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</row>
    <row r="39" spans="1:52">
      <c r="A39" s="3" t="s">
        <v>173</v>
      </c>
      <c r="B39" s="13">
        <v>120</v>
      </c>
      <c r="C39" s="13">
        <v>100</v>
      </c>
      <c r="D39" s="13">
        <v>131</v>
      </c>
      <c r="E39" s="13">
        <v>119</v>
      </c>
      <c r="F39" s="13">
        <v>60</v>
      </c>
      <c r="G39" s="13">
        <v>120</v>
      </c>
      <c r="H39" s="13">
        <v>116</v>
      </c>
      <c r="I39" s="13">
        <v>61</v>
      </c>
      <c r="J39" s="13">
        <v>67</v>
      </c>
      <c r="K39" s="82">
        <v>75</v>
      </c>
      <c r="L39" s="13">
        <v>146</v>
      </c>
      <c r="M39" s="13">
        <v>150</v>
      </c>
      <c r="N39" s="13">
        <v>154</v>
      </c>
      <c r="O39" s="13">
        <v>176</v>
      </c>
      <c r="P39" s="13">
        <v>88</v>
      </c>
      <c r="Q39" s="13">
        <v>185</v>
      </c>
      <c r="R39" s="13">
        <v>142</v>
      </c>
      <c r="S39" s="13">
        <v>157</v>
      </c>
      <c r="T39" s="13">
        <v>102</v>
      </c>
      <c r="U39" s="13">
        <v>117</v>
      </c>
      <c r="V39" s="3"/>
      <c r="W39" s="12">
        <f>VLOOKUP($A:$A,大豆!$A:$AY,3,0)</f>
        <v>120</v>
      </c>
      <c r="X39" s="13">
        <f>VLOOKUP($A:$A,大豆!$A:$AY,8,0)</f>
        <v>100</v>
      </c>
      <c r="Y39" s="13">
        <f>VLOOKUP($A:$A,大豆!$A:$AY,13,0)</f>
        <v>131</v>
      </c>
      <c r="Z39" s="13">
        <f>VLOOKUP($A:$A,大豆!$A:$AY,18,0)</f>
        <v>119</v>
      </c>
      <c r="AA39" s="13">
        <f>VLOOKUP($A:$A,大豆!$A:$AY,23,0)</f>
        <v>60</v>
      </c>
      <c r="AB39" s="13">
        <f>VLOOKUP($A:$A,大豆!$A:$AY,28,0)</f>
        <v>120</v>
      </c>
      <c r="AC39" s="13">
        <f>VLOOKUP($A:$A,大豆!$A:$AY,33,0)</f>
        <v>116</v>
      </c>
      <c r="AD39" s="13">
        <f>VLOOKUP($A:$A,大豆!$A:$AY,38,0)</f>
        <v>61</v>
      </c>
      <c r="AE39" s="13">
        <f>VLOOKUP($A:$A,大豆!$A:$AY,43,0)</f>
        <v>67</v>
      </c>
      <c r="AF39" s="13">
        <f>VLOOKUP($A:$A,大豆!$A:$AY,48,0)</f>
        <v>75</v>
      </c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</row>
    <row r="40" spans="1:52">
      <c r="A40" s="3" t="s">
        <v>174</v>
      </c>
      <c r="B40" s="13">
        <v>46</v>
      </c>
      <c r="C40" s="13">
        <v>56</v>
      </c>
      <c r="D40" s="13">
        <v>86</v>
      </c>
      <c r="E40" s="13">
        <v>48</v>
      </c>
      <c r="F40" s="13">
        <v>41</v>
      </c>
      <c r="G40" s="13">
        <v>35</v>
      </c>
      <c r="H40" s="13">
        <v>57</v>
      </c>
      <c r="I40" s="13">
        <v>47</v>
      </c>
      <c r="J40" s="13">
        <v>50</v>
      </c>
      <c r="K40" s="82">
        <v>50</v>
      </c>
      <c r="L40" s="13">
        <v>146</v>
      </c>
      <c r="M40" s="13">
        <v>150</v>
      </c>
      <c r="N40" s="13">
        <v>154</v>
      </c>
      <c r="O40" s="13">
        <v>176</v>
      </c>
      <c r="P40" s="13">
        <v>88</v>
      </c>
      <c r="Q40" s="13">
        <v>185</v>
      </c>
      <c r="R40" s="13">
        <v>142</v>
      </c>
      <c r="S40" s="13">
        <v>157</v>
      </c>
      <c r="T40" s="13">
        <v>102</v>
      </c>
      <c r="U40" s="13">
        <v>117</v>
      </c>
      <c r="V40" s="3"/>
      <c r="W40" s="12">
        <f>VLOOKUP($A:$A,大豆!$A:$AY,3,0)</f>
        <v>46</v>
      </c>
      <c r="X40" s="13">
        <f>VLOOKUP($A:$A,大豆!$A:$AY,8,0)</f>
        <v>56</v>
      </c>
      <c r="Y40" s="13">
        <f>VLOOKUP($A:$A,大豆!$A:$AY,13,0)</f>
        <v>86</v>
      </c>
      <c r="Z40" s="13">
        <f>VLOOKUP($A:$A,大豆!$A:$AY,18,0)</f>
        <v>48</v>
      </c>
      <c r="AA40" s="13">
        <f>VLOOKUP($A:$A,大豆!$A:$AY,23,0)</f>
        <v>41</v>
      </c>
      <c r="AB40" s="13">
        <f>VLOOKUP($A:$A,大豆!$A:$AY,28,0)</f>
        <v>35</v>
      </c>
      <c r="AC40" s="13">
        <f>VLOOKUP($A:$A,大豆!$A:$AY,33,0)</f>
        <v>57</v>
      </c>
      <c r="AD40" s="13">
        <f>VLOOKUP($A:$A,大豆!$A:$AY,38,0)</f>
        <v>47</v>
      </c>
      <c r="AE40" s="13">
        <f>VLOOKUP($A:$A,大豆!$A:$AY,43,0)</f>
        <v>50</v>
      </c>
      <c r="AF40" s="13">
        <f>VLOOKUP($A:$A,大豆!$A:$AY,48,0)</f>
        <v>50</v>
      </c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</row>
    <row r="41" spans="1:52">
      <c r="A41" s="3" t="s">
        <v>175</v>
      </c>
      <c r="B41" s="13">
        <v>52</v>
      </c>
      <c r="C41" s="13">
        <v>50</v>
      </c>
      <c r="D41" s="13">
        <v>68</v>
      </c>
      <c r="E41" s="13">
        <v>30</v>
      </c>
      <c r="F41" s="13">
        <v>50</v>
      </c>
      <c r="G41" s="13">
        <v>49</v>
      </c>
      <c r="H41" s="13">
        <v>58</v>
      </c>
      <c r="I41" s="13">
        <v>55</v>
      </c>
      <c r="J41" s="13">
        <v>60</v>
      </c>
      <c r="K41" s="82">
        <v>58</v>
      </c>
      <c r="L41" s="13">
        <v>146</v>
      </c>
      <c r="M41" s="13">
        <v>150</v>
      </c>
      <c r="N41" s="13">
        <v>154</v>
      </c>
      <c r="O41" s="13">
        <v>176</v>
      </c>
      <c r="P41" s="13">
        <v>88</v>
      </c>
      <c r="Q41" s="13">
        <v>185</v>
      </c>
      <c r="R41" s="13">
        <v>142</v>
      </c>
      <c r="S41" s="13">
        <v>157</v>
      </c>
      <c r="T41" s="13">
        <v>102</v>
      </c>
      <c r="U41" s="13">
        <v>117</v>
      </c>
      <c r="V41" s="3"/>
      <c r="W41" s="12">
        <f>VLOOKUP($A:$A,大豆!$A:$AY,3,0)</f>
        <v>52</v>
      </c>
      <c r="X41" s="13">
        <f>VLOOKUP($A:$A,大豆!$A:$AY,8,0)</f>
        <v>50</v>
      </c>
      <c r="Y41" s="13">
        <f>VLOOKUP($A:$A,大豆!$A:$AY,13,0)</f>
        <v>68</v>
      </c>
      <c r="Z41" s="13">
        <f>VLOOKUP($A:$A,大豆!$A:$AY,18,0)</f>
        <v>30</v>
      </c>
      <c r="AA41" s="13">
        <f>VLOOKUP($A:$A,大豆!$A:$AY,23,0)</f>
        <v>50</v>
      </c>
      <c r="AB41" s="13">
        <f>VLOOKUP($A:$A,大豆!$A:$AY,28,0)</f>
        <v>49</v>
      </c>
      <c r="AC41" s="13">
        <f>VLOOKUP($A:$A,大豆!$A:$AY,33,0)</f>
        <v>58</v>
      </c>
      <c r="AD41" s="13">
        <f>VLOOKUP($A:$A,大豆!$A:$AY,38,0)</f>
        <v>55</v>
      </c>
      <c r="AE41" s="13">
        <f>VLOOKUP($A:$A,大豆!$A:$AY,43,0)</f>
        <v>60</v>
      </c>
      <c r="AF41" s="13">
        <f>VLOOKUP($A:$A,大豆!$A:$AY,48,0)</f>
        <v>58</v>
      </c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</row>
    <row r="42" spans="1:52">
      <c r="A42" s="3" t="s">
        <v>176</v>
      </c>
      <c r="B42" s="13">
        <v>89</v>
      </c>
      <c r="C42" s="13">
        <v>100</v>
      </c>
      <c r="D42" s="13">
        <v>92</v>
      </c>
      <c r="E42" s="13">
        <v>74</v>
      </c>
      <c r="F42" s="13">
        <v>95</v>
      </c>
      <c r="G42" s="13">
        <v>100</v>
      </c>
      <c r="H42" s="13">
        <v>103</v>
      </c>
      <c r="I42" s="13">
        <v>92</v>
      </c>
      <c r="J42" s="13">
        <v>100</v>
      </c>
      <c r="K42" s="82">
        <v>68</v>
      </c>
      <c r="L42" s="13">
        <v>146</v>
      </c>
      <c r="M42" s="13">
        <v>150</v>
      </c>
      <c r="N42" s="13">
        <v>154</v>
      </c>
      <c r="O42" s="13">
        <v>176</v>
      </c>
      <c r="P42" s="13">
        <v>88</v>
      </c>
      <c r="Q42" s="13">
        <v>185</v>
      </c>
      <c r="R42" s="13">
        <v>142</v>
      </c>
      <c r="S42" s="13">
        <v>157</v>
      </c>
      <c r="T42" s="13">
        <v>102</v>
      </c>
      <c r="U42" s="13">
        <v>117</v>
      </c>
      <c r="V42" s="3"/>
      <c r="W42" s="12">
        <f>VLOOKUP($A:$A,大豆!$A:$AY,3,0)</f>
        <v>89</v>
      </c>
      <c r="X42" s="13">
        <f>VLOOKUP($A:$A,大豆!$A:$AY,8,0)</f>
        <v>100</v>
      </c>
      <c r="Y42" s="13">
        <f>VLOOKUP($A:$A,大豆!$A:$AY,13,0)</f>
        <v>92</v>
      </c>
      <c r="Z42" s="13">
        <f>VLOOKUP($A:$A,大豆!$A:$AY,18,0)</f>
        <v>74</v>
      </c>
      <c r="AA42" s="13">
        <f>VLOOKUP($A:$A,大豆!$A:$AY,23,0)</f>
        <v>95</v>
      </c>
      <c r="AB42" s="13">
        <f>VLOOKUP($A:$A,大豆!$A:$AY,28,0)</f>
        <v>100</v>
      </c>
      <c r="AC42" s="13">
        <f>VLOOKUP($A:$A,大豆!$A:$AY,33,0)</f>
        <v>103</v>
      </c>
      <c r="AD42" s="13">
        <f>VLOOKUP($A:$A,大豆!$A:$AY,38,0)</f>
        <v>92</v>
      </c>
      <c r="AE42" s="13">
        <f>VLOOKUP($A:$A,大豆!$A:$AY,43,0)</f>
        <v>100</v>
      </c>
      <c r="AF42" s="13">
        <f>VLOOKUP($A:$A,大豆!$A:$AY,48,0)</f>
        <v>68</v>
      </c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</row>
    <row r="43" spans="1:52">
      <c r="A43" s="3" t="s">
        <v>177</v>
      </c>
      <c r="B43" s="13">
        <v>114</v>
      </c>
      <c r="C43" s="13">
        <v>100</v>
      </c>
      <c r="D43" s="13">
        <v>112</v>
      </c>
      <c r="E43" s="13">
        <v>90</v>
      </c>
      <c r="F43" s="13">
        <v>107</v>
      </c>
      <c r="G43" s="13">
        <v>100</v>
      </c>
      <c r="H43" s="13">
        <v>103</v>
      </c>
      <c r="I43" s="13">
        <v>93</v>
      </c>
      <c r="J43" s="13">
        <v>67</v>
      </c>
      <c r="K43" s="82">
        <v>68</v>
      </c>
      <c r="L43" s="13">
        <v>146</v>
      </c>
      <c r="M43" s="13">
        <v>150</v>
      </c>
      <c r="N43" s="13">
        <v>154</v>
      </c>
      <c r="O43" s="13">
        <v>176</v>
      </c>
      <c r="P43" s="13">
        <v>88</v>
      </c>
      <c r="Q43" s="13">
        <v>185</v>
      </c>
      <c r="R43" s="13">
        <v>142</v>
      </c>
      <c r="S43" s="13">
        <v>157</v>
      </c>
      <c r="T43" s="13">
        <v>102</v>
      </c>
      <c r="U43" s="13">
        <v>117</v>
      </c>
      <c r="V43" s="3"/>
      <c r="W43" s="12">
        <f>VLOOKUP($A:$A,大豆!$A:$AY,3,0)</f>
        <v>114</v>
      </c>
      <c r="X43" s="13">
        <f>VLOOKUP($A:$A,大豆!$A:$AY,8,0)</f>
        <v>100</v>
      </c>
      <c r="Y43" s="13">
        <f>VLOOKUP($A:$A,大豆!$A:$AY,13,0)</f>
        <v>112</v>
      </c>
      <c r="Z43" s="13">
        <f>VLOOKUP($A:$A,大豆!$A:$AY,18,0)</f>
        <v>90</v>
      </c>
      <c r="AA43" s="13">
        <f>VLOOKUP($A:$A,大豆!$A:$AY,23,0)</f>
        <v>107</v>
      </c>
      <c r="AB43" s="13">
        <f>VLOOKUP($A:$A,大豆!$A:$AY,28,0)</f>
        <v>100</v>
      </c>
      <c r="AC43" s="13">
        <f>VLOOKUP($A:$A,大豆!$A:$AY,33,0)</f>
        <v>103</v>
      </c>
      <c r="AD43" s="13">
        <f>VLOOKUP($A:$A,大豆!$A:$AY,38,0)</f>
        <v>93</v>
      </c>
      <c r="AE43" s="13">
        <f>VLOOKUP($A:$A,大豆!$A:$AY,43,0)</f>
        <v>67</v>
      </c>
      <c r="AF43" s="13">
        <f>VLOOKUP($A:$A,大豆!$A:$AY,48,0)</f>
        <v>68</v>
      </c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</row>
    <row r="44" spans="1:52">
      <c r="A44" s="3" t="s">
        <v>178</v>
      </c>
      <c r="B44" s="13">
        <v>142</v>
      </c>
      <c r="C44" s="13">
        <v>141</v>
      </c>
      <c r="D44" s="13">
        <v>60</v>
      </c>
      <c r="E44" s="13">
        <v>90</v>
      </c>
      <c r="F44" s="13">
        <v>74</v>
      </c>
      <c r="G44" s="13">
        <v>62</v>
      </c>
      <c r="H44" s="13">
        <v>48</v>
      </c>
      <c r="I44" s="13">
        <v>90</v>
      </c>
      <c r="J44" s="13">
        <v>92</v>
      </c>
      <c r="K44" s="82">
        <v>46</v>
      </c>
      <c r="L44" s="13">
        <v>146</v>
      </c>
      <c r="M44" s="13">
        <v>150</v>
      </c>
      <c r="N44" s="13">
        <v>154</v>
      </c>
      <c r="O44" s="13">
        <v>176</v>
      </c>
      <c r="P44" s="13">
        <v>88</v>
      </c>
      <c r="Q44" s="13">
        <v>185</v>
      </c>
      <c r="R44" s="13">
        <v>142</v>
      </c>
      <c r="S44" s="13">
        <v>157</v>
      </c>
      <c r="T44" s="13">
        <v>102</v>
      </c>
      <c r="U44" s="13">
        <v>117</v>
      </c>
      <c r="V44" s="3"/>
      <c r="W44" s="12">
        <f>VLOOKUP($A:$A,大豆!$A:$AY,3,0)</f>
        <v>142</v>
      </c>
      <c r="X44" s="13">
        <f>VLOOKUP($A:$A,大豆!$A:$AY,8,0)</f>
        <v>141</v>
      </c>
      <c r="Y44" s="13">
        <f>VLOOKUP($A:$A,大豆!$A:$AY,13,0)</f>
        <v>60</v>
      </c>
      <c r="Z44" s="13">
        <f>VLOOKUP($A:$A,大豆!$A:$AY,18,0)</f>
        <v>90</v>
      </c>
      <c r="AA44" s="13">
        <f>VLOOKUP($A:$A,大豆!$A:$AY,23,0)</f>
        <v>74</v>
      </c>
      <c r="AB44" s="13">
        <f>VLOOKUP($A:$A,大豆!$A:$AY,28,0)</f>
        <v>62</v>
      </c>
      <c r="AC44" s="13">
        <f>VLOOKUP($A:$A,大豆!$A:$AY,33,0)</f>
        <v>48</v>
      </c>
      <c r="AD44" s="13">
        <f>VLOOKUP($A:$A,大豆!$A:$AY,38,0)</f>
        <v>90</v>
      </c>
      <c r="AE44" s="13">
        <f>VLOOKUP($A:$A,大豆!$A:$AY,43,0)</f>
        <v>92</v>
      </c>
      <c r="AF44" s="13">
        <f>VLOOKUP($A:$A,大豆!$A:$AY,48,0)</f>
        <v>46</v>
      </c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</row>
    <row r="45" spans="1:52">
      <c r="A45" s="3" t="s">
        <v>179</v>
      </c>
      <c r="B45" s="13">
        <v>113</v>
      </c>
      <c r="C45" s="13">
        <v>100</v>
      </c>
      <c r="D45" s="13">
        <v>119</v>
      </c>
      <c r="E45" s="13">
        <v>112</v>
      </c>
      <c r="F45" s="13">
        <v>120</v>
      </c>
      <c r="G45" s="13">
        <v>114</v>
      </c>
      <c r="H45" s="13">
        <v>92</v>
      </c>
      <c r="I45" s="13">
        <v>111</v>
      </c>
      <c r="J45" s="13">
        <v>100</v>
      </c>
      <c r="K45" s="82">
        <v>69</v>
      </c>
      <c r="L45" s="13">
        <v>146</v>
      </c>
      <c r="M45" s="13">
        <v>150</v>
      </c>
      <c r="N45" s="13">
        <v>154</v>
      </c>
      <c r="O45" s="13">
        <v>176</v>
      </c>
      <c r="P45" s="13">
        <v>88</v>
      </c>
      <c r="Q45" s="13">
        <v>185</v>
      </c>
      <c r="R45" s="13">
        <v>142</v>
      </c>
      <c r="S45" s="13">
        <v>157</v>
      </c>
      <c r="T45" s="13">
        <v>102</v>
      </c>
      <c r="U45" s="13">
        <v>117</v>
      </c>
      <c r="V45" s="3"/>
      <c r="W45" s="12">
        <f>VLOOKUP($A:$A,大豆!$A:$AY,3,0)</f>
        <v>113</v>
      </c>
      <c r="X45" s="13">
        <f>VLOOKUP($A:$A,大豆!$A:$AY,8,0)</f>
        <v>100</v>
      </c>
      <c r="Y45" s="13">
        <f>VLOOKUP($A:$A,大豆!$A:$AY,13,0)</f>
        <v>119</v>
      </c>
      <c r="Z45" s="13">
        <f>VLOOKUP($A:$A,大豆!$A:$AY,18,0)</f>
        <v>112</v>
      </c>
      <c r="AA45" s="13">
        <f>VLOOKUP($A:$A,大豆!$A:$AY,23,0)</f>
        <v>120</v>
      </c>
      <c r="AB45" s="13">
        <f>VLOOKUP($A:$A,大豆!$A:$AY,28,0)</f>
        <v>114</v>
      </c>
      <c r="AC45" s="13">
        <f>VLOOKUP($A:$A,大豆!$A:$AY,33,0)</f>
        <v>92</v>
      </c>
      <c r="AD45" s="13">
        <f>VLOOKUP($A:$A,大豆!$A:$AY,38,0)</f>
        <v>111</v>
      </c>
      <c r="AE45" s="13">
        <f>VLOOKUP($A:$A,大豆!$A:$AY,43,0)</f>
        <v>100</v>
      </c>
      <c r="AF45" s="13">
        <f>VLOOKUP($A:$A,大豆!$A:$AY,48,0)</f>
        <v>69</v>
      </c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</row>
    <row r="46" spans="1:52">
      <c r="A46" s="3" t="s">
        <v>180</v>
      </c>
      <c r="B46" s="13">
        <v>50</v>
      </c>
      <c r="C46" s="13">
        <v>50</v>
      </c>
      <c r="D46" s="13">
        <v>67</v>
      </c>
      <c r="E46" s="13">
        <v>41</v>
      </c>
      <c r="F46" s="13">
        <v>41</v>
      </c>
      <c r="G46" s="13">
        <v>35</v>
      </c>
      <c r="H46" s="13">
        <v>42</v>
      </c>
      <c r="I46" s="13">
        <v>40</v>
      </c>
      <c r="J46" s="13">
        <v>43</v>
      </c>
      <c r="K46" s="82">
        <v>44</v>
      </c>
      <c r="L46" s="13">
        <v>146</v>
      </c>
      <c r="M46" s="13">
        <v>150</v>
      </c>
      <c r="N46" s="13">
        <v>154</v>
      </c>
      <c r="O46" s="13">
        <v>176</v>
      </c>
      <c r="P46" s="13">
        <v>88</v>
      </c>
      <c r="Q46" s="13">
        <v>185</v>
      </c>
      <c r="R46" s="13">
        <v>142</v>
      </c>
      <c r="S46" s="13">
        <v>157</v>
      </c>
      <c r="T46" s="13">
        <v>102</v>
      </c>
      <c r="U46" s="13">
        <v>117</v>
      </c>
      <c r="V46" s="3"/>
      <c r="W46" s="12">
        <f>VLOOKUP($A:$A,大豆!$A:$AY,3,0)</f>
        <v>50</v>
      </c>
      <c r="X46" s="13">
        <f>VLOOKUP($A:$A,大豆!$A:$AY,8,0)</f>
        <v>50</v>
      </c>
      <c r="Y46" s="13">
        <f>VLOOKUP($A:$A,大豆!$A:$AY,13,0)</f>
        <v>67</v>
      </c>
      <c r="Z46" s="13">
        <f>VLOOKUP($A:$A,大豆!$A:$AY,18,0)</f>
        <v>41</v>
      </c>
      <c r="AA46" s="13">
        <f>VLOOKUP($A:$A,大豆!$A:$AY,23,0)</f>
        <v>41</v>
      </c>
      <c r="AB46" s="13">
        <f>VLOOKUP($A:$A,大豆!$A:$AY,28,0)</f>
        <v>35</v>
      </c>
      <c r="AC46" s="13">
        <f>VLOOKUP($A:$A,大豆!$A:$AY,33,0)</f>
        <v>42</v>
      </c>
      <c r="AD46" s="13">
        <f>VLOOKUP($A:$A,大豆!$A:$AY,38,0)</f>
        <v>40</v>
      </c>
      <c r="AE46" s="13">
        <f>VLOOKUP($A:$A,大豆!$A:$AY,43,0)</f>
        <v>43</v>
      </c>
      <c r="AF46" s="13">
        <f>VLOOKUP($A:$A,大豆!$A:$AY,48,0)</f>
        <v>44</v>
      </c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</row>
    <row r="47" spans="1:52">
      <c r="A47" s="3" t="s">
        <v>181</v>
      </c>
      <c r="B47" s="13">
        <v>98</v>
      </c>
      <c r="C47" s="13">
        <v>100</v>
      </c>
      <c r="D47" s="13">
        <v>107</v>
      </c>
      <c r="E47" s="13">
        <v>94</v>
      </c>
      <c r="F47" s="13">
        <v>106</v>
      </c>
      <c r="G47" s="13">
        <v>97</v>
      </c>
      <c r="H47" s="13">
        <v>93</v>
      </c>
      <c r="I47" s="13">
        <v>88</v>
      </c>
      <c r="J47" s="13">
        <v>100</v>
      </c>
      <c r="K47" s="82">
        <v>58</v>
      </c>
      <c r="L47" s="13">
        <v>146</v>
      </c>
      <c r="M47" s="13">
        <v>150</v>
      </c>
      <c r="N47" s="13">
        <v>154</v>
      </c>
      <c r="O47" s="13">
        <v>176</v>
      </c>
      <c r="P47" s="13">
        <v>88</v>
      </c>
      <c r="Q47" s="13">
        <v>185</v>
      </c>
      <c r="R47" s="13">
        <v>142</v>
      </c>
      <c r="S47" s="13">
        <v>157</v>
      </c>
      <c r="T47" s="13">
        <v>102</v>
      </c>
      <c r="U47" s="13">
        <v>117</v>
      </c>
      <c r="V47" s="3"/>
      <c r="W47" s="12">
        <f>VLOOKUP($A:$A,大豆!$A:$AY,3,0)</f>
        <v>98</v>
      </c>
      <c r="X47" s="13">
        <f>VLOOKUP($A:$A,大豆!$A:$AY,8,0)</f>
        <v>100</v>
      </c>
      <c r="Y47" s="13">
        <f>VLOOKUP($A:$A,大豆!$A:$AY,13,0)</f>
        <v>107</v>
      </c>
      <c r="Z47" s="13">
        <f>VLOOKUP($A:$A,大豆!$A:$AY,18,0)</f>
        <v>94</v>
      </c>
      <c r="AA47" s="13">
        <f>VLOOKUP($A:$A,大豆!$A:$AY,23,0)</f>
        <v>106</v>
      </c>
      <c r="AB47" s="13">
        <f>VLOOKUP($A:$A,大豆!$A:$AY,28,0)</f>
        <v>97</v>
      </c>
      <c r="AC47" s="13">
        <f>VLOOKUP($A:$A,大豆!$A:$AY,33,0)</f>
        <v>93</v>
      </c>
      <c r="AD47" s="13">
        <f>VLOOKUP($A:$A,大豆!$A:$AY,38,0)</f>
        <v>88</v>
      </c>
      <c r="AE47" s="13">
        <f>VLOOKUP($A:$A,大豆!$A:$AY,43,0)</f>
        <v>100</v>
      </c>
      <c r="AF47" s="13">
        <f>VLOOKUP($A:$A,大豆!$A:$AY,48,0)</f>
        <v>58</v>
      </c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</row>
    <row r="48" spans="1:52">
      <c r="A48" s="3" t="s">
        <v>182</v>
      </c>
      <c r="B48" s="13">
        <v>125</v>
      </c>
      <c r="C48" s="13">
        <v>118</v>
      </c>
      <c r="D48" s="13">
        <v>102</v>
      </c>
      <c r="E48" s="13">
        <v>75</v>
      </c>
      <c r="F48" s="13">
        <v>95</v>
      </c>
      <c r="G48" s="13">
        <v>97</v>
      </c>
      <c r="H48" s="13">
        <v>116</v>
      </c>
      <c r="I48" s="13">
        <v>108</v>
      </c>
      <c r="J48" s="13">
        <v>95</v>
      </c>
      <c r="K48" s="82">
        <v>85</v>
      </c>
      <c r="L48" s="13">
        <v>158</v>
      </c>
      <c r="M48" s="13">
        <v>148</v>
      </c>
      <c r="N48" s="13">
        <v>176</v>
      </c>
      <c r="O48" s="13">
        <v>147</v>
      </c>
      <c r="P48" s="13">
        <v>89</v>
      </c>
      <c r="Q48" s="13">
        <v>161</v>
      </c>
      <c r="R48" s="13">
        <v>104</v>
      </c>
      <c r="S48" s="13">
        <v>151</v>
      </c>
      <c r="T48" s="13">
        <v>137</v>
      </c>
      <c r="U48" s="13">
        <v>169</v>
      </c>
      <c r="V48" s="3"/>
      <c r="W48" s="12">
        <f>VLOOKUP($A:$A,大豆!$A:$AY,3,0)</f>
        <v>125</v>
      </c>
      <c r="X48" s="13">
        <f>VLOOKUP($A:$A,大豆!$A:$AY,8,0)</f>
        <v>118</v>
      </c>
      <c r="Y48" s="13">
        <f>VLOOKUP($A:$A,大豆!$A:$AY,13,0)</f>
        <v>102</v>
      </c>
      <c r="Z48" s="13">
        <f>VLOOKUP($A:$A,大豆!$A:$AY,18,0)</f>
        <v>75</v>
      </c>
      <c r="AA48" s="13">
        <f>VLOOKUP($A:$A,大豆!$A:$AY,23,0)</f>
        <v>95</v>
      </c>
      <c r="AB48" s="13">
        <f>VLOOKUP($A:$A,大豆!$A:$AY,28,0)</f>
        <v>97</v>
      </c>
      <c r="AC48" s="13">
        <f>VLOOKUP($A:$A,大豆!$A:$AY,33,0)</f>
        <v>116</v>
      </c>
      <c r="AD48" s="13">
        <f>VLOOKUP($A:$A,大豆!$A:$AY,38,0)</f>
        <v>108</v>
      </c>
      <c r="AE48" s="13">
        <f>VLOOKUP($A:$A,大豆!$A:$AY,43,0)</f>
        <v>95</v>
      </c>
      <c r="AF48" s="13">
        <f>VLOOKUP($A:$A,大豆!$A:$AY,48,0)</f>
        <v>85</v>
      </c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</row>
    <row r="49" spans="1:52">
      <c r="A49" s="3" t="s">
        <v>183</v>
      </c>
      <c r="B49" s="13">
        <v>67</v>
      </c>
      <c r="C49" s="13">
        <v>89</v>
      </c>
      <c r="D49" s="13">
        <v>59</v>
      </c>
      <c r="E49" s="13">
        <v>18</v>
      </c>
      <c r="F49" s="13">
        <v>13</v>
      </c>
      <c r="G49" s="13">
        <v>13</v>
      </c>
      <c r="H49" s="13">
        <v>26</v>
      </c>
      <c r="I49" s="13">
        <v>19</v>
      </c>
      <c r="J49" s="13">
        <v>93</v>
      </c>
      <c r="K49" s="82">
        <v>46</v>
      </c>
      <c r="L49" s="13">
        <v>158</v>
      </c>
      <c r="M49" s="13">
        <v>148</v>
      </c>
      <c r="N49" s="13">
        <v>176</v>
      </c>
      <c r="O49" s="13">
        <v>147</v>
      </c>
      <c r="P49" s="13">
        <v>89</v>
      </c>
      <c r="Q49" s="13">
        <v>161</v>
      </c>
      <c r="R49" s="13">
        <v>104</v>
      </c>
      <c r="S49" s="13">
        <v>151</v>
      </c>
      <c r="T49" s="13">
        <v>137</v>
      </c>
      <c r="U49" s="13">
        <v>169</v>
      </c>
      <c r="V49" s="3"/>
      <c r="W49" s="12">
        <f>VLOOKUP($A:$A,大豆!$A:$AY,3,0)</f>
        <v>67</v>
      </c>
      <c r="X49" s="13">
        <f>VLOOKUP($A:$A,大豆!$A:$AY,8,0)</f>
        <v>89</v>
      </c>
      <c r="Y49" s="13">
        <f>VLOOKUP($A:$A,大豆!$A:$AY,13,0)</f>
        <v>59</v>
      </c>
      <c r="Z49" s="13">
        <f>VLOOKUP($A:$A,大豆!$A:$AY,18,0)</f>
        <v>18</v>
      </c>
      <c r="AA49" s="13">
        <f>VLOOKUP($A:$A,大豆!$A:$AY,23,0)</f>
        <v>13</v>
      </c>
      <c r="AB49" s="13">
        <f>VLOOKUP($A:$A,大豆!$A:$AY,28,0)</f>
        <v>13</v>
      </c>
      <c r="AC49" s="13">
        <f>VLOOKUP($A:$A,大豆!$A:$AY,33,0)</f>
        <v>26</v>
      </c>
      <c r="AD49" s="13">
        <f>VLOOKUP($A:$A,大豆!$A:$AY,38,0)</f>
        <v>19</v>
      </c>
      <c r="AE49" s="13">
        <f>VLOOKUP($A:$A,大豆!$A:$AY,43,0)</f>
        <v>93</v>
      </c>
      <c r="AF49" s="13">
        <f>VLOOKUP($A:$A,大豆!$A:$AY,48,0)</f>
        <v>46</v>
      </c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</row>
    <row r="50" spans="1:52">
      <c r="A50" s="3" t="s">
        <v>184</v>
      </c>
      <c r="B50" s="13">
        <v>104</v>
      </c>
      <c r="C50" s="13">
        <v>111</v>
      </c>
      <c r="D50" s="13">
        <v>151</v>
      </c>
      <c r="E50" s="13">
        <v>64</v>
      </c>
      <c r="F50" s="13">
        <v>122</v>
      </c>
      <c r="G50" s="13">
        <v>101</v>
      </c>
      <c r="H50" s="13">
        <v>133</v>
      </c>
      <c r="I50" s="13">
        <v>127</v>
      </c>
      <c r="J50" s="13">
        <v>103</v>
      </c>
      <c r="K50" s="82">
        <v>90</v>
      </c>
      <c r="L50" s="13">
        <v>158</v>
      </c>
      <c r="M50" s="13">
        <v>148</v>
      </c>
      <c r="N50" s="13">
        <v>176</v>
      </c>
      <c r="O50" s="13">
        <v>147</v>
      </c>
      <c r="P50" s="13">
        <v>89</v>
      </c>
      <c r="Q50" s="13">
        <v>161</v>
      </c>
      <c r="R50" s="13">
        <v>104</v>
      </c>
      <c r="S50" s="13">
        <v>151</v>
      </c>
      <c r="T50" s="13">
        <v>137</v>
      </c>
      <c r="U50" s="13">
        <v>169</v>
      </c>
      <c r="V50" s="3"/>
      <c r="W50" s="12">
        <f>VLOOKUP($A:$A,大豆!$A:$AY,3,0)</f>
        <v>104</v>
      </c>
      <c r="X50" s="13">
        <f>VLOOKUP($A:$A,大豆!$A:$AY,8,0)</f>
        <v>111</v>
      </c>
      <c r="Y50" s="13">
        <f>VLOOKUP($A:$A,大豆!$A:$AY,13,0)</f>
        <v>151</v>
      </c>
      <c r="Z50" s="13">
        <f>VLOOKUP($A:$A,大豆!$A:$AY,18,0)</f>
        <v>64</v>
      </c>
      <c r="AA50" s="13">
        <f>VLOOKUP($A:$A,大豆!$A:$AY,23,0)</f>
        <v>122</v>
      </c>
      <c r="AB50" s="13">
        <f>VLOOKUP($A:$A,大豆!$A:$AY,28,0)</f>
        <v>101</v>
      </c>
      <c r="AC50" s="13">
        <f>VLOOKUP($A:$A,大豆!$A:$AY,33,0)</f>
        <v>133</v>
      </c>
      <c r="AD50" s="13">
        <f>VLOOKUP($A:$A,大豆!$A:$AY,38,0)</f>
        <v>127</v>
      </c>
      <c r="AE50" s="13">
        <f>VLOOKUP($A:$A,大豆!$A:$AY,43,0)</f>
        <v>103</v>
      </c>
      <c r="AF50" s="13">
        <f>VLOOKUP($A:$A,大豆!$A:$AY,48,0)</f>
        <v>90</v>
      </c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</row>
    <row r="51" spans="1:52">
      <c r="A51" s="3" t="s">
        <v>185</v>
      </c>
      <c r="B51" s="13">
        <v>124</v>
      </c>
      <c r="C51" s="13">
        <v>119</v>
      </c>
      <c r="D51" s="13">
        <v>104</v>
      </c>
      <c r="E51" s="13">
        <v>75</v>
      </c>
      <c r="F51" s="13">
        <v>95</v>
      </c>
      <c r="G51" s="13">
        <v>95</v>
      </c>
      <c r="H51" s="13">
        <v>114</v>
      </c>
      <c r="I51" s="13">
        <v>111</v>
      </c>
      <c r="J51" s="13">
        <v>97</v>
      </c>
      <c r="K51" s="82">
        <v>86</v>
      </c>
      <c r="L51" s="13">
        <v>158</v>
      </c>
      <c r="M51" s="13">
        <v>148</v>
      </c>
      <c r="N51" s="13">
        <v>176</v>
      </c>
      <c r="O51" s="13">
        <v>147</v>
      </c>
      <c r="P51" s="13">
        <v>89</v>
      </c>
      <c r="Q51" s="13">
        <v>161</v>
      </c>
      <c r="R51" s="13">
        <v>104</v>
      </c>
      <c r="S51" s="13">
        <v>151</v>
      </c>
      <c r="T51" s="13">
        <v>137</v>
      </c>
      <c r="U51" s="13">
        <v>169</v>
      </c>
      <c r="V51" s="3"/>
      <c r="W51" s="12">
        <f>VLOOKUP($A:$A,大豆!$A:$AY,3,0)</f>
        <v>124</v>
      </c>
      <c r="X51" s="13">
        <f>VLOOKUP($A:$A,大豆!$A:$AY,8,0)</f>
        <v>119</v>
      </c>
      <c r="Y51" s="13">
        <f>VLOOKUP($A:$A,大豆!$A:$AY,13,0)</f>
        <v>104</v>
      </c>
      <c r="Z51" s="13">
        <f>VLOOKUP($A:$A,大豆!$A:$AY,18,0)</f>
        <v>75</v>
      </c>
      <c r="AA51" s="13">
        <f>VLOOKUP($A:$A,大豆!$A:$AY,23,0)</f>
        <v>95</v>
      </c>
      <c r="AB51" s="13">
        <f>VLOOKUP($A:$A,大豆!$A:$AY,28,0)</f>
        <v>95</v>
      </c>
      <c r="AC51" s="13">
        <f>VLOOKUP($A:$A,大豆!$A:$AY,33,0)</f>
        <v>114</v>
      </c>
      <c r="AD51" s="13">
        <f>VLOOKUP($A:$A,大豆!$A:$AY,38,0)</f>
        <v>111</v>
      </c>
      <c r="AE51" s="13">
        <f>VLOOKUP($A:$A,大豆!$A:$AY,43,0)</f>
        <v>97</v>
      </c>
      <c r="AF51" s="13">
        <f>VLOOKUP($A:$A,大豆!$A:$AY,48,0)</f>
        <v>86</v>
      </c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</row>
    <row r="52" spans="1:52">
      <c r="A52" s="3" t="s">
        <v>186</v>
      </c>
      <c r="B52" s="13">
        <v>124</v>
      </c>
      <c r="C52" s="13">
        <v>117</v>
      </c>
      <c r="D52" s="13">
        <v>101</v>
      </c>
      <c r="E52" s="13">
        <v>70</v>
      </c>
      <c r="F52" s="13">
        <v>75</v>
      </c>
      <c r="G52" s="13">
        <v>92</v>
      </c>
      <c r="H52" s="13">
        <v>109</v>
      </c>
      <c r="I52" s="13">
        <v>101</v>
      </c>
      <c r="J52" s="13">
        <v>88</v>
      </c>
      <c r="K52" s="82">
        <v>78</v>
      </c>
      <c r="L52" s="13">
        <v>158</v>
      </c>
      <c r="M52" s="13">
        <v>148</v>
      </c>
      <c r="N52" s="13">
        <v>176</v>
      </c>
      <c r="O52" s="13">
        <v>147</v>
      </c>
      <c r="P52" s="13">
        <v>89</v>
      </c>
      <c r="Q52" s="13">
        <v>161</v>
      </c>
      <c r="R52" s="13">
        <v>104</v>
      </c>
      <c r="S52" s="13">
        <v>151</v>
      </c>
      <c r="T52" s="13">
        <v>137</v>
      </c>
      <c r="U52" s="13">
        <v>169</v>
      </c>
      <c r="V52" s="3"/>
      <c r="W52" s="12">
        <f>VLOOKUP($A:$A,大豆!$A:$AY,3,0)</f>
        <v>124</v>
      </c>
      <c r="X52" s="13">
        <f>VLOOKUP($A:$A,大豆!$A:$AY,8,0)</f>
        <v>117</v>
      </c>
      <c r="Y52" s="13">
        <f>VLOOKUP($A:$A,大豆!$A:$AY,13,0)</f>
        <v>101</v>
      </c>
      <c r="Z52" s="13">
        <f>VLOOKUP($A:$A,大豆!$A:$AY,18,0)</f>
        <v>70</v>
      </c>
      <c r="AA52" s="13">
        <f>VLOOKUP($A:$A,大豆!$A:$AY,23,0)</f>
        <v>75</v>
      </c>
      <c r="AB52" s="13">
        <f>VLOOKUP($A:$A,大豆!$A:$AY,28,0)</f>
        <v>92</v>
      </c>
      <c r="AC52" s="13">
        <f>VLOOKUP($A:$A,大豆!$A:$AY,33,0)</f>
        <v>109</v>
      </c>
      <c r="AD52" s="13">
        <f>VLOOKUP($A:$A,大豆!$A:$AY,38,0)</f>
        <v>101</v>
      </c>
      <c r="AE52" s="13">
        <f>VLOOKUP($A:$A,大豆!$A:$AY,43,0)</f>
        <v>88</v>
      </c>
      <c r="AF52" s="13">
        <f>VLOOKUP($A:$A,大豆!$A:$AY,48,0)</f>
        <v>78</v>
      </c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</row>
    <row r="53" spans="1:52">
      <c r="A53" s="3" t="s">
        <v>187</v>
      </c>
      <c r="B53" s="13">
        <v>107</v>
      </c>
      <c r="C53" s="13">
        <v>106</v>
      </c>
      <c r="D53" s="13">
        <v>91</v>
      </c>
      <c r="E53" s="13">
        <v>38</v>
      </c>
      <c r="F53" s="13">
        <v>42</v>
      </c>
      <c r="G53" s="13">
        <v>52</v>
      </c>
      <c r="H53" s="13">
        <v>65</v>
      </c>
      <c r="I53" s="13">
        <v>56</v>
      </c>
      <c r="J53" s="13">
        <v>48</v>
      </c>
      <c r="K53" s="82">
        <v>45</v>
      </c>
      <c r="L53" s="13">
        <v>158</v>
      </c>
      <c r="M53" s="13">
        <v>148</v>
      </c>
      <c r="N53" s="13">
        <v>176</v>
      </c>
      <c r="O53" s="13">
        <v>147</v>
      </c>
      <c r="P53" s="13">
        <v>89</v>
      </c>
      <c r="Q53" s="13">
        <v>161</v>
      </c>
      <c r="R53" s="13">
        <v>104</v>
      </c>
      <c r="S53" s="13">
        <v>151</v>
      </c>
      <c r="T53" s="13">
        <v>137</v>
      </c>
      <c r="U53" s="13">
        <v>169</v>
      </c>
      <c r="V53" s="3"/>
      <c r="W53" s="12">
        <f>VLOOKUP($A:$A,大豆!$A:$AY,3,0)</f>
        <v>107</v>
      </c>
      <c r="X53" s="13">
        <f>VLOOKUP($A:$A,大豆!$A:$AY,8,0)</f>
        <v>106</v>
      </c>
      <c r="Y53" s="13">
        <f>VLOOKUP($A:$A,大豆!$A:$AY,13,0)</f>
        <v>91</v>
      </c>
      <c r="Z53" s="13">
        <f>VLOOKUP($A:$A,大豆!$A:$AY,18,0)</f>
        <v>38</v>
      </c>
      <c r="AA53" s="13">
        <f>VLOOKUP($A:$A,大豆!$A:$AY,23,0)</f>
        <v>42</v>
      </c>
      <c r="AB53" s="13">
        <f>VLOOKUP($A:$A,大豆!$A:$AY,28,0)</f>
        <v>52</v>
      </c>
      <c r="AC53" s="13">
        <f>VLOOKUP($A:$A,大豆!$A:$AY,33,0)</f>
        <v>65</v>
      </c>
      <c r="AD53" s="13">
        <f>VLOOKUP($A:$A,大豆!$A:$AY,38,0)</f>
        <v>56</v>
      </c>
      <c r="AE53" s="13">
        <f>VLOOKUP($A:$A,大豆!$A:$AY,43,0)</f>
        <v>48</v>
      </c>
      <c r="AF53" s="13">
        <f>VLOOKUP($A:$A,大豆!$A:$AY,48,0)</f>
        <v>45</v>
      </c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</row>
    <row r="54" spans="1:52">
      <c r="A54" s="3" t="s">
        <v>188</v>
      </c>
      <c r="B54" s="13">
        <v>124</v>
      </c>
      <c r="C54" s="13">
        <v>119</v>
      </c>
      <c r="D54" s="13">
        <v>104</v>
      </c>
      <c r="E54" s="13">
        <v>70</v>
      </c>
      <c r="F54" s="13">
        <v>90</v>
      </c>
      <c r="G54" s="13">
        <v>106</v>
      </c>
      <c r="H54" s="13">
        <v>127</v>
      </c>
      <c r="I54" s="13">
        <v>123</v>
      </c>
      <c r="J54" s="13">
        <v>107</v>
      </c>
      <c r="K54" s="82">
        <v>95</v>
      </c>
      <c r="L54" s="13">
        <v>158</v>
      </c>
      <c r="M54" s="13">
        <v>148</v>
      </c>
      <c r="N54" s="13">
        <v>176</v>
      </c>
      <c r="O54" s="13">
        <v>147</v>
      </c>
      <c r="P54" s="13">
        <v>89</v>
      </c>
      <c r="Q54" s="13">
        <v>161</v>
      </c>
      <c r="R54" s="13">
        <v>104</v>
      </c>
      <c r="S54" s="13">
        <v>151</v>
      </c>
      <c r="T54" s="13">
        <v>137</v>
      </c>
      <c r="U54" s="13">
        <v>169</v>
      </c>
      <c r="V54" s="3"/>
      <c r="W54" s="12">
        <f>VLOOKUP($A:$A,大豆!$A:$AY,3,0)</f>
        <v>124</v>
      </c>
      <c r="X54" s="13">
        <f>VLOOKUP($A:$A,大豆!$A:$AY,8,0)</f>
        <v>119</v>
      </c>
      <c r="Y54" s="13">
        <f>VLOOKUP($A:$A,大豆!$A:$AY,13,0)</f>
        <v>104</v>
      </c>
      <c r="Z54" s="13">
        <f>VLOOKUP($A:$A,大豆!$A:$AY,18,0)</f>
        <v>70</v>
      </c>
      <c r="AA54" s="13">
        <f>VLOOKUP($A:$A,大豆!$A:$AY,23,0)</f>
        <v>90</v>
      </c>
      <c r="AB54" s="13">
        <f>VLOOKUP($A:$A,大豆!$A:$AY,28,0)</f>
        <v>106</v>
      </c>
      <c r="AC54" s="13">
        <f>VLOOKUP($A:$A,大豆!$A:$AY,33,0)</f>
        <v>127</v>
      </c>
      <c r="AD54" s="13">
        <f>VLOOKUP($A:$A,大豆!$A:$AY,38,0)</f>
        <v>123</v>
      </c>
      <c r="AE54" s="13">
        <f>VLOOKUP($A:$A,大豆!$A:$AY,43,0)</f>
        <v>107</v>
      </c>
      <c r="AF54" s="13">
        <f>VLOOKUP($A:$A,大豆!$A:$AY,48,0)</f>
        <v>95</v>
      </c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</row>
    <row r="55" spans="1:52">
      <c r="A55" s="3" t="s">
        <v>189</v>
      </c>
      <c r="B55" s="13">
        <v>97</v>
      </c>
      <c r="C55" s="13">
        <v>110</v>
      </c>
      <c r="D55" s="13">
        <v>114</v>
      </c>
      <c r="E55" s="13">
        <v>49</v>
      </c>
      <c r="F55" s="13">
        <v>87</v>
      </c>
      <c r="G55" s="13">
        <v>98</v>
      </c>
      <c r="H55" s="13">
        <v>94</v>
      </c>
      <c r="I55" s="13">
        <v>94</v>
      </c>
      <c r="J55" s="13">
        <v>91</v>
      </c>
      <c r="K55" s="82">
        <v>56</v>
      </c>
      <c r="L55" s="13">
        <v>158</v>
      </c>
      <c r="M55" s="13">
        <v>148</v>
      </c>
      <c r="N55" s="13">
        <v>176</v>
      </c>
      <c r="O55" s="13">
        <v>147</v>
      </c>
      <c r="P55" s="13">
        <v>89</v>
      </c>
      <c r="Q55" s="13">
        <v>161</v>
      </c>
      <c r="R55" s="13">
        <v>104</v>
      </c>
      <c r="S55" s="13">
        <v>151</v>
      </c>
      <c r="T55" s="13">
        <v>137</v>
      </c>
      <c r="U55" s="13">
        <v>169</v>
      </c>
      <c r="V55" s="3"/>
      <c r="W55" s="12">
        <f>VLOOKUP($A:$A,大豆!$A:$AY,3,0)</f>
        <v>97</v>
      </c>
      <c r="X55" s="13">
        <f>VLOOKUP($A:$A,大豆!$A:$AY,8,0)</f>
        <v>110</v>
      </c>
      <c r="Y55" s="13">
        <f>VLOOKUP($A:$A,大豆!$A:$AY,13,0)</f>
        <v>114</v>
      </c>
      <c r="Z55" s="13">
        <f>VLOOKUP($A:$A,大豆!$A:$AY,18,0)</f>
        <v>49</v>
      </c>
      <c r="AA55" s="13">
        <f>VLOOKUP($A:$A,大豆!$A:$AY,23,0)</f>
        <v>87</v>
      </c>
      <c r="AB55" s="13">
        <f>VLOOKUP($A:$A,大豆!$A:$AY,28,0)</f>
        <v>98</v>
      </c>
      <c r="AC55" s="13">
        <f>VLOOKUP($A:$A,大豆!$A:$AY,33,0)</f>
        <v>94</v>
      </c>
      <c r="AD55" s="13">
        <f>VLOOKUP($A:$A,大豆!$A:$AY,38,0)</f>
        <v>94</v>
      </c>
      <c r="AE55" s="13">
        <f>VLOOKUP($A:$A,大豆!$A:$AY,43,0)</f>
        <v>91</v>
      </c>
      <c r="AF55" s="13">
        <f>VLOOKUP($A:$A,大豆!$A:$AY,48,0)</f>
        <v>56</v>
      </c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</row>
    <row r="56" spans="1:52">
      <c r="A56" s="3" t="s">
        <v>190</v>
      </c>
      <c r="B56" s="13">
        <v>124</v>
      </c>
      <c r="C56" s="13">
        <v>119</v>
      </c>
      <c r="D56" s="13">
        <v>99</v>
      </c>
      <c r="E56" s="13">
        <v>68</v>
      </c>
      <c r="F56" s="13">
        <v>130</v>
      </c>
      <c r="G56" s="13">
        <v>138</v>
      </c>
      <c r="H56" s="13">
        <v>165</v>
      </c>
      <c r="I56" s="13">
        <v>161</v>
      </c>
      <c r="J56" s="13">
        <v>140</v>
      </c>
      <c r="K56" s="82">
        <v>110</v>
      </c>
      <c r="L56" s="13">
        <v>158</v>
      </c>
      <c r="M56" s="13">
        <v>148</v>
      </c>
      <c r="N56" s="13">
        <v>176</v>
      </c>
      <c r="O56" s="13">
        <v>147</v>
      </c>
      <c r="P56" s="13">
        <v>89</v>
      </c>
      <c r="Q56" s="13">
        <v>161</v>
      </c>
      <c r="R56" s="13">
        <v>104</v>
      </c>
      <c r="S56" s="13">
        <v>151</v>
      </c>
      <c r="T56" s="13">
        <v>137</v>
      </c>
      <c r="U56" s="13">
        <v>169</v>
      </c>
      <c r="V56" s="3"/>
      <c r="W56" s="12">
        <f>VLOOKUP($A:$A,大豆!$A:$AY,3,0)</f>
        <v>124</v>
      </c>
      <c r="X56" s="13">
        <f>VLOOKUP($A:$A,大豆!$A:$AY,8,0)</f>
        <v>119</v>
      </c>
      <c r="Y56" s="13">
        <f>VLOOKUP($A:$A,大豆!$A:$AY,13,0)</f>
        <v>99</v>
      </c>
      <c r="Z56" s="13">
        <f>VLOOKUP($A:$A,大豆!$A:$AY,18,0)</f>
        <v>68</v>
      </c>
      <c r="AA56" s="13">
        <f>VLOOKUP($A:$A,大豆!$A:$AY,23,0)</f>
        <v>130</v>
      </c>
      <c r="AB56" s="13">
        <f>VLOOKUP($A:$A,大豆!$A:$AY,28,0)</f>
        <v>138</v>
      </c>
      <c r="AC56" s="13">
        <f>VLOOKUP($A:$A,大豆!$A:$AY,33,0)</f>
        <v>165</v>
      </c>
      <c r="AD56" s="13">
        <f>VLOOKUP($A:$A,大豆!$A:$AY,38,0)</f>
        <v>161</v>
      </c>
      <c r="AE56" s="13">
        <f>VLOOKUP($A:$A,大豆!$A:$AY,43,0)</f>
        <v>140</v>
      </c>
      <c r="AF56" s="13">
        <f>VLOOKUP($A:$A,大豆!$A:$AY,48,0)</f>
        <v>110</v>
      </c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</row>
    <row r="57" spans="1:52">
      <c r="A57" s="3" t="s">
        <v>191</v>
      </c>
      <c r="B57" s="13">
        <v>130</v>
      </c>
      <c r="C57" s="13">
        <v>122</v>
      </c>
      <c r="D57" s="13">
        <v>149</v>
      </c>
      <c r="E57" s="13">
        <v>56</v>
      </c>
      <c r="F57" s="13">
        <v>96</v>
      </c>
      <c r="G57" s="13">
        <v>105</v>
      </c>
      <c r="H57" s="13">
        <v>126</v>
      </c>
      <c r="I57" s="13">
        <v>125</v>
      </c>
      <c r="J57" s="13">
        <v>116</v>
      </c>
      <c r="K57" s="82">
        <v>127</v>
      </c>
      <c r="L57" s="13">
        <v>158</v>
      </c>
      <c r="M57" s="13">
        <v>148</v>
      </c>
      <c r="N57" s="13">
        <v>176</v>
      </c>
      <c r="O57" s="13">
        <v>147</v>
      </c>
      <c r="P57" s="13">
        <v>89</v>
      </c>
      <c r="Q57" s="13">
        <v>161</v>
      </c>
      <c r="R57" s="13">
        <v>104</v>
      </c>
      <c r="S57" s="13">
        <v>151</v>
      </c>
      <c r="T57" s="13">
        <v>137</v>
      </c>
      <c r="U57" s="13">
        <v>169</v>
      </c>
      <c r="V57" s="3"/>
      <c r="W57" s="12">
        <f>VLOOKUP($A:$A,大豆!$A:$AY,3,0)</f>
        <v>130</v>
      </c>
      <c r="X57" s="13">
        <f>VLOOKUP($A:$A,大豆!$A:$AY,8,0)</f>
        <v>122</v>
      </c>
      <c r="Y57" s="13">
        <f>VLOOKUP($A:$A,大豆!$A:$AY,13,0)</f>
        <v>149</v>
      </c>
      <c r="Z57" s="13">
        <f>VLOOKUP($A:$A,大豆!$A:$AY,18,0)</f>
        <v>56</v>
      </c>
      <c r="AA57" s="13">
        <f>VLOOKUP($A:$A,大豆!$A:$AY,23,0)</f>
        <v>96</v>
      </c>
      <c r="AB57" s="13">
        <f>VLOOKUP($A:$A,大豆!$A:$AY,28,0)</f>
        <v>105</v>
      </c>
      <c r="AC57" s="13">
        <f>VLOOKUP($A:$A,大豆!$A:$AY,33,0)</f>
        <v>126</v>
      </c>
      <c r="AD57" s="13">
        <f>VLOOKUP($A:$A,大豆!$A:$AY,38,0)</f>
        <v>125</v>
      </c>
      <c r="AE57" s="13">
        <f>VLOOKUP($A:$A,大豆!$A:$AY,43,0)</f>
        <v>116</v>
      </c>
      <c r="AF57" s="13">
        <f>VLOOKUP($A:$A,大豆!$A:$AY,48,0)</f>
        <v>127</v>
      </c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</row>
    <row r="58" spans="1:52">
      <c r="A58" s="3" t="s">
        <v>192</v>
      </c>
      <c r="B58" s="13">
        <v>130</v>
      </c>
      <c r="C58" s="13">
        <v>123</v>
      </c>
      <c r="D58" s="13">
        <v>147</v>
      </c>
      <c r="E58" s="13">
        <v>59</v>
      </c>
      <c r="F58" s="13">
        <v>95</v>
      </c>
      <c r="G58" s="13">
        <v>102</v>
      </c>
      <c r="H58" s="13">
        <v>128</v>
      </c>
      <c r="I58" s="13">
        <v>127</v>
      </c>
      <c r="J58" s="13">
        <v>77</v>
      </c>
      <c r="K58" s="82">
        <v>82</v>
      </c>
      <c r="L58" s="13">
        <v>158</v>
      </c>
      <c r="M58" s="13">
        <v>148</v>
      </c>
      <c r="N58" s="13">
        <v>176</v>
      </c>
      <c r="O58" s="13">
        <v>147</v>
      </c>
      <c r="P58" s="13">
        <v>89</v>
      </c>
      <c r="Q58" s="13">
        <v>161</v>
      </c>
      <c r="R58" s="13">
        <v>104</v>
      </c>
      <c r="S58" s="13">
        <v>151</v>
      </c>
      <c r="T58" s="13">
        <v>137</v>
      </c>
      <c r="U58" s="13">
        <v>169</v>
      </c>
      <c r="V58" s="3"/>
      <c r="W58" s="12">
        <f>VLOOKUP($A:$A,大豆!$A:$AY,3,0)</f>
        <v>130</v>
      </c>
      <c r="X58" s="13">
        <f>VLOOKUP($A:$A,大豆!$A:$AY,8,0)</f>
        <v>123</v>
      </c>
      <c r="Y58" s="13">
        <f>VLOOKUP($A:$A,大豆!$A:$AY,13,0)</f>
        <v>147</v>
      </c>
      <c r="Z58" s="13">
        <f>VLOOKUP($A:$A,大豆!$A:$AY,18,0)</f>
        <v>59</v>
      </c>
      <c r="AA58" s="13">
        <f>VLOOKUP($A:$A,大豆!$A:$AY,23,0)</f>
        <v>95</v>
      </c>
      <c r="AB58" s="13">
        <f>VLOOKUP($A:$A,大豆!$A:$AY,28,0)</f>
        <v>102</v>
      </c>
      <c r="AC58" s="13">
        <f>VLOOKUP($A:$A,大豆!$A:$AY,33,0)</f>
        <v>128</v>
      </c>
      <c r="AD58" s="13">
        <f>VLOOKUP($A:$A,大豆!$A:$AY,38,0)</f>
        <v>127</v>
      </c>
      <c r="AE58" s="13">
        <f>VLOOKUP($A:$A,大豆!$A:$AY,43,0)</f>
        <v>77</v>
      </c>
      <c r="AF58" s="13">
        <f>VLOOKUP($A:$A,大豆!$A:$AY,48,0)</f>
        <v>82</v>
      </c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</row>
    <row r="59" spans="1:52">
      <c r="A59" s="3" t="s">
        <v>193</v>
      </c>
      <c r="B59" s="13">
        <v>102</v>
      </c>
      <c r="C59" s="13">
        <v>107</v>
      </c>
      <c r="D59" s="13">
        <v>122</v>
      </c>
      <c r="E59" s="13">
        <v>36</v>
      </c>
      <c r="F59" s="13">
        <v>61</v>
      </c>
      <c r="G59" s="13">
        <v>74</v>
      </c>
      <c r="H59" s="13">
        <v>90</v>
      </c>
      <c r="I59" s="13">
        <v>90</v>
      </c>
      <c r="J59" s="13">
        <v>52</v>
      </c>
      <c r="K59" s="82">
        <v>40</v>
      </c>
      <c r="L59" s="13">
        <v>158</v>
      </c>
      <c r="M59" s="13">
        <v>148</v>
      </c>
      <c r="N59" s="13">
        <v>176</v>
      </c>
      <c r="O59" s="13">
        <v>147</v>
      </c>
      <c r="P59" s="13">
        <v>89</v>
      </c>
      <c r="Q59" s="13">
        <v>161</v>
      </c>
      <c r="R59" s="13">
        <v>104</v>
      </c>
      <c r="S59" s="13">
        <v>151</v>
      </c>
      <c r="T59" s="13">
        <v>137</v>
      </c>
      <c r="U59" s="13">
        <v>169</v>
      </c>
      <c r="V59" s="3"/>
      <c r="W59" s="12">
        <f>VLOOKUP($A:$A,大豆!$A:$AY,3,0)</f>
        <v>102</v>
      </c>
      <c r="X59" s="13">
        <f>VLOOKUP($A:$A,大豆!$A:$AY,8,0)</f>
        <v>107</v>
      </c>
      <c r="Y59" s="13">
        <f>VLOOKUP($A:$A,大豆!$A:$AY,13,0)</f>
        <v>122</v>
      </c>
      <c r="Z59" s="13">
        <f>VLOOKUP($A:$A,大豆!$A:$AY,18,0)</f>
        <v>36</v>
      </c>
      <c r="AA59" s="13">
        <f>VLOOKUP($A:$A,大豆!$A:$AY,23,0)</f>
        <v>61</v>
      </c>
      <c r="AB59" s="13">
        <f>VLOOKUP($A:$A,大豆!$A:$AY,28,0)</f>
        <v>74</v>
      </c>
      <c r="AC59" s="13">
        <f>VLOOKUP($A:$A,大豆!$A:$AY,33,0)</f>
        <v>90</v>
      </c>
      <c r="AD59" s="13">
        <f>VLOOKUP($A:$A,大豆!$A:$AY,38,0)</f>
        <v>90</v>
      </c>
      <c r="AE59" s="13">
        <f>VLOOKUP($A:$A,大豆!$A:$AY,43,0)</f>
        <v>52</v>
      </c>
      <c r="AF59" s="13">
        <f>VLOOKUP($A:$A,大豆!$A:$AY,48,0)</f>
        <v>40</v>
      </c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</row>
    <row r="60" spans="1:52">
      <c r="A60" s="3" t="s">
        <v>194</v>
      </c>
      <c r="B60" s="13">
        <v>134</v>
      </c>
      <c r="C60" s="13">
        <v>123</v>
      </c>
      <c r="D60" s="13">
        <v>148</v>
      </c>
      <c r="E60" s="13">
        <v>59</v>
      </c>
      <c r="F60" s="13">
        <v>94</v>
      </c>
      <c r="G60" s="13">
        <v>106</v>
      </c>
      <c r="H60" s="13">
        <v>132</v>
      </c>
      <c r="I60" s="13">
        <v>130</v>
      </c>
      <c r="J60" s="13">
        <v>105</v>
      </c>
      <c r="K60" s="82">
        <v>111</v>
      </c>
      <c r="L60" s="13">
        <v>158</v>
      </c>
      <c r="M60" s="13">
        <v>148</v>
      </c>
      <c r="N60" s="13">
        <v>176</v>
      </c>
      <c r="O60" s="13">
        <v>147</v>
      </c>
      <c r="P60" s="13">
        <v>89</v>
      </c>
      <c r="Q60" s="13">
        <v>161</v>
      </c>
      <c r="R60" s="13">
        <v>104</v>
      </c>
      <c r="S60" s="13">
        <v>151</v>
      </c>
      <c r="T60" s="13">
        <v>137</v>
      </c>
      <c r="U60" s="13">
        <v>169</v>
      </c>
      <c r="V60" s="3"/>
      <c r="W60" s="12">
        <f>VLOOKUP($A:$A,大豆!$A:$AY,3,0)</f>
        <v>134</v>
      </c>
      <c r="X60" s="13">
        <f>VLOOKUP($A:$A,大豆!$A:$AY,8,0)</f>
        <v>123</v>
      </c>
      <c r="Y60" s="13">
        <f>VLOOKUP($A:$A,大豆!$A:$AY,13,0)</f>
        <v>148</v>
      </c>
      <c r="Z60" s="13">
        <f>VLOOKUP($A:$A,大豆!$A:$AY,18,0)</f>
        <v>59</v>
      </c>
      <c r="AA60" s="13">
        <f>VLOOKUP($A:$A,大豆!$A:$AY,23,0)</f>
        <v>94</v>
      </c>
      <c r="AB60" s="13">
        <f>VLOOKUP($A:$A,大豆!$A:$AY,28,0)</f>
        <v>106</v>
      </c>
      <c r="AC60" s="13">
        <f>VLOOKUP($A:$A,大豆!$A:$AY,33,0)</f>
        <v>132</v>
      </c>
      <c r="AD60" s="13">
        <f>VLOOKUP($A:$A,大豆!$A:$AY,38,0)</f>
        <v>130</v>
      </c>
      <c r="AE60" s="13">
        <f>VLOOKUP($A:$A,大豆!$A:$AY,43,0)</f>
        <v>105</v>
      </c>
      <c r="AF60" s="13">
        <f>VLOOKUP($A:$A,大豆!$A:$AY,48,0)</f>
        <v>111</v>
      </c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</row>
    <row r="61" spans="1:52">
      <c r="A61" s="3" t="s">
        <v>195</v>
      </c>
      <c r="B61" s="13">
        <v>124</v>
      </c>
      <c r="C61" s="13">
        <v>159</v>
      </c>
      <c r="D61" s="13">
        <v>141</v>
      </c>
      <c r="E61" s="13">
        <v>59</v>
      </c>
      <c r="F61" s="13">
        <v>129</v>
      </c>
      <c r="G61" s="13">
        <v>129</v>
      </c>
      <c r="H61" s="13">
        <v>149</v>
      </c>
      <c r="I61" s="13">
        <v>147</v>
      </c>
      <c r="J61" s="13">
        <v>136</v>
      </c>
      <c r="K61" s="82">
        <v>127</v>
      </c>
      <c r="L61" s="13">
        <v>158</v>
      </c>
      <c r="M61" s="13">
        <v>148</v>
      </c>
      <c r="N61" s="13">
        <v>176</v>
      </c>
      <c r="O61" s="13">
        <v>147</v>
      </c>
      <c r="P61" s="13">
        <v>89</v>
      </c>
      <c r="Q61" s="13">
        <v>161</v>
      </c>
      <c r="R61" s="13">
        <v>104</v>
      </c>
      <c r="S61" s="13">
        <v>151</v>
      </c>
      <c r="T61" s="13">
        <v>137</v>
      </c>
      <c r="U61" s="13">
        <v>169</v>
      </c>
      <c r="V61" s="3"/>
      <c r="W61" s="12">
        <f>VLOOKUP($A:$A,大豆!$A:$AY,3,0)</f>
        <v>124</v>
      </c>
      <c r="X61" s="13">
        <f>VLOOKUP($A:$A,大豆!$A:$AY,8,0)</f>
        <v>159</v>
      </c>
      <c r="Y61" s="13">
        <f>VLOOKUP($A:$A,大豆!$A:$AY,13,0)</f>
        <v>141</v>
      </c>
      <c r="Z61" s="13">
        <f>VLOOKUP($A:$A,大豆!$A:$AY,18,0)</f>
        <v>59</v>
      </c>
      <c r="AA61" s="13">
        <f>VLOOKUP($A:$A,大豆!$A:$AY,23,0)</f>
        <v>129</v>
      </c>
      <c r="AB61" s="13">
        <f>VLOOKUP($A:$A,大豆!$A:$AY,28,0)</f>
        <v>129</v>
      </c>
      <c r="AC61" s="13">
        <f>VLOOKUP($A:$A,大豆!$A:$AY,33,0)</f>
        <v>149</v>
      </c>
      <c r="AD61" s="13">
        <f>VLOOKUP($A:$A,大豆!$A:$AY,38,0)</f>
        <v>147</v>
      </c>
      <c r="AE61" s="13">
        <f>VLOOKUP($A:$A,大豆!$A:$AY,43,0)</f>
        <v>136</v>
      </c>
      <c r="AF61" s="13">
        <f>VLOOKUP($A:$A,大豆!$A:$AY,48,0)</f>
        <v>127</v>
      </c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</row>
    <row r="62" spans="1:52">
      <c r="A62" s="3" t="s">
        <v>196</v>
      </c>
      <c r="B62" s="13">
        <v>99</v>
      </c>
      <c r="C62" s="13">
        <v>100</v>
      </c>
      <c r="D62" s="13">
        <v>95</v>
      </c>
      <c r="E62" s="13">
        <v>50</v>
      </c>
      <c r="F62" s="13">
        <v>90</v>
      </c>
      <c r="G62" s="13">
        <v>96</v>
      </c>
      <c r="H62" s="13">
        <v>115</v>
      </c>
      <c r="I62" s="13">
        <v>113</v>
      </c>
      <c r="J62" s="13">
        <v>98</v>
      </c>
      <c r="K62" s="82">
        <v>87</v>
      </c>
      <c r="L62" s="13">
        <v>158</v>
      </c>
      <c r="M62" s="13">
        <v>148</v>
      </c>
      <c r="N62" s="13">
        <v>176</v>
      </c>
      <c r="O62" s="13">
        <v>147</v>
      </c>
      <c r="P62" s="13">
        <v>89</v>
      </c>
      <c r="Q62" s="13">
        <v>161</v>
      </c>
      <c r="R62" s="13">
        <v>104</v>
      </c>
      <c r="S62" s="13">
        <v>151</v>
      </c>
      <c r="T62" s="13">
        <v>137</v>
      </c>
      <c r="U62" s="13">
        <v>169</v>
      </c>
      <c r="V62" s="3"/>
      <c r="W62" s="12">
        <f>VLOOKUP($A:$A,大豆!$A:$AY,3,0)</f>
        <v>99</v>
      </c>
      <c r="X62" s="13">
        <f>VLOOKUP($A:$A,大豆!$A:$AY,8,0)</f>
        <v>100</v>
      </c>
      <c r="Y62" s="13">
        <f>VLOOKUP($A:$A,大豆!$A:$AY,13,0)</f>
        <v>95</v>
      </c>
      <c r="Z62" s="13">
        <f>VLOOKUP($A:$A,大豆!$A:$AY,18,0)</f>
        <v>50</v>
      </c>
      <c r="AA62" s="13">
        <f>VLOOKUP($A:$A,大豆!$A:$AY,23,0)</f>
        <v>90</v>
      </c>
      <c r="AB62" s="13">
        <f>VLOOKUP($A:$A,大豆!$A:$AY,28,0)</f>
        <v>96</v>
      </c>
      <c r="AC62" s="13">
        <f>VLOOKUP($A:$A,大豆!$A:$AY,33,0)</f>
        <v>115</v>
      </c>
      <c r="AD62" s="13">
        <f>VLOOKUP($A:$A,大豆!$A:$AY,38,0)</f>
        <v>113</v>
      </c>
      <c r="AE62" s="13">
        <f>VLOOKUP($A:$A,大豆!$A:$AY,43,0)</f>
        <v>98</v>
      </c>
      <c r="AF62" s="13">
        <f>VLOOKUP($A:$A,大豆!$A:$AY,48,0)</f>
        <v>87</v>
      </c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</row>
    <row r="63" spans="1:52">
      <c r="A63" s="3" t="s">
        <v>197</v>
      </c>
      <c r="B63" s="13">
        <v>124</v>
      </c>
      <c r="C63" s="13">
        <v>116</v>
      </c>
      <c r="D63" s="13">
        <v>99</v>
      </c>
      <c r="E63" s="13">
        <v>45</v>
      </c>
      <c r="F63" s="13">
        <v>65</v>
      </c>
      <c r="G63" s="13">
        <v>101</v>
      </c>
      <c r="H63" s="13">
        <v>116</v>
      </c>
      <c r="I63" s="13">
        <v>110</v>
      </c>
      <c r="J63" s="13">
        <v>95</v>
      </c>
      <c r="K63" s="82">
        <v>52</v>
      </c>
      <c r="L63" s="13">
        <v>158</v>
      </c>
      <c r="M63" s="13">
        <v>148</v>
      </c>
      <c r="N63" s="13">
        <v>176</v>
      </c>
      <c r="O63" s="13">
        <v>147</v>
      </c>
      <c r="P63" s="13">
        <v>89</v>
      </c>
      <c r="Q63" s="13">
        <v>161</v>
      </c>
      <c r="R63" s="13">
        <v>104</v>
      </c>
      <c r="S63" s="13">
        <v>151</v>
      </c>
      <c r="T63" s="13">
        <v>137</v>
      </c>
      <c r="U63" s="13">
        <v>169</v>
      </c>
      <c r="V63" s="3"/>
      <c r="W63" s="12">
        <f>VLOOKUP($A:$A,大豆!$A:$AY,3,0)</f>
        <v>124</v>
      </c>
      <c r="X63" s="13">
        <f>VLOOKUP($A:$A,大豆!$A:$AY,8,0)</f>
        <v>116</v>
      </c>
      <c r="Y63" s="13">
        <f>VLOOKUP($A:$A,大豆!$A:$AY,13,0)</f>
        <v>99</v>
      </c>
      <c r="Z63" s="13">
        <f>VLOOKUP($A:$A,大豆!$A:$AY,18,0)</f>
        <v>45</v>
      </c>
      <c r="AA63" s="13">
        <f>VLOOKUP($A:$A,大豆!$A:$AY,23,0)</f>
        <v>65</v>
      </c>
      <c r="AB63" s="13">
        <f>VLOOKUP($A:$A,大豆!$A:$AY,28,0)</f>
        <v>101</v>
      </c>
      <c r="AC63" s="13">
        <f>VLOOKUP($A:$A,大豆!$A:$AY,33,0)</f>
        <v>116</v>
      </c>
      <c r="AD63" s="13">
        <f>VLOOKUP($A:$A,大豆!$A:$AY,38,0)</f>
        <v>110</v>
      </c>
      <c r="AE63" s="13">
        <f>VLOOKUP($A:$A,大豆!$A:$AY,43,0)</f>
        <v>95</v>
      </c>
      <c r="AF63" s="13">
        <f>VLOOKUP($A:$A,大豆!$A:$AY,48,0)</f>
        <v>52</v>
      </c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</row>
    <row r="64" spans="1:52">
      <c r="A64" s="3" t="s">
        <v>198</v>
      </c>
      <c r="B64" s="13">
        <v>96</v>
      </c>
      <c r="C64" s="13">
        <v>81</v>
      </c>
      <c r="D64" s="13">
        <v>109</v>
      </c>
      <c r="E64" s="13">
        <v>44</v>
      </c>
      <c r="F64" s="13">
        <v>48</v>
      </c>
      <c r="G64" s="13">
        <v>59</v>
      </c>
      <c r="H64" s="13">
        <v>82</v>
      </c>
      <c r="I64" s="13">
        <v>52</v>
      </c>
      <c r="J64" s="13">
        <v>49</v>
      </c>
      <c r="K64" s="82">
        <v>63</v>
      </c>
      <c r="L64" s="13">
        <v>158</v>
      </c>
      <c r="M64" s="13">
        <v>148</v>
      </c>
      <c r="N64" s="13">
        <v>176</v>
      </c>
      <c r="O64" s="13">
        <v>147</v>
      </c>
      <c r="P64" s="13">
        <v>89</v>
      </c>
      <c r="Q64" s="13">
        <v>161</v>
      </c>
      <c r="R64" s="13">
        <v>104</v>
      </c>
      <c r="S64" s="13">
        <v>151</v>
      </c>
      <c r="T64" s="13">
        <v>137</v>
      </c>
      <c r="U64" s="13">
        <v>169</v>
      </c>
      <c r="V64" s="3"/>
      <c r="W64" s="12">
        <f>VLOOKUP($A:$A,大豆!$A:$AY,3,0)</f>
        <v>96</v>
      </c>
      <c r="X64" s="13">
        <f>VLOOKUP($A:$A,大豆!$A:$AY,8,0)</f>
        <v>81</v>
      </c>
      <c r="Y64" s="13">
        <f>VLOOKUP($A:$A,大豆!$A:$AY,13,0)</f>
        <v>109</v>
      </c>
      <c r="Z64" s="13">
        <f>VLOOKUP($A:$A,大豆!$A:$AY,18,0)</f>
        <v>44</v>
      </c>
      <c r="AA64" s="13">
        <f>VLOOKUP($A:$A,大豆!$A:$AY,23,0)</f>
        <v>48</v>
      </c>
      <c r="AB64" s="13">
        <f>VLOOKUP($A:$A,大豆!$A:$AY,28,0)</f>
        <v>59</v>
      </c>
      <c r="AC64" s="13">
        <f>VLOOKUP($A:$A,大豆!$A:$AY,33,0)</f>
        <v>82</v>
      </c>
      <c r="AD64" s="13">
        <f>VLOOKUP($A:$A,大豆!$A:$AY,38,0)</f>
        <v>52</v>
      </c>
      <c r="AE64" s="13">
        <f>VLOOKUP($A:$A,大豆!$A:$AY,43,0)</f>
        <v>49</v>
      </c>
      <c r="AF64" s="13">
        <f>VLOOKUP($A:$A,大豆!$A:$AY,48,0)</f>
        <v>63</v>
      </c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</row>
    <row r="65" spans="1:52">
      <c r="A65" s="3" t="s">
        <v>199</v>
      </c>
      <c r="B65" s="13">
        <v>116</v>
      </c>
      <c r="C65" s="13">
        <v>109</v>
      </c>
      <c r="D65" s="13">
        <v>94</v>
      </c>
      <c r="E65" s="13">
        <v>48</v>
      </c>
      <c r="F65" s="13">
        <v>65</v>
      </c>
      <c r="G65" s="13">
        <v>75</v>
      </c>
      <c r="H65" s="13">
        <v>91</v>
      </c>
      <c r="I65" s="13">
        <v>89</v>
      </c>
      <c r="J65" s="13">
        <v>78</v>
      </c>
      <c r="K65" s="82">
        <v>42</v>
      </c>
      <c r="L65" s="13">
        <v>158</v>
      </c>
      <c r="M65" s="13">
        <v>148</v>
      </c>
      <c r="N65" s="13">
        <v>176</v>
      </c>
      <c r="O65" s="13">
        <v>147</v>
      </c>
      <c r="P65" s="13">
        <v>89</v>
      </c>
      <c r="Q65" s="13">
        <v>161</v>
      </c>
      <c r="R65" s="13">
        <v>104</v>
      </c>
      <c r="S65" s="13">
        <v>151</v>
      </c>
      <c r="T65" s="13">
        <v>137</v>
      </c>
      <c r="U65" s="13">
        <v>169</v>
      </c>
      <c r="V65" s="3"/>
      <c r="W65" s="12">
        <f>VLOOKUP($A:$A,大豆!$A:$AY,3,0)</f>
        <v>116</v>
      </c>
      <c r="X65" s="13">
        <f>VLOOKUP($A:$A,大豆!$A:$AY,8,0)</f>
        <v>109</v>
      </c>
      <c r="Y65" s="13">
        <f>VLOOKUP($A:$A,大豆!$A:$AY,13,0)</f>
        <v>94</v>
      </c>
      <c r="Z65" s="13">
        <f>VLOOKUP($A:$A,大豆!$A:$AY,18,0)</f>
        <v>48</v>
      </c>
      <c r="AA65" s="13">
        <f>VLOOKUP($A:$A,大豆!$A:$AY,23,0)</f>
        <v>65</v>
      </c>
      <c r="AB65" s="13">
        <f>VLOOKUP($A:$A,大豆!$A:$AY,28,0)</f>
        <v>75</v>
      </c>
      <c r="AC65" s="13">
        <f>VLOOKUP($A:$A,大豆!$A:$AY,33,0)</f>
        <v>91</v>
      </c>
      <c r="AD65" s="13">
        <f>VLOOKUP($A:$A,大豆!$A:$AY,38,0)</f>
        <v>89</v>
      </c>
      <c r="AE65" s="13">
        <f>VLOOKUP($A:$A,大豆!$A:$AY,43,0)</f>
        <v>78</v>
      </c>
      <c r="AF65" s="13">
        <f>VLOOKUP($A:$A,大豆!$A:$AY,48,0)</f>
        <v>42</v>
      </c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</row>
    <row r="66" spans="1:52">
      <c r="A66" s="3" t="s">
        <v>200</v>
      </c>
      <c r="B66" s="13">
        <v>124</v>
      </c>
      <c r="C66" s="13">
        <v>114</v>
      </c>
      <c r="D66" s="13">
        <v>104</v>
      </c>
      <c r="E66" s="13">
        <v>75</v>
      </c>
      <c r="F66" s="13">
        <v>90</v>
      </c>
      <c r="G66" s="13">
        <v>85</v>
      </c>
      <c r="H66" s="13">
        <v>102</v>
      </c>
      <c r="I66" s="13">
        <v>98</v>
      </c>
      <c r="J66" s="13">
        <v>85</v>
      </c>
      <c r="K66" s="82">
        <v>75</v>
      </c>
      <c r="L66" s="13">
        <v>158</v>
      </c>
      <c r="M66" s="13">
        <v>148</v>
      </c>
      <c r="N66" s="13">
        <v>176</v>
      </c>
      <c r="O66" s="13">
        <v>147</v>
      </c>
      <c r="P66" s="13">
        <v>89</v>
      </c>
      <c r="Q66" s="13">
        <v>161</v>
      </c>
      <c r="R66" s="13">
        <v>104</v>
      </c>
      <c r="S66" s="13">
        <v>151</v>
      </c>
      <c r="T66" s="13">
        <v>137</v>
      </c>
      <c r="U66" s="13">
        <v>169</v>
      </c>
      <c r="V66" s="3"/>
      <c r="W66" s="12">
        <f>VLOOKUP($A:$A,大豆!$A:$AY,3,0)</f>
        <v>124</v>
      </c>
      <c r="X66" s="13">
        <f>VLOOKUP($A:$A,大豆!$A:$AY,8,0)</f>
        <v>114</v>
      </c>
      <c r="Y66" s="13">
        <f>VLOOKUP($A:$A,大豆!$A:$AY,13,0)</f>
        <v>104</v>
      </c>
      <c r="Z66" s="13">
        <f>VLOOKUP($A:$A,大豆!$A:$AY,18,0)</f>
        <v>75</v>
      </c>
      <c r="AA66" s="13">
        <f>VLOOKUP($A:$A,大豆!$A:$AY,23,0)</f>
        <v>90</v>
      </c>
      <c r="AB66" s="13">
        <f>VLOOKUP($A:$A,大豆!$A:$AY,28,0)</f>
        <v>85</v>
      </c>
      <c r="AC66" s="13">
        <f>VLOOKUP($A:$A,大豆!$A:$AY,33,0)</f>
        <v>102</v>
      </c>
      <c r="AD66" s="13">
        <f>VLOOKUP($A:$A,大豆!$A:$AY,38,0)</f>
        <v>98</v>
      </c>
      <c r="AE66" s="13">
        <f>VLOOKUP($A:$A,大豆!$A:$AY,43,0)</f>
        <v>85</v>
      </c>
      <c r="AF66" s="13">
        <f>VLOOKUP($A:$A,大豆!$A:$AY,48,0)</f>
        <v>75</v>
      </c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</row>
    <row r="67" spans="1:52">
      <c r="A67" s="3" t="s">
        <v>201</v>
      </c>
      <c r="B67" s="13">
        <v>116</v>
      </c>
      <c r="C67" s="13">
        <v>110</v>
      </c>
      <c r="D67" s="13">
        <v>99</v>
      </c>
      <c r="E67" s="13">
        <v>75</v>
      </c>
      <c r="F67" s="13">
        <v>90</v>
      </c>
      <c r="G67" s="13">
        <v>91</v>
      </c>
      <c r="H67" s="13">
        <v>109</v>
      </c>
      <c r="I67" s="13">
        <v>106</v>
      </c>
      <c r="J67" s="13">
        <v>92</v>
      </c>
      <c r="K67" s="82">
        <v>82</v>
      </c>
      <c r="L67" s="13">
        <v>158</v>
      </c>
      <c r="M67" s="13">
        <v>148</v>
      </c>
      <c r="N67" s="13">
        <v>176</v>
      </c>
      <c r="O67" s="13">
        <v>147</v>
      </c>
      <c r="P67" s="13">
        <v>89</v>
      </c>
      <c r="Q67" s="13">
        <v>161</v>
      </c>
      <c r="R67" s="13">
        <v>104</v>
      </c>
      <c r="S67" s="13">
        <v>151</v>
      </c>
      <c r="T67" s="13">
        <v>137</v>
      </c>
      <c r="U67" s="13">
        <v>169</v>
      </c>
      <c r="V67" s="3"/>
      <c r="W67" s="12">
        <f>VLOOKUP($A:$A,大豆!$A:$AY,3,0)</f>
        <v>116</v>
      </c>
      <c r="X67" s="13">
        <f>VLOOKUP($A:$A,大豆!$A:$AY,8,0)</f>
        <v>110</v>
      </c>
      <c r="Y67" s="13">
        <f>VLOOKUP($A:$A,大豆!$A:$AY,13,0)</f>
        <v>99</v>
      </c>
      <c r="Z67" s="13">
        <f>VLOOKUP($A:$A,大豆!$A:$AY,18,0)</f>
        <v>75</v>
      </c>
      <c r="AA67" s="13">
        <f>VLOOKUP($A:$A,大豆!$A:$AY,23,0)</f>
        <v>90</v>
      </c>
      <c r="AB67" s="13">
        <f>VLOOKUP($A:$A,大豆!$A:$AY,28,0)</f>
        <v>91</v>
      </c>
      <c r="AC67" s="13">
        <f>VLOOKUP($A:$A,大豆!$A:$AY,33,0)</f>
        <v>109</v>
      </c>
      <c r="AD67" s="13">
        <f>VLOOKUP($A:$A,大豆!$A:$AY,38,0)</f>
        <v>106</v>
      </c>
      <c r="AE67" s="13">
        <f>VLOOKUP($A:$A,大豆!$A:$AY,43,0)</f>
        <v>92</v>
      </c>
      <c r="AF67" s="13">
        <f>VLOOKUP($A:$A,大豆!$A:$AY,48,0)</f>
        <v>82</v>
      </c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</row>
    <row r="68" spans="1:52">
      <c r="A68" s="3" t="s">
        <v>202</v>
      </c>
      <c r="B68" s="13">
        <v>99</v>
      </c>
      <c r="C68" s="13">
        <v>104</v>
      </c>
      <c r="D68" s="13">
        <v>99</v>
      </c>
      <c r="E68" s="13">
        <v>78</v>
      </c>
      <c r="F68" s="13">
        <v>90</v>
      </c>
      <c r="G68" s="13">
        <v>119</v>
      </c>
      <c r="H68" s="13">
        <v>143</v>
      </c>
      <c r="I68" s="13">
        <v>134</v>
      </c>
      <c r="J68" s="13">
        <v>116</v>
      </c>
      <c r="K68" s="82">
        <v>106</v>
      </c>
      <c r="L68" s="13">
        <v>158</v>
      </c>
      <c r="M68" s="13">
        <v>148</v>
      </c>
      <c r="N68" s="13">
        <v>176</v>
      </c>
      <c r="O68" s="13">
        <v>147</v>
      </c>
      <c r="P68" s="13">
        <v>89</v>
      </c>
      <c r="Q68" s="13">
        <v>161</v>
      </c>
      <c r="R68" s="13">
        <v>104</v>
      </c>
      <c r="S68" s="13">
        <v>151</v>
      </c>
      <c r="T68" s="13">
        <v>137</v>
      </c>
      <c r="U68" s="13">
        <v>169</v>
      </c>
      <c r="V68" s="3"/>
      <c r="W68" s="12">
        <f>VLOOKUP($A:$A,大豆!$A:$AY,3,0)</f>
        <v>99</v>
      </c>
      <c r="X68" s="13">
        <f>VLOOKUP($A:$A,大豆!$A:$AY,8,0)</f>
        <v>104</v>
      </c>
      <c r="Y68" s="13">
        <f>VLOOKUP($A:$A,大豆!$A:$AY,13,0)</f>
        <v>99</v>
      </c>
      <c r="Z68" s="13">
        <f>VLOOKUP($A:$A,大豆!$A:$AY,18,0)</f>
        <v>78</v>
      </c>
      <c r="AA68" s="13">
        <f>VLOOKUP($A:$A,大豆!$A:$AY,23,0)</f>
        <v>90</v>
      </c>
      <c r="AB68" s="13">
        <f>VLOOKUP($A:$A,大豆!$A:$AY,28,0)</f>
        <v>119</v>
      </c>
      <c r="AC68" s="13">
        <f>VLOOKUP($A:$A,大豆!$A:$AY,33,0)</f>
        <v>143</v>
      </c>
      <c r="AD68" s="13">
        <f>VLOOKUP($A:$A,大豆!$A:$AY,38,0)</f>
        <v>134</v>
      </c>
      <c r="AE68" s="13">
        <f>VLOOKUP($A:$A,大豆!$A:$AY,43,0)</f>
        <v>116</v>
      </c>
      <c r="AF68" s="13">
        <f>VLOOKUP($A:$A,大豆!$A:$AY,48,0)</f>
        <v>106</v>
      </c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</row>
    <row r="69" spans="1:52">
      <c r="A69" s="3" t="s">
        <v>203</v>
      </c>
      <c r="B69" s="13">
        <v>102</v>
      </c>
      <c r="C69" s="13">
        <v>98</v>
      </c>
      <c r="D69" s="13">
        <v>94</v>
      </c>
      <c r="E69" s="13">
        <v>46</v>
      </c>
      <c r="F69" s="13">
        <v>50</v>
      </c>
      <c r="G69" s="13">
        <v>42</v>
      </c>
      <c r="H69" s="13">
        <v>54</v>
      </c>
      <c r="I69" s="13">
        <v>52</v>
      </c>
      <c r="J69" s="13">
        <v>60</v>
      </c>
      <c r="K69" s="82">
        <v>48</v>
      </c>
      <c r="L69" s="13">
        <v>158</v>
      </c>
      <c r="M69" s="13">
        <v>148</v>
      </c>
      <c r="N69" s="13">
        <v>176</v>
      </c>
      <c r="O69" s="13">
        <v>147</v>
      </c>
      <c r="P69" s="13">
        <v>89</v>
      </c>
      <c r="Q69" s="13">
        <v>161</v>
      </c>
      <c r="R69" s="13">
        <v>104</v>
      </c>
      <c r="S69" s="13">
        <v>151</v>
      </c>
      <c r="T69" s="13">
        <v>137</v>
      </c>
      <c r="U69" s="13">
        <v>169</v>
      </c>
      <c r="V69" s="3"/>
      <c r="W69" s="12">
        <f>VLOOKUP($A:$A,大豆!$A:$AY,3,0)</f>
        <v>102</v>
      </c>
      <c r="X69" s="13">
        <f>VLOOKUP($A:$A,大豆!$A:$AY,8,0)</f>
        <v>98</v>
      </c>
      <c r="Y69" s="13">
        <f>VLOOKUP($A:$A,大豆!$A:$AY,13,0)</f>
        <v>94</v>
      </c>
      <c r="Z69" s="13">
        <f>VLOOKUP($A:$A,大豆!$A:$AY,18,0)</f>
        <v>46</v>
      </c>
      <c r="AA69" s="13">
        <f>VLOOKUP($A:$A,大豆!$A:$AY,23,0)</f>
        <v>50</v>
      </c>
      <c r="AB69" s="13">
        <f>VLOOKUP($A:$A,大豆!$A:$AY,28,0)</f>
        <v>42</v>
      </c>
      <c r="AC69" s="13">
        <f>VLOOKUP($A:$A,大豆!$A:$AY,33,0)</f>
        <v>54</v>
      </c>
      <c r="AD69" s="13">
        <f>VLOOKUP($A:$A,大豆!$A:$AY,38,0)</f>
        <v>52</v>
      </c>
      <c r="AE69" s="13">
        <f>VLOOKUP($A:$A,大豆!$A:$AY,43,0)</f>
        <v>60</v>
      </c>
      <c r="AF69" s="13">
        <f>VLOOKUP($A:$A,大豆!$A:$AY,48,0)</f>
        <v>48</v>
      </c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</row>
    <row r="70" spans="1:52">
      <c r="A70" s="3" t="s">
        <v>204</v>
      </c>
      <c r="B70" s="13">
        <v>87</v>
      </c>
      <c r="C70" s="13">
        <v>71</v>
      </c>
      <c r="D70" s="13">
        <v>69</v>
      </c>
      <c r="E70" s="13">
        <v>48</v>
      </c>
      <c r="F70" s="13">
        <v>30</v>
      </c>
      <c r="G70" s="13">
        <v>39</v>
      </c>
      <c r="H70" s="13">
        <v>50</v>
      </c>
      <c r="I70" s="13">
        <v>41</v>
      </c>
      <c r="J70" s="13">
        <v>37</v>
      </c>
      <c r="K70" s="82">
        <v>16</v>
      </c>
      <c r="L70" s="13">
        <v>158</v>
      </c>
      <c r="M70" s="13">
        <v>148</v>
      </c>
      <c r="N70" s="13">
        <v>176</v>
      </c>
      <c r="O70" s="13">
        <v>147</v>
      </c>
      <c r="P70" s="13">
        <v>89</v>
      </c>
      <c r="Q70" s="13">
        <v>161</v>
      </c>
      <c r="R70" s="13">
        <v>104</v>
      </c>
      <c r="S70" s="13">
        <v>151</v>
      </c>
      <c r="T70" s="13">
        <v>137</v>
      </c>
      <c r="U70" s="13">
        <v>169</v>
      </c>
      <c r="V70" s="3"/>
      <c r="W70" s="12">
        <f>VLOOKUP($A:$A,大豆!$A:$AY,3,0)</f>
        <v>87</v>
      </c>
      <c r="X70" s="13">
        <f>VLOOKUP($A:$A,大豆!$A:$AY,8,0)</f>
        <v>71</v>
      </c>
      <c r="Y70" s="13">
        <f>VLOOKUP($A:$A,大豆!$A:$AY,13,0)</f>
        <v>69</v>
      </c>
      <c r="Z70" s="13">
        <f>VLOOKUP($A:$A,大豆!$A:$AY,18,0)</f>
        <v>48</v>
      </c>
      <c r="AA70" s="13">
        <f>VLOOKUP($A:$A,大豆!$A:$AY,23,0)</f>
        <v>30</v>
      </c>
      <c r="AB70" s="13">
        <f>VLOOKUP($A:$A,大豆!$A:$AY,28,0)</f>
        <v>39</v>
      </c>
      <c r="AC70" s="13">
        <f>VLOOKUP($A:$A,大豆!$A:$AY,33,0)</f>
        <v>50</v>
      </c>
      <c r="AD70" s="13">
        <f>VLOOKUP($A:$A,大豆!$A:$AY,38,0)</f>
        <v>41</v>
      </c>
      <c r="AE70" s="13">
        <f>VLOOKUP($A:$A,大豆!$A:$AY,43,0)</f>
        <v>37</v>
      </c>
      <c r="AF70" s="13">
        <f>VLOOKUP($A:$A,大豆!$A:$AY,48,0)</f>
        <v>16</v>
      </c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</row>
    <row r="71" spans="1:52">
      <c r="A71" s="3" t="s">
        <v>205</v>
      </c>
      <c r="B71" s="13">
        <v>102</v>
      </c>
      <c r="C71" s="13">
        <v>105</v>
      </c>
      <c r="D71" s="13">
        <v>98</v>
      </c>
      <c r="E71" s="13">
        <v>25</v>
      </c>
      <c r="F71" s="13">
        <v>42</v>
      </c>
      <c r="G71" s="13">
        <v>40</v>
      </c>
      <c r="H71" s="13">
        <v>46</v>
      </c>
      <c r="I71" s="13">
        <v>42</v>
      </c>
      <c r="J71" s="13">
        <v>37</v>
      </c>
      <c r="K71" s="82">
        <v>30</v>
      </c>
      <c r="L71" s="13">
        <v>158</v>
      </c>
      <c r="M71" s="13">
        <v>148</v>
      </c>
      <c r="N71" s="13">
        <v>176</v>
      </c>
      <c r="O71" s="13">
        <v>147</v>
      </c>
      <c r="P71" s="13">
        <v>89</v>
      </c>
      <c r="Q71" s="13">
        <v>161</v>
      </c>
      <c r="R71" s="13">
        <v>104</v>
      </c>
      <c r="S71" s="13">
        <v>151</v>
      </c>
      <c r="T71" s="13">
        <v>137</v>
      </c>
      <c r="U71" s="13">
        <v>169</v>
      </c>
      <c r="V71" s="3"/>
      <c r="W71" s="12">
        <f>VLOOKUP($A:$A,大豆!$A:$AY,3,0)</f>
        <v>102</v>
      </c>
      <c r="X71" s="13">
        <f>VLOOKUP($A:$A,大豆!$A:$AY,8,0)</f>
        <v>105</v>
      </c>
      <c r="Y71" s="13">
        <f>VLOOKUP($A:$A,大豆!$A:$AY,13,0)</f>
        <v>98</v>
      </c>
      <c r="Z71" s="13">
        <f>VLOOKUP($A:$A,大豆!$A:$AY,18,0)</f>
        <v>25</v>
      </c>
      <c r="AA71" s="13">
        <f>VLOOKUP($A:$A,大豆!$A:$AY,23,0)</f>
        <v>42</v>
      </c>
      <c r="AB71" s="13">
        <f>VLOOKUP($A:$A,大豆!$A:$AY,28,0)</f>
        <v>40</v>
      </c>
      <c r="AC71" s="13">
        <f>VLOOKUP($A:$A,大豆!$A:$AY,33,0)</f>
        <v>46</v>
      </c>
      <c r="AD71" s="13">
        <f>VLOOKUP($A:$A,大豆!$A:$AY,38,0)</f>
        <v>42</v>
      </c>
      <c r="AE71" s="13">
        <f>VLOOKUP($A:$A,大豆!$A:$AY,43,0)</f>
        <v>37</v>
      </c>
      <c r="AF71" s="13">
        <f>VLOOKUP($A:$A,大豆!$A:$AY,48,0)</f>
        <v>30</v>
      </c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</row>
    <row r="72" spans="1:52">
      <c r="A72" s="3" t="s">
        <v>206</v>
      </c>
      <c r="B72" s="13">
        <v>129</v>
      </c>
      <c r="C72" s="13">
        <v>122</v>
      </c>
      <c r="D72" s="13">
        <v>143</v>
      </c>
      <c r="E72" s="13">
        <v>57</v>
      </c>
      <c r="F72" s="13">
        <v>70</v>
      </c>
      <c r="G72" s="13">
        <v>99</v>
      </c>
      <c r="H72" s="13">
        <v>123</v>
      </c>
      <c r="I72" s="13">
        <v>123</v>
      </c>
      <c r="J72" s="13">
        <v>113</v>
      </c>
      <c r="K72" s="82">
        <v>117</v>
      </c>
      <c r="L72" s="13">
        <v>158</v>
      </c>
      <c r="M72" s="13">
        <v>148</v>
      </c>
      <c r="N72" s="13">
        <v>176</v>
      </c>
      <c r="O72" s="13">
        <v>147</v>
      </c>
      <c r="P72" s="13">
        <v>89</v>
      </c>
      <c r="Q72" s="13">
        <v>161</v>
      </c>
      <c r="R72" s="13">
        <v>104</v>
      </c>
      <c r="S72" s="13">
        <v>151</v>
      </c>
      <c r="T72" s="13">
        <v>137</v>
      </c>
      <c r="U72" s="13">
        <v>169</v>
      </c>
      <c r="V72" s="3"/>
      <c r="W72" s="12">
        <f>VLOOKUP($A:$A,大豆!$A:$AY,3,0)</f>
        <v>129</v>
      </c>
      <c r="X72" s="13">
        <f>VLOOKUP($A:$A,大豆!$A:$AY,8,0)</f>
        <v>122</v>
      </c>
      <c r="Y72" s="13">
        <f>VLOOKUP($A:$A,大豆!$A:$AY,13,0)</f>
        <v>143</v>
      </c>
      <c r="Z72" s="13">
        <f>VLOOKUP($A:$A,大豆!$A:$AY,18,0)</f>
        <v>57</v>
      </c>
      <c r="AA72" s="13">
        <f>VLOOKUP($A:$A,大豆!$A:$AY,23,0)</f>
        <v>70</v>
      </c>
      <c r="AB72" s="13">
        <f>VLOOKUP($A:$A,大豆!$A:$AY,28,0)</f>
        <v>99</v>
      </c>
      <c r="AC72" s="13">
        <f>VLOOKUP($A:$A,大豆!$A:$AY,33,0)</f>
        <v>123</v>
      </c>
      <c r="AD72" s="13">
        <f>VLOOKUP($A:$A,大豆!$A:$AY,38,0)</f>
        <v>123</v>
      </c>
      <c r="AE72" s="13">
        <f>VLOOKUP($A:$A,大豆!$A:$AY,43,0)</f>
        <v>113</v>
      </c>
      <c r="AF72" s="13">
        <f>VLOOKUP($A:$A,大豆!$A:$AY,48,0)</f>
        <v>117</v>
      </c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</row>
    <row r="73" spans="1:52">
      <c r="A73" s="3" t="s">
        <v>207</v>
      </c>
      <c r="B73" s="13">
        <v>124</v>
      </c>
      <c r="C73" s="13">
        <v>119</v>
      </c>
      <c r="D73" s="13">
        <v>103</v>
      </c>
      <c r="E73" s="13">
        <v>75</v>
      </c>
      <c r="F73" s="13">
        <v>78</v>
      </c>
      <c r="G73" s="13">
        <v>100</v>
      </c>
      <c r="H73" s="13">
        <v>120</v>
      </c>
      <c r="I73" s="13">
        <v>115</v>
      </c>
      <c r="J73" s="13">
        <v>97</v>
      </c>
      <c r="K73" s="82">
        <v>86</v>
      </c>
      <c r="L73" s="13">
        <v>158</v>
      </c>
      <c r="M73" s="13">
        <v>148</v>
      </c>
      <c r="N73" s="13">
        <v>176</v>
      </c>
      <c r="O73" s="13">
        <v>147</v>
      </c>
      <c r="P73" s="13">
        <v>89</v>
      </c>
      <c r="Q73" s="13">
        <v>161</v>
      </c>
      <c r="R73" s="13">
        <v>104</v>
      </c>
      <c r="S73" s="13">
        <v>151</v>
      </c>
      <c r="T73" s="13">
        <v>137</v>
      </c>
      <c r="U73" s="13">
        <v>169</v>
      </c>
      <c r="V73" s="3"/>
      <c r="W73" s="12">
        <f>VLOOKUP($A:$A,大豆!$A:$AY,3,0)</f>
        <v>124</v>
      </c>
      <c r="X73" s="13">
        <f>VLOOKUP($A:$A,大豆!$A:$AY,8,0)</f>
        <v>119</v>
      </c>
      <c r="Y73" s="13">
        <f>VLOOKUP($A:$A,大豆!$A:$AY,13,0)</f>
        <v>103</v>
      </c>
      <c r="Z73" s="13">
        <f>VLOOKUP($A:$A,大豆!$A:$AY,18,0)</f>
        <v>75</v>
      </c>
      <c r="AA73" s="13">
        <f>VLOOKUP($A:$A,大豆!$A:$AY,23,0)</f>
        <v>78</v>
      </c>
      <c r="AB73" s="13">
        <f>VLOOKUP($A:$A,大豆!$A:$AY,28,0)</f>
        <v>100</v>
      </c>
      <c r="AC73" s="13">
        <f>VLOOKUP($A:$A,大豆!$A:$AY,33,0)</f>
        <v>120</v>
      </c>
      <c r="AD73" s="13">
        <f>VLOOKUP($A:$A,大豆!$A:$AY,38,0)</f>
        <v>115</v>
      </c>
      <c r="AE73" s="13">
        <f>VLOOKUP($A:$A,大豆!$A:$AY,43,0)</f>
        <v>97</v>
      </c>
      <c r="AF73" s="13">
        <f>VLOOKUP($A:$A,大豆!$A:$AY,48,0)</f>
        <v>86</v>
      </c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</row>
    <row r="74" spans="1:52">
      <c r="A74" s="3" t="s">
        <v>208</v>
      </c>
      <c r="B74" s="13">
        <v>129</v>
      </c>
      <c r="C74" s="13">
        <v>123</v>
      </c>
      <c r="D74" s="13">
        <v>144</v>
      </c>
      <c r="E74" s="13">
        <v>56</v>
      </c>
      <c r="F74" s="13">
        <v>99</v>
      </c>
      <c r="G74" s="13">
        <v>102</v>
      </c>
      <c r="H74" s="13">
        <v>129</v>
      </c>
      <c r="I74" s="13">
        <v>127</v>
      </c>
      <c r="J74" s="13">
        <v>101</v>
      </c>
      <c r="K74" s="82">
        <v>110</v>
      </c>
      <c r="L74" s="13">
        <v>158</v>
      </c>
      <c r="M74" s="13">
        <v>148</v>
      </c>
      <c r="N74" s="13">
        <v>176</v>
      </c>
      <c r="O74" s="13">
        <v>147</v>
      </c>
      <c r="P74" s="13">
        <v>89</v>
      </c>
      <c r="Q74" s="13">
        <v>161</v>
      </c>
      <c r="R74" s="13">
        <v>104</v>
      </c>
      <c r="S74" s="13">
        <v>151</v>
      </c>
      <c r="T74" s="13">
        <v>137</v>
      </c>
      <c r="U74" s="13">
        <v>169</v>
      </c>
      <c r="V74" s="3"/>
      <c r="W74" s="12">
        <f>VLOOKUP($A:$A,大豆!$A:$AY,3,0)</f>
        <v>129</v>
      </c>
      <c r="X74" s="13">
        <f>VLOOKUP($A:$A,大豆!$A:$AY,8,0)</f>
        <v>123</v>
      </c>
      <c r="Y74" s="13">
        <f>VLOOKUP($A:$A,大豆!$A:$AY,13,0)</f>
        <v>144</v>
      </c>
      <c r="Z74" s="13">
        <f>VLOOKUP($A:$A,大豆!$A:$AY,18,0)</f>
        <v>56</v>
      </c>
      <c r="AA74" s="13">
        <f>VLOOKUP($A:$A,大豆!$A:$AY,23,0)</f>
        <v>99</v>
      </c>
      <c r="AB74" s="13">
        <f>VLOOKUP($A:$A,大豆!$A:$AY,28,0)</f>
        <v>102</v>
      </c>
      <c r="AC74" s="13">
        <f>VLOOKUP($A:$A,大豆!$A:$AY,33,0)</f>
        <v>129</v>
      </c>
      <c r="AD74" s="13">
        <f>VLOOKUP($A:$A,大豆!$A:$AY,38,0)</f>
        <v>127</v>
      </c>
      <c r="AE74" s="13">
        <f>VLOOKUP($A:$A,大豆!$A:$AY,43,0)</f>
        <v>101</v>
      </c>
      <c r="AF74" s="13">
        <f>VLOOKUP($A:$A,大豆!$A:$AY,48,0)</f>
        <v>110</v>
      </c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</row>
    <row r="75" spans="1:52">
      <c r="A75" s="3" t="s">
        <v>209</v>
      </c>
      <c r="B75" s="13">
        <v>124</v>
      </c>
      <c r="C75" s="13">
        <v>118</v>
      </c>
      <c r="D75" s="13">
        <v>99</v>
      </c>
      <c r="E75" s="13">
        <v>45</v>
      </c>
      <c r="F75" s="13">
        <v>70</v>
      </c>
      <c r="G75" s="13">
        <v>98</v>
      </c>
      <c r="H75" s="13">
        <v>117</v>
      </c>
      <c r="I75" s="13">
        <v>113</v>
      </c>
      <c r="J75" s="13">
        <v>98</v>
      </c>
      <c r="K75" s="82">
        <v>54</v>
      </c>
      <c r="L75" s="13">
        <v>158</v>
      </c>
      <c r="M75" s="13">
        <v>148</v>
      </c>
      <c r="N75" s="13">
        <v>176</v>
      </c>
      <c r="O75" s="13">
        <v>147</v>
      </c>
      <c r="P75" s="13">
        <v>89</v>
      </c>
      <c r="Q75" s="13">
        <v>161</v>
      </c>
      <c r="R75" s="13">
        <v>104</v>
      </c>
      <c r="S75" s="13">
        <v>151</v>
      </c>
      <c r="T75" s="13">
        <v>137</v>
      </c>
      <c r="U75" s="13">
        <v>169</v>
      </c>
      <c r="V75" s="3"/>
      <c r="W75" s="12">
        <f>VLOOKUP($A:$A,大豆!$A:$AY,3,0)</f>
        <v>124</v>
      </c>
      <c r="X75" s="13">
        <f>VLOOKUP($A:$A,大豆!$A:$AY,8,0)</f>
        <v>118</v>
      </c>
      <c r="Y75" s="13">
        <f>VLOOKUP($A:$A,大豆!$A:$AY,13,0)</f>
        <v>99</v>
      </c>
      <c r="Z75" s="13">
        <f>VLOOKUP($A:$A,大豆!$A:$AY,18,0)</f>
        <v>45</v>
      </c>
      <c r="AA75" s="13">
        <f>VLOOKUP($A:$A,大豆!$A:$AY,23,0)</f>
        <v>70</v>
      </c>
      <c r="AB75" s="13">
        <f>VLOOKUP($A:$A,大豆!$A:$AY,28,0)</f>
        <v>98</v>
      </c>
      <c r="AC75" s="13">
        <f>VLOOKUP($A:$A,大豆!$A:$AY,33,0)</f>
        <v>117</v>
      </c>
      <c r="AD75" s="13">
        <f>VLOOKUP($A:$A,大豆!$A:$AY,38,0)</f>
        <v>113</v>
      </c>
      <c r="AE75" s="13">
        <f>VLOOKUP($A:$A,大豆!$A:$AY,43,0)</f>
        <v>98</v>
      </c>
      <c r="AF75" s="13">
        <f>VLOOKUP($A:$A,大豆!$A:$AY,48,0)</f>
        <v>54</v>
      </c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</row>
    <row r="76" spans="1:52">
      <c r="A76" s="3" t="s">
        <v>210</v>
      </c>
      <c r="B76" s="13">
        <v>109</v>
      </c>
      <c r="C76" s="13">
        <v>121</v>
      </c>
      <c r="D76" s="13">
        <v>143</v>
      </c>
      <c r="E76" s="13">
        <v>40</v>
      </c>
      <c r="F76" s="13">
        <v>70</v>
      </c>
      <c r="G76" s="13">
        <v>90</v>
      </c>
      <c r="H76" s="13">
        <v>104</v>
      </c>
      <c r="I76" s="13">
        <v>75</v>
      </c>
      <c r="J76" s="13">
        <v>77</v>
      </c>
      <c r="K76" s="82">
        <v>25</v>
      </c>
      <c r="L76" s="13">
        <v>158</v>
      </c>
      <c r="M76" s="13">
        <v>148</v>
      </c>
      <c r="N76" s="13">
        <v>176</v>
      </c>
      <c r="O76" s="13">
        <v>147</v>
      </c>
      <c r="P76" s="13">
        <v>89</v>
      </c>
      <c r="Q76" s="13">
        <v>161</v>
      </c>
      <c r="R76" s="13">
        <v>104</v>
      </c>
      <c r="S76" s="13">
        <v>151</v>
      </c>
      <c r="T76" s="13">
        <v>137</v>
      </c>
      <c r="U76" s="13">
        <v>169</v>
      </c>
      <c r="V76" s="3"/>
      <c r="W76" s="12">
        <f>VLOOKUP($A:$A,大豆!$A:$AY,3,0)</f>
        <v>109</v>
      </c>
      <c r="X76" s="13">
        <f>VLOOKUP($A:$A,大豆!$A:$AY,8,0)</f>
        <v>121</v>
      </c>
      <c r="Y76" s="13">
        <f>VLOOKUP($A:$A,大豆!$A:$AY,13,0)</f>
        <v>143</v>
      </c>
      <c r="Z76" s="13">
        <f>VLOOKUP($A:$A,大豆!$A:$AY,18,0)</f>
        <v>40</v>
      </c>
      <c r="AA76" s="13">
        <f>VLOOKUP($A:$A,大豆!$A:$AY,23,0)</f>
        <v>70</v>
      </c>
      <c r="AB76" s="13">
        <f>VLOOKUP($A:$A,大豆!$A:$AY,28,0)</f>
        <v>90</v>
      </c>
      <c r="AC76" s="13">
        <f>VLOOKUP($A:$A,大豆!$A:$AY,33,0)</f>
        <v>104</v>
      </c>
      <c r="AD76" s="13">
        <f>VLOOKUP($A:$A,大豆!$A:$AY,38,0)</f>
        <v>75</v>
      </c>
      <c r="AE76" s="13">
        <f>VLOOKUP($A:$A,大豆!$A:$AY,43,0)</f>
        <v>77</v>
      </c>
      <c r="AF76" s="13">
        <f>VLOOKUP($A:$A,大豆!$A:$AY,48,0)</f>
        <v>25</v>
      </c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</row>
    <row r="77" spans="1:52">
      <c r="A77" s="3" t="s">
        <v>211</v>
      </c>
      <c r="B77" s="13">
        <v>125</v>
      </c>
      <c r="C77" s="13">
        <v>124</v>
      </c>
      <c r="D77" s="13">
        <v>100</v>
      </c>
      <c r="E77" s="13">
        <v>70</v>
      </c>
      <c r="F77" s="13">
        <v>80</v>
      </c>
      <c r="G77" s="13">
        <v>78</v>
      </c>
      <c r="H77" s="13">
        <v>92</v>
      </c>
      <c r="I77" s="13">
        <v>81</v>
      </c>
      <c r="J77" s="13">
        <v>76</v>
      </c>
      <c r="K77" s="82">
        <v>42</v>
      </c>
      <c r="L77" s="13">
        <v>158</v>
      </c>
      <c r="M77" s="13">
        <v>148</v>
      </c>
      <c r="N77" s="13">
        <v>176</v>
      </c>
      <c r="O77" s="13">
        <v>147</v>
      </c>
      <c r="P77" s="13">
        <v>89</v>
      </c>
      <c r="Q77" s="13">
        <v>161</v>
      </c>
      <c r="R77" s="13">
        <v>104</v>
      </c>
      <c r="S77" s="13">
        <v>151</v>
      </c>
      <c r="T77" s="13">
        <v>137</v>
      </c>
      <c r="U77" s="13">
        <v>169</v>
      </c>
      <c r="V77" s="3"/>
      <c r="W77" s="12">
        <f>VLOOKUP($A:$A,大豆!$A:$AY,3,0)</f>
        <v>125</v>
      </c>
      <c r="X77" s="13">
        <f>VLOOKUP($A:$A,大豆!$A:$AY,8,0)</f>
        <v>124</v>
      </c>
      <c r="Y77" s="13">
        <f>VLOOKUP($A:$A,大豆!$A:$AY,13,0)</f>
        <v>100</v>
      </c>
      <c r="Z77" s="13">
        <f>VLOOKUP($A:$A,大豆!$A:$AY,18,0)</f>
        <v>70</v>
      </c>
      <c r="AA77" s="13">
        <f>VLOOKUP($A:$A,大豆!$A:$AY,23,0)</f>
        <v>80</v>
      </c>
      <c r="AB77" s="13">
        <f>VLOOKUP($A:$A,大豆!$A:$AY,28,0)</f>
        <v>78</v>
      </c>
      <c r="AC77" s="13">
        <f>VLOOKUP($A:$A,大豆!$A:$AY,33,0)</f>
        <v>92</v>
      </c>
      <c r="AD77" s="13">
        <f>VLOOKUP($A:$A,大豆!$A:$AY,38,0)</f>
        <v>81</v>
      </c>
      <c r="AE77" s="13">
        <f>VLOOKUP($A:$A,大豆!$A:$AY,43,0)</f>
        <v>76</v>
      </c>
      <c r="AF77" s="13">
        <f>VLOOKUP($A:$A,大豆!$A:$AY,48,0)</f>
        <v>42</v>
      </c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</row>
    <row r="78" spans="1:52">
      <c r="A78" s="3" t="s">
        <v>212</v>
      </c>
      <c r="B78" s="13">
        <v>99</v>
      </c>
      <c r="C78" s="13">
        <v>100</v>
      </c>
      <c r="D78" s="13">
        <v>100</v>
      </c>
      <c r="E78" s="13">
        <v>40</v>
      </c>
      <c r="F78" s="13">
        <v>95</v>
      </c>
      <c r="G78" s="13">
        <v>114</v>
      </c>
      <c r="H78" s="13">
        <v>140</v>
      </c>
      <c r="I78" s="13">
        <v>127</v>
      </c>
      <c r="J78" s="13">
        <v>111</v>
      </c>
      <c r="K78" s="82">
        <v>99</v>
      </c>
      <c r="L78" s="13">
        <v>158</v>
      </c>
      <c r="M78" s="13">
        <v>148</v>
      </c>
      <c r="N78" s="13">
        <v>176</v>
      </c>
      <c r="O78" s="13">
        <v>147</v>
      </c>
      <c r="P78" s="13">
        <v>89</v>
      </c>
      <c r="Q78" s="13">
        <v>161</v>
      </c>
      <c r="R78" s="13">
        <v>104</v>
      </c>
      <c r="S78" s="13">
        <v>151</v>
      </c>
      <c r="T78" s="13">
        <v>137</v>
      </c>
      <c r="U78" s="13">
        <v>169</v>
      </c>
      <c r="V78" s="3"/>
      <c r="W78" s="12">
        <f>VLOOKUP($A:$A,大豆!$A:$AY,3,0)</f>
        <v>99</v>
      </c>
      <c r="X78" s="13">
        <f>VLOOKUP($A:$A,大豆!$A:$AY,8,0)</f>
        <v>100</v>
      </c>
      <c r="Y78" s="13">
        <f>VLOOKUP($A:$A,大豆!$A:$AY,13,0)</f>
        <v>100</v>
      </c>
      <c r="Z78" s="13">
        <f>VLOOKUP($A:$A,大豆!$A:$AY,18,0)</f>
        <v>40</v>
      </c>
      <c r="AA78" s="13">
        <f>VLOOKUP($A:$A,大豆!$A:$AY,23,0)</f>
        <v>95</v>
      </c>
      <c r="AB78" s="13">
        <f>VLOOKUP($A:$A,大豆!$A:$AY,28,0)</f>
        <v>114</v>
      </c>
      <c r="AC78" s="13">
        <f>VLOOKUP($A:$A,大豆!$A:$AY,33,0)</f>
        <v>140</v>
      </c>
      <c r="AD78" s="13">
        <f>VLOOKUP($A:$A,大豆!$A:$AY,38,0)</f>
        <v>127</v>
      </c>
      <c r="AE78" s="13">
        <f>VLOOKUP($A:$A,大豆!$A:$AY,43,0)</f>
        <v>111</v>
      </c>
      <c r="AF78" s="13">
        <f>VLOOKUP($A:$A,大豆!$A:$AY,48,0)</f>
        <v>99</v>
      </c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</row>
    <row r="79" spans="1:52">
      <c r="A79" s="3" t="s">
        <v>213</v>
      </c>
      <c r="B79" s="13">
        <v>143</v>
      </c>
      <c r="C79" s="13">
        <v>130</v>
      </c>
      <c r="D79" s="13">
        <v>138</v>
      </c>
      <c r="E79" s="13">
        <v>69</v>
      </c>
      <c r="F79" s="13">
        <v>156</v>
      </c>
      <c r="G79" s="13">
        <v>123</v>
      </c>
      <c r="H79" s="13">
        <v>196</v>
      </c>
      <c r="I79" s="13">
        <v>143</v>
      </c>
      <c r="J79" s="13">
        <v>160</v>
      </c>
      <c r="K79" s="82">
        <v>118</v>
      </c>
      <c r="L79" s="13">
        <v>158</v>
      </c>
      <c r="M79" s="13">
        <v>148</v>
      </c>
      <c r="N79" s="13">
        <v>176</v>
      </c>
      <c r="O79" s="13">
        <v>147</v>
      </c>
      <c r="P79" s="13">
        <v>89</v>
      </c>
      <c r="Q79" s="13">
        <v>161</v>
      </c>
      <c r="R79" s="13">
        <v>104</v>
      </c>
      <c r="S79" s="13">
        <v>151</v>
      </c>
      <c r="T79" s="13">
        <v>137</v>
      </c>
      <c r="U79" s="13">
        <v>169</v>
      </c>
      <c r="V79" s="3"/>
      <c r="W79" s="12">
        <f>VLOOKUP($A:$A,大豆!$A:$AY,3,0)</f>
        <v>143</v>
      </c>
      <c r="X79" s="13">
        <f>VLOOKUP($A:$A,大豆!$A:$AY,8,0)</f>
        <v>130</v>
      </c>
      <c r="Y79" s="13">
        <f>VLOOKUP($A:$A,大豆!$A:$AY,13,0)</f>
        <v>138</v>
      </c>
      <c r="Z79" s="13">
        <f>VLOOKUP($A:$A,大豆!$A:$AY,18,0)</f>
        <v>69</v>
      </c>
      <c r="AA79" s="13">
        <f>VLOOKUP($A:$A,大豆!$A:$AY,23,0)</f>
        <v>156</v>
      </c>
      <c r="AB79" s="13">
        <f>VLOOKUP($A:$A,大豆!$A:$AY,28,0)</f>
        <v>123</v>
      </c>
      <c r="AC79" s="13">
        <f>VLOOKUP($A:$A,大豆!$A:$AY,33,0)</f>
        <v>196</v>
      </c>
      <c r="AD79" s="13">
        <f>VLOOKUP($A:$A,大豆!$A:$AY,38,0)</f>
        <v>143</v>
      </c>
      <c r="AE79" s="13">
        <f>VLOOKUP($A:$A,大豆!$A:$AY,43,0)</f>
        <v>160</v>
      </c>
      <c r="AF79" s="13">
        <f>VLOOKUP($A:$A,大豆!$A:$AY,48,0)</f>
        <v>118</v>
      </c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</row>
    <row r="80" spans="1:52">
      <c r="A80" s="3" t="s">
        <v>214</v>
      </c>
      <c r="B80" s="13">
        <v>122</v>
      </c>
      <c r="C80" s="13">
        <v>117</v>
      </c>
      <c r="D80" s="13">
        <v>100</v>
      </c>
      <c r="E80" s="13">
        <v>70</v>
      </c>
      <c r="F80" s="13">
        <v>90</v>
      </c>
      <c r="G80" s="13">
        <v>101</v>
      </c>
      <c r="H80" s="13">
        <v>120</v>
      </c>
      <c r="I80" s="13">
        <v>113</v>
      </c>
      <c r="J80" s="13">
        <v>99</v>
      </c>
      <c r="K80" s="82">
        <v>88</v>
      </c>
      <c r="L80" s="13">
        <v>158</v>
      </c>
      <c r="M80" s="13">
        <v>148</v>
      </c>
      <c r="N80" s="13">
        <v>176</v>
      </c>
      <c r="O80" s="13">
        <v>147</v>
      </c>
      <c r="P80" s="13">
        <v>89</v>
      </c>
      <c r="Q80" s="13">
        <v>161</v>
      </c>
      <c r="R80" s="13">
        <v>104</v>
      </c>
      <c r="S80" s="13">
        <v>151</v>
      </c>
      <c r="T80" s="13">
        <v>137</v>
      </c>
      <c r="U80" s="13">
        <v>169</v>
      </c>
      <c r="V80" s="3"/>
      <c r="W80" s="12">
        <f>VLOOKUP($A:$A,大豆!$A:$AY,3,0)</f>
        <v>122</v>
      </c>
      <c r="X80" s="13">
        <f>VLOOKUP($A:$A,大豆!$A:$AY,8,0)</f>
        <v>117</v>
      </c>
      <c r="Y80" s="13">
        <f>VLOOKUP($A:$A,大豆!$A:$AY,13,0)</f>
        <v>100</v>
      </c>
      <c r="Z80" s="13">
        <f>VLOOKUP($A:$A,大豆!$A:$AY,18,0)</f>
        <v>70</v>
      </c>
      <c r="AA80" s="13">
        <f>VLOOKUP($A:$A,大豆!$A:$AY,23,0)</f>
        <v>90</v>
      </c>
      <c r="AB80" s="13">
        <f>VLOOKUP($A:$A,大豆!$A:$AY,28,0)</f>
        <v>101</v>
      </c>
      <c r="AC80" s="13">
        <f>VLOOKUP($A:$A,大豆!$A:$AY,33,0)</f>
        <v>120</v>
      </c>
      <c r="AD80" s="13">
        <f>VLOOKUP($A:$A,大豆!$A:$AY,38,0)</f>
        <v>113</v>
      </c>
      <c r="AE80" s="13">
        <f>VLOOKUP($A:$A,大豆!$A:$AY,43,0)</f>
        <v>99</v>
      </c>
      <c r="AF80" s="13">
        <f>VLOOKUP($A:$A,大豆!$A:$AY,48,0)</f>
        <v>88</v>
      </c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</row>
    <row r="81" spans="1:52">
      <c r="A81" s="3" t="s">
        <v>215</v>
      </c>
      <c r="B81" s="13">
        <v>124</v>
      </c>
      <c r="C81" s="13">
        <v>119</v>
      </c>
      <c r="D81" s="13">
        <v>104</v>
      </c>
      <c r="E81" s="13">
        <v>75</v>
      </c>
      <c r="F81" s="13">
        <v>90</v>
      </c>
      <c r="G81" s="13">
        <v>102</v>
      </c>
      <c r="H81" s="13">
        <v>122</v>
      </c>
      <c r="I81" s="13">
        <v>118</v>
      </c>
      <c r="J81" s="13">
        <v>101</v>
      </c>
      <c r="K81" s="82">
        <v>90</v>
      </c>
      <c r="L81" s="13">
        <v>158</v>
      </c>
      <c r="M81" s="13">
        <v>148</v>
      </c>
      <c r="N81" s="13">
        <v>176</v>
      </c>
      <c r="O81" s="13">
        <v>147</v>
      </c>
      <c r="P81" s="13">
        <v>89</v>
      </c>
      <c r="Q81" s="13">
        <v>161</v>
      </c>
      <c r="R81" s="13">
        <v>104</v>
      </c>
      <c r="S81" s="13">
        <v>151</v>
      </c>
      <c r="T81" s="13">
        <v>137</v>
      </c>
      <c r="U81" s="13">
        <v>169</v>
      </c>
      <c r="V81" s="3"/>
      <c r="W81" s="12">
        <f>VLOOKUP($A:$A,大豆!$A:$AY,3,0)</f>
        <v>124</v>
      </c>
      <c r="X81" s="13">
        <f>VLOOKUP($A:$A,大豆!$A:$AY,8,0)</f>
        <v>119</v>
      </c>
      <c r="Y81" s="13">
        <f>VLOOKUP($A:$A,大豆!$A:$AY,13,0)</f>
        <v>104</v>
      </c>
      <c r="Z81" s="13">
        <f>VLOOKUP($A:$A,大豆!$A:$AY,18,0)</f>
        <v>75</v>
      </c>
      <c r="AA81" s="13">
        <f>VLOOKUP($A:$A,大豆!$A:$AY,23,0)</f>
        <v>90</v>
      </c>
      <c r="AB81" s="13">
        <f>VLOOKUP($A:$A,大豆!$A:$AY,28,0)</f>
        <v>102</v>
      </c>
      <c r="AC81" s="13">
        <f>VLOOKUP($A:$A,大豆!$A:$AY,33,0)</f>
        <v>122</v>
      </c>
      <c r="AD81" s="13">
        <f>VLOOKUP($A:$A,大豆!$A:$AY,38,0)</f>
        <v>118</v>
      </c>
      <c r="AE81" s="13">
        <f>VLOOKUP($A:$A,大豆!$A:$AY,43,0)</f>
        <v>101</v>
      </c>
      <c r="AF81" s="13">
        <f>VLOOKUP($A:$A,大豆!$A:$AY,48,0)</f>
        <v>90</v>
      </c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</row>
    <row r="82" spans="1:52">
      <c r="A82" s="3" t="s">
        <v>216</v>
      </c>
      <c r="B82" s="13">
        <v>164</v>
      </c>
      <c r="C82" s="13">
        <v>167</v>
      </c>
      <c r="D82" s="13">
        <v>152</v>
      </c>
      <c r="E82" s="13">
        <v>117</v>
      </c>
      <c r="F82" s="13">
        <v>185</v>
      </c>
      <c r="G82" s="13">
        <v>133</v>
      </c>
      <c r="H82" s="13">
        <v>214</v>
      </c>
      <c r="I82" s="13">
        <v>216</v>
      </c>
      <c r="J82" s="13">
        <v>222</v>
      </c>
      <c r="K82" s="82">
        <v>200</v>
      </c>
      <c r="L82" s="13">
        <v>158</v>
      </c>
      <c r="M82" s="13">
        <v>148</v>
      </c>
      <c r="N82" s="13">
        <v>176</v>
      </c>
      <c r="O82" s="13">
        <v>147</v>
      </c>
      <c r="P82" s="13">
        <v>89</v>
      </c>
      <c r="Q82" s="13">
        <v>161</v>
      </c>
      <c r="R82" s="13">
        <v>104</v>
      </c>
      <c r="S82" s="13">
        <v>151</v>
      </c>
      <c r="T82" s="13">
        <v>137</v>
      </c>
      <c r="U82" s="13">
        <v>169</v>
      </c>
      <c r="V82" s="3"/>
      <c r="W82" s="12">
        <f>VLOOKUP($A:$A,大豆!$A:$AY,3,0)</f>
        <v>164</v>
      </c>
      <c r="X82" s="13">
        <f>VLOOKUP($A:$A,大豆!$A:$AY,8,0)</f>
        <v>167</v>
      </c>
      <c r="Y82" s="13">
        <f>VLOOKUP($A:$A,大豆!$A:$AY,13,0)</f>
        <v>152</v>
      </c>
      <c r="Z82" s="13">
        <f>VLOOKUP($A:$A,大豆!$A:$AY,18,0)</f>
        <v>117</v>
      </c>
      <c r="AA82" s="13">
        <f>VLOOKUP($A:$A,大豆!$A:$AY,23,0)</f>
        <v>185</v>
      </c>
      <c r="AB82" s="13">
        <f>VLOOKUP($A:$A,大豆!$A:$AY,28,0)</f>
        <v>133</v>
      </c>
      <c r="AC82" s="13">
        <f>VLOOKUP($A:$A,大豆!$A:$AY,33,0)</f>
        <v>214</v>
      </c>
      <c r="AD82" s="13">
        <f>VLOOKUP($A:$A,大豆!$A:$AY,38,0)</f>
        <v>216</v>
      </c>
      <c r="AE82" s="13">
        <f>VLOOKUP($A:$A,大豆!$A:$AY,43,0)</f>
        <v>222</v>
      </c>
      <c r="AF82" s="13">
        <f>VLOOKUP($A:$A,大豆!$A:$AY,48,0)</f>
        <v>200</v>
      </c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</row>
    <row r="83" spans="1:52">
      <c r="A83" s="3" t="s">
        <v>217</v>
      </c>
      <c r="B83" s="13">
        <v>100</v>
      </c>
      <c r="C83" s="13">
        <v>114</v>
      </c>
      <c r="D83" s="13">
        <v>104</v>
      </c>
      <c r="E83" s="13">
        <v>70</v>
      </c>
      <c r="F83" s="13">
        <v>62</v>
      </c>
      <c r="G83" s="13">
        <v>104</v>
      </c>
      <c r="H83" s="13">
        <v>121</v>
      </c>
      <c r="I83" s="13">
        <v>120</v>
      </c>
      <c r="J83" s="13">
        <v>89</v>
      </c>
      <c r="K83" s="82">
        <v>76</v>
      </c>
      <c r="L83" s="13">
        <v>158</v>
      </c>
      <c r="M83" s="13">
        <v>148</v>
      </c>
      <c r="N83" s="13">
        <v>176</v>
      </c>
      <c r="O83" s="13">
        <v>147</v>
      </c>
      <c r="P83" s="13">
        <v>89</v>
      </c>
      <c r="Q83" s="13">
        <v>161</v>
      </c>
      <c r="R83" s="13">
        <v>104</v>
      </c>
      <c r="S83" s="13">
        <v>151</v>
      </c>
      <c r="T83" s="13">
        <v>137</v>
      </c>
      <c r="U83" s="13">
        <v>169</v>
      </c>
      <c r="V83" s="3"/>
      <c r="W83" s="12">
        <f>VLOOKUP($A:$A,大豆!$A:$AY,3,0)</f>
        <v>100</v>
      </c>
      <c r="X83" s="13">
        <f>VLOOKUP($A:$A,大豆!$A:$AY,8,0)</f>
        <v>114</v>
      </c>
      <c r="Y83" s="13">
        <f>VLOOKUP($A:$A,大豆!$A:$AY,13,0)</f>
        <v>104</v>
      </c>
      <c r="Z83" s="13">
        <f>VLOOKUP($A:$A,大豆!$A:$AY,18,0)</f>
        <v>70</v>
      </c>
      <c r="AA83" s="13">
        <f>VLOOKUP($A:$A,大豆!$A:$AY,23,0)</f>
        <v>62</v>
      </c>
      <c r="AB83" s="13">
        <f>VLOOKUP($A:$A,大豆!$A:$AY,28,0)</f>
        <v>104</v>
      </c>
      <c r="AC83" s="13">
        <f>VLOOKUP($A:$A,大豆!$A:$AY,33,0)</f>
        <v>121</v>
      </c>
      <c r="AD83" s="13">
        <f>VLOOKUP($A:$A,大豆!$A:$AY,38,0)</f>
        <v>120</v>
      </c>
      <c r="AE83" s="13">
        <f>VLOOKUP($A:$A,大豆!$A:$AY,43,0)</f>
        <v>89</v>
      </c>
      <c r="AF83" s="13">
        <f>VLOOKUP($A:$A,大豆!$A:$AY,48,0)</f>
        <v>76</v>
      </c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</row>
    <row r="84" spans="1:52">
      <c r="A84" s="3" t="s">
        <v>291</v>
      </c>
      <c r="B84" s="13">
        <v>124</v>
      </c>
      <c r="C84" s="13">
        <v>119</v>
      </c>
      <c r="D84" s="13">
        <v>99</v>
      </c>
      <c r="E84" s="13">
        <v>75</v>
      </c>
      <c r="F84" s="13">
        <v>90</v>
      </c>
      <c r="G84" s="13">
        <v>125</v>
      </c>
      <c r="H84" s="13">
        <v>145</v>
      </c>
      <c r="I84" s="13">
        <v>139</v>
      </c>
      <c r="J84" s="13">
        <v>121</v>
      </c>
      <c r="K84" s="82">
        <v>108</v>
      </c>
      <c r="L84" s="13">
        <v>158</v>
      </c>
      <c r="M84" s="13">
        <v>148</v>
      </c>
      <c r="N84" s="13">
        <v>176</v>
      </c>
      <c r="O84" s="13">
        <v>147</v>
      </c>
      <c r="P84" s="13">
        <v>89</v>
      </c>
      <c r="Q84" s="13">
        <v>161</v>
      </c>
      <c r="R84" s="13">
        <v>104</v>
      </c>
      <c r="S84" s="13">
        <v>151</v>
      </c>
      <c r="T84" s="13">
        <v>137</v>
      </c>
      <c r="U84" s="13">
        <v>169</v>
      </c>
      <c r="V84" s="3"/>
      <c r="W84" s="12">
        <f>VLOOKUP($A:$A,大豆!$A:$AY,3,0)</f>
        <v>124</v>
      </c>
      <c r="X84" s="13">
        <f>VLOOKUP($A:$A,大豆!$A:$AY,8,0)</f>
        <v>119</v>
      </c>
      <c r="Y84" s="13">
        <f>VLOOKUP($A:$A,大豆!$A:$AY,13,0)</f>
        <v>99</v>
      </c>
      <c r="Z84" s="13">
        <f>VLOOKUP($A:$A,大豆!$A:$AY,18,0)</f>
        <v>75</v>
      </c>
      <c r="AA84" s="13">
        <f>VLOOKUP($A:$A,大豆!$A:$AY,23,0)</f>
        <v>90</v>
      </c>
      <c r="AB84" s="13">
        <f>VLOOKUP($A:$A,大豆!$A:$AY,28,0)</f>
        <v>125</v>
      </c>
      <c r="AC84" s="13">
        <f>VLOOKUP($A:$A,大豆!$A:$AY,33,0)</f>
        <v>145</v>
      </c>
      <c r="AD84" s="13">
        <f>VLOOKUP($A:$A,大豆!$A:$AY,38,0)</f>
        <v>139</v>
      </c>
      <c r="AE84" s="13">
        <f>VLOOKUP($A:$A,大豆!$A:$AY,43,0)</f>
        <v>121</v>
      </c>
      <c r="AF84" s="13">
        <f>VLOOKUP($A:$A,大豆!$A:$AY,48,0)</f>
        <v>108</v>
      </c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</row>
    <row r="85" spans="1:52">
      <c r="A85" s="3" t="s">
        <v>292</v>
      </c>
      <c r="B85" s="13">
        <v>124</v>
      </c>
      <c r="C85" s="13">
        <v>119</v>
      </c>
      <c r="D85" s="13">
        <v>103</v>
      </c>
      <c r="E85" s="13">
        <v>90</v>
      </c>
      <c r="F85" s="13">
        <v>90</v>
      </c>
      <c r="G85" s="13">
        <v>125</v>
      </c>
      <c r="H85" s="13">
        <v>144</v>
      </c>
      <c r="I85" s="13">
        <v>139</v>
      </c>
      <c r="J85" s="13">
        <v>121</v>
      </c>
      <c r="K85" s="82">
        <v>107</v>
      </c>
      <c r="L85" s="13">
        <v>158</v>
      </c>
      <c r="M85" s="13">
        <v>148</v>
      </c>
      <c r="N85" s="13">
        <v>176</v>
      </c>
      <c r="O85" s="13">
        <v>147</v>
      </c>
      <c r="P85" s="13">
        <v>89</v>
      </c>
      <c r="Q85" s="13">
        <v>161</v>
      </c>
      <c r="R85" s="13">
        <v>104</v>
      </c>
      <c r="S85" s="13">
        <v>151</v>
      </c>
      <c r="T85" s="13">
        <v>137</v>
      </c>
      <c r="U85" s="13">
        <v>169</v>
      </c>
      <c r="V85" s="3"/>
      <c r="W85" s="12">
        <f>VLOOKUP($A:$A,大豆!$A:$AY,3,0)</f>
        <v>124</v>
      </c>
      <c r="X85" s="13">
        <f>VLOOKUP($A:$A,大豆!$A:$AY,8,0)</f>
        <v>119</v>
      </c>
      <c r="Y85" s="13">
        <f>VLOOKUP($A:$A,大豆!$A:$AY,13,0)</f>
        <v>103</v>
      </c>
      <c r="Z85" s="13">
        <f>VLOOKUP($A:$A,大豆!$A:$AY,18,0)</f>
        <v>90</v>
      </c>
      <c r="AA85" s="13">
        <f>VLOOKUP($A:$A,大豆!$A:$AY,23,0)</f>
        <v>90</v>
      </c>
      <c r="AB85" s="13">
        <f>VLOOKUP($A:$A,大豆!$A:$AY,28,0)</f>
        <v>125</v>
      </c>
      <c r="AC85" s="13">
        <f>VLOOKUP($A:$A,大豆!$A:$AY,33,0)</f>
        <v>144</v>
      </c>
      <c r="AD85" s="13">
        <f>VLOOKUP($A:$A,大豆!$A:$AY,38,0)</f>
        <v>139</v>
      </c>
      <c r="AE85" s="13">
        <f>VLOOKUP($A:$A,大豆!$A:$AY,43,0)</f>
        <v>121</v>
      </c>
      <c r="AF85" s="13">
        <f>VLOOKUP($A:$A,大豆!$A:$AY,48,0)</f>
        <v>107</v>
      </c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</row>
    <row r="86" spans="1:52">
      <c r="A86" s="3" t="s">
        <v>218</v>
      </c>
      <c r="B86" s="13">
        <v>120</v>
      </c>
      <c r="C86" s="13">
        <v>116</v>
      </c>
      <c r="D86" s="13">
        <v>74</v>
      </c>
      <c r="E86" s="13">
        <v>65</v>
      </c>
      <c r="F86" s="13">
        <v>70</v>
      </c>
      <c r="G86" s="13">
        <v>82</v>
      </c>
      <c r="H86" s="13">
        <v>97</v>
      </c>
      <c r="I86" s="13">
        <v>82</v>
      </c>
      <c r="J86" s="13">
        <v>81</v>
      </c>
      <c r="K86" s="82">
        <v>44</v>
      </c>
      <c r="L86" s="13">
        <v>158</v>
      </c>
      <c r="M86" s="13">
        <v>148</v>
      </c>
      <c r="N86" s="13">
        <v>176</v>
      </c>
      <c r="O86" s="13">
        <v>147</v>
      </c>
      <c r="P86" s="13">
        <v>89</v>
      </c>
      <c r="Q86" s="13">
        <v>161</v>
      </c>
      <c r="R86" s="13">
        <v>104</v>
      </c>
      <c r="S86" s="13">
        <v>151</v>
      </c>
      <c r="T86" s="13">
        <v>137</v>
      </c>
      <c r="U86" s="13">
        <v>169</v>
      </c>
      <c r="V86" s="3"/>
      <c r="W86" s="12">
        <f>VLOOKUP($A:$A,大豆!$A:$AY,3,0)</f>
        <v>120</v>
      </c>
      <c r="X86" s="13">
        <f>VLOOKUP($A:$A,大豆!$A:$AY,8,0)</f>
        <v>116</v>
      </c>
      <c r="Y86" s="13">
        <f>VLOOKUP($A:$A,大豆!$A:$AY,13,0)</f>
        <v>74</v>
      </c>
      <c r="Z86" s="13">
        <f>VLOOKUP($A:$A,大豆!$A:$AY,18,0)</f>
        <v>65</v>
      </c>
      <c r="AA86" s="13">
        <f>VLOOKUP($A:$A,大豆!$A:$AY,23,0)</f>
        <v>70</v>
      </c>
      <c r="AB86" s="13">
        <f>VLOOKUP($A:$A,大豆!$A:$AY,28,0)</f>
        <v>82</v>
      </c>
      <c r="AC86" s="13">
        <f>VLOOKUP($A:$A,大豆!$A:$AY,33,0)</f>
        <v>97</v>
      </c>
      <c r="AD86" s="13">
        <f>VLOOKUP($A:$A,大豆!$A:$AY,38,0)</f>
        <v>82</v>
      </c>
      <c r="AE86" s="13">
        <f>VLOOKUP($A:$A,大豆!$A:$AY,43,0)</f>
        <v>81</v>
      </c>
      <c r="AF86" s="13">
        <f>VLOOKUP($A:$A,大豆!$A:$AY,48,0)</f>
        <v>44</v>
      </c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</row>
    <row r="87" spans="1:52">
      <c r="A87" s="3" t="s">
        <v>219</v>
      </c>
      <c r="B87" s="13">
        <v>119</v>
      </c>
      <c r="C87" s="13">
        <v>113</v>
      </c>
      <c r="D87" s="13">
        <v>98</v>
      </c>
      <c r="E87" s="13">
        <v>70</v>
      </c>
      <c r="F87" s="13">
        <v>87</v>
      </c>
      <c r="G87" s="13">
        <v>89</v>
      </c>
      <c r="H87" s="13">
        <v>106</v>
      </c>
      <c r="I87" s="13">
        <v>100</v>
      </c>
      <c r="J87" s="13">
        <v>87</v>
      </c>
      <c r="K87" s="82">
        <v>77</v>
      </c>
      <c r="L87" s="13">
        <v>158</v>
      </c>
      <c r="M87" s="13">
        <v>148</v>
      </c>
      <c r="N87" s="13">
        <v>176</v>
      </c>
      <c r="O87" s="13">
        <v>147</v>
      </c>
      <c r="P87" s="13">
        <v>89</v>
      </c>
      <c r="Q87" s="13">
        <v>161</v>
      </c>
      <c r="R87" s="13">
        <v>104</v>
      </c>
      <c r="S87" s="13">
        <v>151</v>
      </c>
      <c r="T87" s="13">
        <v>137</v>
      </c>
      <c r="U87" s="13">
        <v>169</v>
      </c>
      <c r="V87" s="3"/>
      <c r="W87" s="12">
        <f>VLOOKUP($A:$A,大豆!$A:$AY,3,0)</f>
        <v>119</v>
      </c>
      <c r="X87" s="13">
        <f>VLOOKUP($A:$A,大豆!$A:$AY,8,0)</f>
        <v>113</v>
      </c>
      <c r="Y87" s="13">
        <f>VLOOKUP($A:$A,大豆!$A:$AY,13,0)</f>
        <v>98</v>
      </c>
      <c r="Z87" s="13">
        <f>VLOOKUP($A:$A,大豆!$A:$AY,18,0)</f>
        <v>70</v>
      </c>
      <c r="AA87" s="13">
        <f>VLOOKUP($A:$A,大豆!$A:$AY,23,0)</f>
        <v>87</v>
      </c>
      <c r="AB87" s="13">
        <f>VLOOKUP($A:$A,大豆!$A:$AY,28,0)</f>
        <v>89</v>
      </c>
      <c r="AC87" s="13">
        <f>VLOOKUP($A:$A,大豆!$A:$AY,33,0)</f>
        <v>106</v>
      </c>
      <c r="AD87" s="13">
        <f>VLOOKUP($A:$A,大豆!$A:$AY,38,0)</f>
        <v>100</v>
      </c>
      <c r="AE87" s="13">
        <f>VLOOKUP($A:$A,大豆!$A:$AY,43,0)</f>
        <v>87</v>
      </c>
      <c r="AF87" s="13">
        <f>VLOOKUP($A:$A,大豆!$A:$AY,48,0)</f>
        <v>77</v>
      </c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</row>
    <row r="88" spans="1:52">
      <c r="A88" s="3" t="s">
        <v>220</v>
      </c>
      <c r="B88" s="13">
        <v>61</v>
      </c>
      <c r="C88" s="13">
        <v>52</v>
      </c>
      <c r="D88" s="13">
        <v>67</v>
      </c>
      <c r="E88" s="13">
        <v>22</v>
      </c>
      <c r="F88" s="13">
        <v>45</v>
      </c>
      <c r="G88" s="13">
        <v>75</v>
      </c>
      <c r="H88" s="13">
        <v>73</v>
      </c>
      <c r="I88" s="13">
        <v>87</v>
      </c>
      <c r="J88" s="13">
        <v>70</v>
      </c>
      <c r="K88" s="82">
        <v>35</v>
      </c>
      <c r="L88" s="13">
        <v>158</v>
      </c>
      <c r="M88" s="13">
        <v>148</v>
      </c>
      <c r="N88" s="13">
        <v>176</v>
      </c>
      <c r="O88" s="13">
        <v>147</v>
      </c>
      <c r="P88" s="13">
        <v>89</v>
      </c>
      <c r="Q88" s="13">
        <v>161</v>
      </c>
      <c r="R88" s="13">
        <v>104</v>
      </c>
      <c r="S88" s="13">
        <v>151</v>
      </c>
      <c r="T88" s="13">
        <v>137</v>
      </c>
      <c r="U88" s="13">
        <v>169</v>
      </c>
      <c r="V88" s="3"/>
      <c r="W88" s="12">
        <f>VLOOKUP($A:$A,大豆!$A:$AY,3,0)</f>
        <v>61</v>
      </c>
      <c r="X88" s="13">
        <f>VLOOKUP($A:$A,大豆!$A:$AY,8,0)</f>
        <v>52</v>
      </c>
      <c r="Y88" s="13">
        <f>VLOOKUP($A:$A,大豆!$A:$AY,13,0)</f>
        <v>67</v>
      </c>
      <c r="Z88" s="13">
        <f>VLOOKUP($A:$A,大豆!$A:$AY,18,0)</f>
        <v>22</v>
      </c>
      <c r="AA88" s="13">
        <f>VLOOKUP($A:$A,大豆!$A:$AY,23,0)</f>
        <v>45</v>
      </c>
      <c r="AB88" s="13">
        <f>VLOOKUP($A:$A,大豆!$A:$AY,28,0)</f>
        <v>75</v>
      </c>
      <c r="AC88" s="13">
        <f>VLOOKUP($A:$A,大豆!$A:$AY,33,0)</f>
        <v>73</v>
      </c>
      <c r="AD88" s="13">
        <f>VLOOKUP($A:$A,大豆!$A:$AY,38,0)</f>
        <v>87</v>
      </c>
      <c r="AE88" s="13">
        <f>VLOOKUP($A:$A,大豆!$A:$AY,43,0)</f>
        <v>70</v>
      </c>
      <c r="AF88" s="13">
        <f>VLOOKUP($A:$A,大豆!$A:$AY,48,0)</f>
        <v>35</v>
      </c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</row>
    <row r="89" spans="1:52">
      <c r="A89" s="3" t="s">
        <v>221</v>
      </c>
      <c r="B89" s="13">
        <v>124</v>
      </c>
      <c r="C89" s="13">
        <v>111</v>
      </c>
      <c r="D89" s="13">
        <v>102</v>
      </c>
      <c r="E89" s="13">
        <v>45</v>
      </c>
      <c r="F89" s="13">
        <v>70</v>
      </c>
      <c r="G89" s="13">
        <v>99</v>
      </c>
      <c r="H89" s="13">
        <v>119</v>
      </c>
      <c r="I89" s="13">
        <v>113</v>
      </c>
      <c r="J89" s="13">
        <v>98</v>
      </c>
      <c r="K89" s="82">
        <v>54</v>
      </c>
      <c r="L89" s="13">
        <v>158</v>
      </c>
      <c r="M89" s="13">
        <v>148</v>
      </c>
      <c r="N89" s="13">
        <v>176</v>
      </c>
      <c r="O89" s="13">
        <v>147</v>
      </c>
      <c r="P89" s="13">
        <v>89</v>
      </c>
      <c r="Q89" s="13">
        <v>161</v>
      </c>
      <c r="R89" s="13">
        <v>104</v>
      </c>
      <c r="S89" s="13">
        <v>151</v>
      </c>
      <c r="T89" s="13">
        <v>137</v>
      </c>
      <c r="U89" s="13">
        <v>169</v>
      </c>
      <c r="V89" s="3"/>
      <c r="W89" s="12">
        <f>VLOOKUP($A:$A,大豆!$A:$AY,3,0)</f>
        <v>124</v>
      </c>
      <c r="X89" s="13">
        <f>VLOOKUP($A:$A,大豆!$A:$AY,8,0)</f>
        <v>111</v>
      </c>
      <c r="Y89" s="13">
        <f>VLOOKUP($A:$A,大豆!$A:$AY,13,0)</f>
        <v>102</v>
      </c>
      <c r="Z89" s="13">
        <f>VLOOKUP($A:$A,大豆!$A:$AY,18,0)</f>
        <v>45</v>
      </c>
      <c r="AA89" s="13">
        <f>VLOOKUP($A:$A,大豆!$A:$AY,23,0)</f>
        <v>70</v>
      </c>
      <c r="AB89" s="13">
        <f>VLOOKUP($A:$A,大豆!$A:$AY,28,0)</f>
        <v>99</v>
      </c>
      <c r="AC89" s="13">
        <f>VLOOKUP($A:$A,大豆!$A:$AY,33,0)</f>
        <v>119</v>
      </c>
      <c r="AD89" s="13">
        <f>VLOOKUP($A:$A,大豆!$A:$AY,38,0)</f>
        <v>113</v>
      </c>
      <c r="AE89" s="13">
        <f>VLOOKUP($A:$A,大豆!$A:$AY,43,0)</f>
        <v>98</v>
      </c>
      <c r="AF89" s="13">
        <f>VLOOKUP($A:$A,大豆!$A:$AY,48,0)</f>
        <v>54</v>
      </c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</row>
    <row r="90" spans="1:52">
      <c r="A90" s="3" t="s">
        <v>222</v>
      </c>
      <c r="B90" s="13">
        <v>117</v>
      </c>
      <c r="C90" s="13">
        <v>116</v>
      </c>
      <c r="D90" s="13">
        <v>95</v>
      </c>
      <c r="E90" s="13">
        <v>70</v>
      </c>
      <c r="F90" s="13">
        <v>90</v>
      </c>
      <c r="G90" s="13">
        <v>127</v>
      </c>
      <c r="H90" s="13">
        <v>140</v>
      </c>
      <c r="I90" s="13">
        <v>126</v>
      </c>
      <c r="J90" s="13">
        <v>113</v>
      </c>
      <c r="K90" s="82">
        <v>98</v>
      </c>
      <c r="L90" s="13">
        <v>158</v>
      </c>
      <c r="M90" s="13">
        <v>148</v>
      </c>
      <c r="N90" s="13">
        <v>176</v>
      </c>
      <c r="O90" s="13">
        <v>147</v>
      </c>
      <c r="P90" s="13">
        <v>89</v>
      </c>
      <c r="Q90" s="13">
        <v>161</v>
      </c>
      <c r="R90" s="13">
        <v>104</v>
      </c>
      <c r="S90" s="13">
        <v>151</v>
      </c>
      <c r="T90" s="13">
        <v>137</v>
      </c>
      <c r="U90" s="13">
        <v>169</v>
      </c>
      <c r="V90" s="3"/>
      <c r="W90" s="12">
        <f>VLOOKUP($A:$A,大豆!$A:$AY,3,0)</f>
        <v>117</v>
      </c>
      <c r="X90" s="13">
        <f>VLOOKUP($A:$A,大豆!$A:$AY,8,0)</f>
        <v>116</v>
      </c>
      <c r="Y90" s="13">
        <f>VLOOKUP($A:$A,大豆!$A:$AY,13,0)</f>
        <v>95</v>
      </c>
      <c r="Z90" s="13">
        <f>VLOOKUP($A:$A,大豆!$A:$AY,18,0)</f>
        <v>70</v>
      </c>
      <c r="AA90" s="13">
        <f>VLOOKUP($A:$A,大豆!$A:$AY,23,0)</f>
        <v>90</v>
      </c>
      <c r="AB90" s="13">
        <f>VLOOKUP($A:$A,大豆!$A:$AY,28,0)</f>
        <v>127</v>
      </c>
      <c r="AC90" s="13">
        <f>VLOOKUP($A:$A,大豆!$A:$AY,33,0)</f>
        <v>140</v>
      </c>
      <c r="AD90" s="13">
        <f>VLOOKUP($A:$A,大豆!$A:$AY,38,0)</f>
        <v>126</v>
      </c>
      <c r="AE90" s="13">
        <f>VLOOKUP($A:$A,大豆!$A:$AY,43,0)</f>
        <v>113</v>
      </c>
      <c r="AF90" s="13">
        <f>VLOOKUP($A:$A,大豆!$A:$AY,48,0)</f>
        <v>98</v>
      </c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</row>
    <row r="91" spans="1:52">
      <c r="A91" s="3" t="s">
        <v>223</v>
      </c>
      <c r="B91" s="13">
        <v>123</v>
      </c>
      <c r="C91" s="13">
        <v>117</v>
      </c>
      <c r="D91" s="13">
        <v>100</v>
      </c>
      <c r="E91" s="13">
        <v>65</v>
      </c>
      <c r="F91" s="13">
        <v>130</v>
      </c>
      <c r="G91" s="13">
        <v>130</v>
      </c>
      <c r="H91" s="13">
        <v>155</v>
      </c>
      <c r="I91" s="13">
        <v>150</v>
      </c>
      <c r="J91" s="13">
        <v>130</v>
      </c>
      <c r="K91" s="82">
        <v>112</v>
      </c>
      <c r="L91" s="13">
        <v>158</v>
      </c>
      <c r="M91" s="13">
        <v>148</v>
      </c>
      <c r="N91" s="13">
        <v>176</v>
      </c>
      <c r="O91" s="13">
        <v>147</v>
      </c>
      <c r="P91" s="13">
        <v>89</v>
      </c>
      <c r="Q91" s="13">
        <v>161</v>
      </c>
      <c r="R91" s="13">
        <v>104</v>
      </c>
      <c r="S91" s="13">
        <v>151</v>
      </c>
      <c r="T91" s="13">
        <v>137</v>
      </c>
      <c r="U91" s="13">
        <v>169</v>
      </c>
      <c r="V91" s="3"/>
      <c r="W91" s="12">
        <f>VLOOKUP($A:$A,大豆!$A:$AY,3,0)</f>
        <v>123</v>
      </c>
      <c r="X91" s="13">
        <f>VLOOKUP($A:$A,大豆!$A:$AY,8,0)</f>
        <v>117</v>
      </c>
      <c r="Y91" s="13">
        <f>VLOOKUP($A:$A,大豆!$A:$AY,13,0)</f>
        <v>100</v>
      </c>
      <c r="Z91" s="13">
        <f>VLOOKUP($A:$A,大豆!$A:$AY,18,0)</f>
        <v>65</v>
      </c>
      <c r="AA91" s="13">
        <f>VLOOKUP($A:$A,大豆!$A:$AY,23,0)</f>
        <v>130</v>
      </c>
      <c r="AB91" s="13">
        <f>VLOOKUP($A:$A,大豆!$A:$AY,28,0)</f>
        <v>130</v>
      </c>
      <c r="AC91" s="13">
        <f>VLOOKUP($A:$A,大豆!$A:$AY,33,0)</f>
        <v>155</v>
      </c>
      <c r="AD91" s="13">
        <f>VLOOKUP($A:$A,大豆!$A:$AY,38,0)</f>
        <v>150</v>
      </c>
      <c r="AE91" s="13">
        <f>VLOOKUP($A:$A,大豆!$A:$AY,43,0)</f>
        <v>130</v>
      </c>
      <c r="AF91" s="13">
        <f>VLOOKUP($A:$A,大豆!$A:$AY,48,0)</f>
        <v>112</v>
      </c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</row>
    <row r="92" spans="1:52">
      <c r="A92" s="3" t="s">
        <v>224</v>
      </c>
      <c r="B92" s="13">
        <v>165</v>
      </c>
      <c r="C92" s="13">
        <v>179</v>
      </c>
      <c r="D92" s="13">
        <v>177</v>
      </c>
      <c r="E92" s="13">
        <v>127</v>
      </c>
      <c r="F92" s="13">
        <v>187</v>
      </c>
      <c r="G92" s="13">
        <v>125</v>
      </c>
      <c r="H92" s="13">
        <v>203</v>
      </c>
      <c r="I92" s="13">
        <v>204</v>
      </c>
      <c r="J92" s="13">
        <v>228</v>
      </c>
      <c r="K92" s="82">
        <v>206</v>
      </c>
      <c r="L92" s="13">
        <v>158</v>
      </c>
      <c r="M92" s="13">
        <v>148</v>
      </c>
      <c r="N92" s="13">
        <v>176</v>
      </c>
      <c r="O92" s="13">
        <v>147</v>
      </c>
      <c r="P92" s="13">
        <v>89</v>
      </c>
      <c r="Q92" s="13">
        <v>161</v>
      </c>
      <c r="R92" s="13">
        <v>104</v>
      </c>
      <c r="S92" s="13">
        <v>151</v>
      </c>
      <c r="T92" s="13">
        <v>137</v>
      </c>
      <c r="U92" s="13">
        <v>169</v>
      </c>
      <c r="V92" s="3"/>
      <c r="W92" s="12">
        <f>VLOOKUP($A:$A,大豆!$A:$AY,3,0)</f>
        <v>165</v>
      </c>
      <c r="X92" s="13">
        <f>VLOOKUP($A:$A,大豆!$A:$AY,8,0)</f>
        <v>179</v>
      </c>
      <c r="Y92" s="13">
        <f>VLOOKUP($A:$A,大豆!$A:$AY,13,0)</f>
        <v>177</v>
      </c>
      <c r="Z92" s="13">
        <f>VLOOKUP($A:$A,大豆!$A:$AY,18,0)</f>
        <v>127</v>
      </c>
      <c r="AA92" s="13">
        <f>VLOOKUP($A:$A,大豆!$A:$AY,23,0)</f>
        <v>187</v>
      </c>
      <c r="AB92" s="13">
        <f>VLOOKUP($A:$A,大豆!$A:$AY,28,0)</f>
        <v>125</v>
      </c>
      <c r="AC92" s="13">
        <f>VLOOKUP($A:$A,大豆!$A:$AY,33,0)</f>
        <v>203</v>
      </c>
      <c r="AD92" s="13">
        <f>VLOOKUP($A:$A,大豆!$A:$AY,38,0)</f>
        <v>204</v>
      </c>
      <c r="AE92" s="13">
        <f>VLOOKUP($A:$A,大豆!$A:$AY,43,0)</f>
        <v>228</v>
      </c>
      <c r="AF92" s="13">
        <f>VLOOKUP($A:$A,大豆!$A:$AY,48,0)</f>
        <v>206</v>
      </c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</row>
    <row r="93" spans="1:52">
      <c r="A93" s="3" t="s">
        <v>225</v>
      </c>
      <c r="B93" s="13">
        <v>59</v>
      </c>
      <c r="C93" s="13">
        <v>43</v>
      </c>
      <c r="D93" s="13">
        <v>60</v>
      </c>
      <c r="E93" s="13">
        <v>20</v>
      </c>
      <c r="F93" s="13">
        <v>42</v>
      </c>
      <c r="G93" s="13">
        <v>42</v>
      </c>
      <c r="H93" s="13">
        <v>52</v>
      </c>
      <c r="I93" s="13">
        <v>38</v>
      </c>
      <c r="J93" s="13">
        <v>28</v>
      </c>
      <c r="K93" s="82">
        <v>7</v>
      </c>
      <c r="L93" s="13">
        <v>158</v>
      </c>
      <c r="M93" s="13">
        <v>148</v>
      </c>
      <c r="N93" s="13">
        <v>176</v>
      </c>
      <c r="O93" s="13">
        <v>147</v>
      </c>
      <c r="P93" s="13">
        <v>89</v>
      </c>
      <c r="Q93" s="13">
        <v>161</v>
      </c>
      <c r="R93" s="13">
        <v>104</v>
      </c>
      <c r="S93" s="13">
        <v>151</v>
      </c>
      <c r="T93" s="13">
        <v>137</v>
      </c>
      <c r="U93" s="13">
        <v>169</v>
      </c>
      <c r="V93" s="3"/>
      <c r="W93" s="12">
        <f>VLOOKUP($A:$A,大豆!$A:$AY,3,0)</f>
        <v>59</v>
      </c>
      <c r="X93" s="13">
        <f>VLOOKUP($A:$A,大豆!$A:$AY,8,0)</f>
        <v>43</v>
      </c>
      <c r="Y93" s="13">
        <f>VLOOKUP($A:$A,大豆!$A:$AY,13,0)</f>
        <v>60</v>
      </c>
      <c r="Z93" s="13">
        <f>VLOOKUP($A:$A,大豆!$A:$AY,18,0)</f>
        <v>20</v>
      </c>
      <c r="AA93" s="13">
        <f>VLOOKUP($A:$A,大豆!$A:$AY,23,0)</f>
        <v>42</v>
      </c>
      <c r="AB93" s="13">
        <f>VLOOKUP($A:$A,大豆!$A:$AY,28,0)</f>
        <v>42</v>
      </c>
      <c r="AC93" s="13">
        <f>VLOOKUP($A:$A,大豆!$A:$AY,33,0)</f>
        <v>52</v>
      </c>
      <c r="AD93" s="13">
        <f>VLOOKUP($A:$A,大豆!$A:$AY,38,0)</f>
        <v>38</v>
      </c>
      <c r="AE93" s="13">
        <f>VLOOKUP($A:$A,大豆!$A:$AY,43,0)</f>
        <v>28</v>
      </c>
      <c r="AF93" s="13">
        <f>VLOOKUP($A:$A,大豆!$A:$AY,48,0)</f>
        <v>7</v>
      </c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</row>
    <row r="94" spans="1:52">
      <c r="A94" s="3" t="s">
        <v>226</v>
      </c>
      <c r="B94" s="13">
        <v>28</v>
      </c>
      <c r="C94" s="13">
        <v>26</v>
      </c>
      <c r="D94" s="13">
        <v>37</v>
      </c>
      <c r="E94" s="13">
        <v>18</v>
      </c>
      <c r="F94" s="13">
        <v>27</v>
      </c>
      <c r="G94" s="13">
        <v>40</v>
      </c>
      <c r="H94" s="13">
        <v>50</v>
      </c>
      <c r="I94" s="13">
        <v>33</v>
      </c>
      <c r="J94" s="13">
        <v>21</v>
      </c>
      <c r="K94" s="82">
        <v>5</v>
      </c>
      <c r="L94" s="13">
        <v>158</v>
      </c>
      <c r="M94" s="13">
        <v>148</v>
      </c>
      <c r="N94" s="13">
        <v>176</v>
      </c>
      <c r="O94" s="13">
        <v>147</v>
      </c>
      <c r="P94" s="13">
        <v>89</v>
      </c>
      <c r="Q94" s="13">
        <v>161</v>
      </c>
      <c r="R94" s="13">
        <v>104</v>
      </c>
      <c r="S94" s="13">
        <v>151</v>
      </c>
      <c r="T94" s="13">
        <v>137</v>
      </c>
      <c r="U94" s="13">
        <v>169</v>
      </c>
      <c r="V94" s="3"/>
      <c r="W94" s="12">
        <f>VLOOKUP($A:$A,大豆!$A:$AY,3,0)</f>
        <v>28</v>
      </c>
      <c r="X94" s="13">
        <f>VLOOKUP($A:$A,大豆!$A:$AY,8,0)</f>
        <v>26</v>
      </c>
      <c r="Y94" s="13">
        <f>VLOOKUP($A:$A,大豆!$A:$AY,13,0)</f>
        <v>37</v>
      </c>
      <c r="Z94" s="13">
        <f>VLOOKUP($A:$A,大豆!$A:$AY,18,0)</f>
        <v>18</v>
      </c>
      <c r="AA94" s="13">
        <f>VLOOKUP($A:$A,大豆!$A:$AY,23,0)</f>
        <v>27</v>
      </c>
      <c r="AB94" s="13">
        <f>VLOOKUP($A:$A,大豆!$A:$AY,28,0)</f>
        <v>40</v>
      </c>
      <c r="AC94" s="13">
        <f>VLOOKUP($A:$A,大豆!$A:$AY,33,0)</f>
        <v>50</v>
      </c>
      <c r="AD94" s="13">
        <f>VLOOKUP($A:$A,大豆!$A:$AY,38,0)</f>
        <v>33</v>
      </c>
      <c r="AE94" s="13">
        <f>VLOOKUP($A:$A,大豆!$A:$AY,43,0)</f>
        <v>21</v>
      </c>
      <c r="AF94" s="13">
        <f>VLOOKUP($A:$A,大豆!$A:$AY,48,0)</f>
        <v>5</v>
      </c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</row>
    <row r="95" spans="1:52">
      <c r="A95" s="3" t="s">
        <v>227</v>
      </c>
      <c r="B95" s="13">
        <v>89</v>
      </c>
      <c r="C95" s="13">
        <v>82</v>
      </c>
      <c r="D95" s="13">
        <v>77</v>
      </c>
      <c r="E95" s="13">
        <v>42</v>
      </c>
      <c r="F95" s="13">
        <v>43</v>
      </c>
      <c r="G95" s="13">
        <v>41</v>
      </c>
      <c r="H95" s="13">
        <v>48</v>
      </c>
      <c r="I95" s="13">
        <v>44</v>
      </c>
      <c r="J95" s="13">
        <v>43</v>
      </c>
      <c r="K95" s="82">
        <v>35</v>
      </c>
      <c r="L95" s="13">
        <v>158</v>
      </c>
      <c r="M95" s="13">
        <v>148</v>
      </c>
      <c r="N95" s="13">
        <v>176</v>
      </c>
      <c r="O95" s="13">
        <v>147</v>
      </c>
      <c r="P95" s="13">
        <v>89</v>
      </c>
      <c r="Q95" s="13">
        <v>161</v>
      </c>
      <c r="R95" s="13">
        <v>104</v>
      </c>
      <c r="S95" s="13">
        <v>151</v>
      </c>
      <c r="T95" s="13">
        <v>137</v>
      </c>
      <c r="U95" s="13">
        <v>169</v>
      </c>
      <c r="V95" s="3"/>
      <c r="W95" s="12">
        <f>VLOOKUP($A:$A,大豆!$A:$AY,3,0)</f>
        <v>89</v>
      </c>
      <c r="X95" s="13">
        <f>VLOOKUP($A:$A,大豆!$A:$AY,8,0)</f>
        <v>82</v>
      </c>
      <c r="Y95" s="13">
        <f>VLOOKUP($A:$A,大豆!$A:$AY,13,0)</f>
        <v>77</v>
      </c>
      <c r="Z95" s="13">
        <f>VLOOKUP($A:$A,大豆!$A:$AY,18,0)</f>
        <v>42</v>
      </c>
      <c r="AA95" s="13">
        <f>VLOOKUP($A:$A,大豆!$A:$AY,23,0)</f>
        <v>43</v>
      </c>
      <c r="AB95" s="13">
        <f>VLOOKUP($A:$A,大豆!$A:$AY,28,0)</f>
        <v>41</v>
      </c>
      <c r="AC95" s="13">
        <f>VLOOKUP($A:$A,大豆!$A:$AY,33,0)</f>
        <v>48</v>
      </c>
      <c r="AD95" s="13">
        <f>VLOOKUP($A:$A,大豆!$A:$AY,38,0)</f>
        <v>44</v>
      </c>
      <c r="AE95" s="13">
        <f>VLOOKUP($A:$A,大豆!$A:$AY,43,0)</f>
        <v>43</v>
      </c>
      <c r="AF95" s="13">
        <f>VLOOKUP($A:$A,大豆!$A:$AY,48,0)</f>
        <v>35</v>
      </c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</row>
    <row r="96" spans="1:52">
      <c r="A96" s="3" t="s">
        <v>228</v>
      </c>
      <c r="B96" s="13">
        <v>95</v>
      </c>
      <c r="C96" s="13">
        <v>87</v>
      </c>
      <c r="D96" s="13">
        <v>88</v>
      </c>
      <c r="E96" s="13">
        <v>35</v>
      </c>
      <c r="F96" s="13">
        <v>45</v>
      </c>
      <c r="G96" s="13">
        <v>46</v>
      </c>
      <c r="H96" s="13">
        <v>63</v>
      </c>
      <c r="I96" s="13">
        <v>63</v>
      </c>
      <c r="J96" s="13">
        <v>48</v>
      </c>
      <c r="K96" s="82">
        <v>39</v>
      </c>
      <c r="L96" s="13">
        <v>158</v>
      </c>
      <c r="M96" s="13">
        <v>148</v>
      </c>
      <c r="N96" s="13">
        <v>176</v>
      </c>
      <c r="O96" s="13">
        <v>147</v>
      </c>
      <c r="P96" s="13">
        <v>89</v>
      </c>
      <c r="Q96" s="13">
        <v>161</v>
      </c>
      <c r="R96" s="13">
        <v>104</v>
      </c>
      <c r="S96" s="13">
        <v>151</v>
      </c>
      <c r="T96" s="13">
        <v>137</v>
      </c>
      <c r="U96" s="13">
        <v>169</v>
      </c>
      <c r="V96" s="3"/>
      <c r="W96" s="12">
        <f>VLOOKUP($A:$A,大豆!$A:$AY,3,0)</f>
        <v>95</v>
      </c>
      <c r="X96" s="13">
        <f>VLOOKUP($A:$A,大豆!$A:$AY,8,0)</f>
        <v>87</v>
      </c>
      <c r="Y96" s="13">
        <f>VLOOKUP($A:$A,大豆!$A:$AY,13,0)</f>
        <v>88</v>
      </c>
      <c r="Z96" s="13">
        <f>VLOOKUP($A:$A,大豆!$A:$AY,18,0)</f>
        <v>35</v>
      </c>
      <c r="AA96" s="13">
        <f>VLOOKUP($A:$A,大豆!$A:$AY,23,0)</f>
        <v>45</v>
      </c>
      <c r="AB96" s="13">
        <f>VLOOKUP($A:$A,大豆!$A:$AY,28,0)</f>
        <v>46</v>
      </c>
      <c r="AC96" s="13">
        <f>VLOOKUP($A:$A,大豆!$A:$AY,33,0)</f>
        <v>63</v>
      </c>
      <c r="AD96" s="13">
        <f>VLOOKUP($A:$A,大豆!$A:$AY,38,0)</f>
        <v>63</v>
      </c>
      <c r="AE96" s="13">
        <f>VLOOKUP($A:$A,大豆!$A:$AY,43,0)</f>
        <v>48</v>
      </c>
      <c r="AF96" s="13">
        <f>VLOOKUP($A:$A,大豆!$A:$AY,48,0)</f>
        <v>39</v>
      </c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</row>
    <row r="97" spans="1:52">
      <c r="A97" s="3" t="s">
        <v>229</v>
      </c>
      <c r="B97" s="13">
        <v>84</v>
      </c>
      <c r="C97" s="13">
        <v>78</v>
      </c>
      <c r="D97" s="13">
        <v>86</v>
      </c>
      <c r="E97" s="13">
        <v>36</v>
      </c>
      <c r="F97" s="13">
        <v>30</v>
      </c>
      <c r="G97" s="13">
        <v>47</v>
      </c>
      <c r="H97" s="13">
        <v>63</v>
      </c>
      <c r="I97" s="13">
        <v>49</v>
      </c>
      <c r="J97" s="13">
        <v>42</v>
      </c>
      <c r="K97" s="82">
        <v>52</v>
      </c>
      <c r="L97" s="13">
        <v>158</v>
      </c>
      <c r="M97" s="13">
        <v>148</v>
      </c>
      <c r="N97" s="13">
        <v>176</v>
      </c>
      <c r="O97" s="13">
        <v>147</v>
      </c>
      <c r="P97" s="13">
        <v>89</v>
      </c>
      <c r="Q97" s="13">
        <v>161</v>
      </c>
      <c r="R97" s="13">
        <v>104</v>
      </c>
      <c r="S97" s="13">
        <v>151</v>
      </c>
      <c r="T97" s="13">
        <v>137</v>
      </c>
      <c r="U97" s="13">
        <v>169</v>
      </c>
      <c r="V97" s="3"/>
      <c r="W97" s="12">
        <f>VLOOKUP($A:$A,大豆!$A:$AY,3,0)</f>
        <v>84</v>
      </c>
      <c r="X97" s="13">
        <f>VLOOKUP($A:$A,大豆!$A:$AY,8,0)</f>
        <v>78</v>
      </c>
      <c r="Y97" s="13">
        <f>VLOOKUP($A:$A,大豆!$A:$AY,13,0)</f>
        <v>86</v>
      </c>
      <c r="Z97" s="13">
        <f>VLOOKUP($A:$A,大豆!$A:$AY,18,0)</f>
        <v>36</v>
      </c>
      <c r="AA97" s="13">
        <f>VLOOKUP($A:$A,大豆!$A:$AY,23,0)</f>
        <v>30</v>
      </c>
      <c r="AB97" s="13">
        <f>VLOOKUP($A:$A,大豆!$A:$AY,28,0)</f>
        <v>47</v>
      </c>
      <c r="AC97" s="13">
        <f>VLOOKUP($A:$A,大豆!$A:$AY,33,0)</f>
        <v>63</v>
      </c>
      <c r="AD97" s="13">
        <f>VLOOKUP($A:$A,大豆!$A:$AY,38,0)</f>
        <v>49</v>
      </c>
      <c r="AE97" s="13">
        <f>VLOOKUP($A:$A,大豆!$A:$AY,43,0)</f>
        <v>42</v>
      </c>
      <c r="AF97" s="13">
        <f>VLOOKUP($A:$A,大豆!$A:$AY,48,0)</f>
        <v>52</v>
      </c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</row>
    <row r="98" spans="1:52">
      <c r="A98" s="3" t="s">
        <v>230</v>
      </c>
      <c r="B98" s="13">
        <v>104</v>
      </c>
      <c r="C98" s="13">
        <v>131</v>
      </c>
      <c r="D98" s="13">
        <v>147</v>
      </c>
      <c r="E98" s="13">
        <v>63</v>
      </c>
      <c r="F98" s="13">
        <v>120</v>
      </c>
      <c r="G98" s="13">
        <v>103</v>
      </c>
      <c r="H98" s="13">
        <v>134</v>
      </c>
      <c r="I98" s="13">
        <v>127</v>
      </c>
      <c r="J98" s="13">
        <v>103</v>
      </c>
      <c r="K98" s="82">
        <v>90</v>
      </c>
      <c r="L98" s="13">
        <v>158</v>
      </c>
      <c r="M98" s="13">
        <v>148</v>
      </c>
      <c r="N98" s="13">
        <v>176</v>
      </c>
      <c r="O98" s="13">
        <v>147</v>
      </c>
      <c r="P98" s="13">
        <v>89</v>
      </c>
      <c r="Q98" s="13">
        <v>161</v>
      </c>
      <c r="R98" s="13">
        <v>104</v>
      </c>
      <c r="S98" s="13">
        <v>151</v>
      </c>
      <c r="T98" s="13">
        <v>137</v>
      </c>
      <c r="U98" s="13">
        <v>169</v>
      </c>
      <c r="V98" s="3"/>
      <c r="W98" s="12">
        <f>VLOOKUP($A:$A,大豆!$A:$AY,3,0)</f>
        <v>104</v>
      </c>
      <c r="X98" s="13">
        <f>VLOOKUP($A:$A,大豆!$A:$AY,8,0)</f>
        <v>131</v>
      </c>
      <c r="Y98" s="13">
        <f>VLOOKUP($A:$A,大豆!$A:$AY,13,0)</f>
        <v>147</v>
      </c>
      <c r="Z98" s="13">
        <f>VLOOKUP($A:$A,大豆!$A:$AY,18,0)</f>
        <v>63</v>
      </c>
      <c r="AA98" s="13">
        <f>VLOOKUP($A:$A,大豆!$A:$AY,23,0)</f>
        <v>120</v>
      </c>
      <c r="AB98" s="13">
        <f>VLOOKUP($A:$A,大豆!$A:$AY,28,0)</f>
        <v>103</v>
      </c>
      <c r="AC98" s="13">
        <f>VLOOKUP($A:$A,大豆!$A:$AY,33,0)</f>
        <v>134</v>
      </c>
      <c r="AD98" s="13">
        <f>VLOOKUP($A:$A,大豆!$A:$AY,38,0)</f>
        <v>127</v>
      </c>
      <c r="AE98" s="13">
        <f>VLOOKUP($A:$A,大豆!$A:$AY,43,0)</f>
        <v>103</v>
      </c>
      <c r="AF98" s="13">
        <f>VLOOKUP($A:$A,大豆!$A:$AY,48,0)</f>
        <v>90</v>
      </c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</row>
    <row r="99" spans="1:52">
      <c r="A99" s="3" t="s">
        <v>231</v>
      </c>
      <c r="B99" s="13">
        <v>99</v>
      </c>
      <c r="C99" s="13">
        <v>100</v>
      </c>
      <c r="D99" s="13">
        <v>100</v>
      </c>
      <c r="E99" s="13">
        <v>70</v>
      </c>
      <c r="F99" s="13">
        <v>80</v>
      </c>
      <c r="G99" s="13">
        <v>115</v>
      </c>
      <c r="H99" s="13">
        <v>136</v>
      </c>
      <c r="I99" s="13">
        <v>124</v>
      </c>
      <c r="J99" s="13">
        <v>108</v>
      </c>
      <c r="K99" s="82">
        <v>96</v>
      </c>
      <c r="L99" s="13">
        <v>158</v>
      </c>
      <c r="M99" s="13">
        <v>148</v>
      </c>
      <c r="N99" s="13">
        <v>176</v>
      </c>
      <c r="O99" s="13">
        <v>147</v>
      </c>
      <c r="P99" s="13">
        <v>89</v>
      </c>
      <c r="Q99" s="13">
        <v>161</v>
      </c>
      <c r="R99" s="13">
        <v>104</v>
      </c>
      <c r="S99" s="13">
        <v>151</v>
      </c>
      <c r="T99" s="13">
        <v>137</v>
      </c>
      <c r="U99" s="13">
        <v>169</v>
      </c>
      <c r="V99" s="3"/>
      <c r="W99" s="12">
        <f>VLOOKUP($A:$A,大豆!$A:$AY,3,0)</f>
        <v>99</v>
      </c>
      <c r="X99" s="13">
        <f>VLOOKUP($A:$A,大豆!$A:$AY,8,0)</f>
        <v>100</v>
      </c>
      <c r="Y99" s="13">
        <f>VLOOKUP($A:$A,大豆!$A:$AY,13,0)</f>
        <v>100</v>
      </c>
      <c r="Z99" s="13">
        <f>VLOOKUP($A:$A,大豆!$A:$AY,18,0)</f>
        <v>70</v>
      </c>
      <c r="AA99" s="13">
        <f>VLOOKUP($A:$A,大豆!$A:$AY,23,0)</f>
        <v>80</v>
      </c>
      <c r="AB99" s="13">
        <f>VLOOKUP($A:$A,大豆!$A:$AY,28,0)</f>
        <v>115</v>
      </c>
      <c r="AC99" s="13">
        <f>VLOOKUP($A:$A,大豆!$A:$AY,33,0)</f>
        <v>136</v>
      </c>
      <c r="AD99" s="13">
        <f>VLOOKUP($A:$A,大豆!$A:$AY,38,0)</f>
        <v>124</v>
      </c>
      <c r="AE99" s="13">
        <f>VLOOKUP($A:$A,大豆!$A:$AY,43,0)</f>
        <v>108</v>
      </c>
      <c r="AF99" s="13">
        <f>VLOOKUP($A:$A,大豆!$A:$AY,48,0)</f>
        <v>96</v>
      </c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</row>
    <row r="100" spans="1:52">
      <c r="A100" s="3" t="s">
        <v>232</v>
      </c>
      <c r="B100" s="13">
        <v>99</v>
      </c>
      <c r="C100" s="13">
        <v>100</v>
      </c>
      <c r="D100" s="13">
        <v>100</v>
      </c>
      <c r="E100" s="13">
        <v>85</v>
      </c>
      <c r="F100" s="13">
        <v>80</v>
      </c>
      <c r="G100" s="13">
        <v>118</v>
      </c>
      <c r="H100" s="13">
        <v>141</v>
      </c>
      <c r="I100" s="13">
        <v>138</v>
      </c>
      <c r="J100" s="13">
        <v>120</v>
      </c>
      <c r="K100" s="82">
        <v>106</v>
      </c>
      <c r="L100" s="13">
        <v>158</v>
      </c>
      <c r="M100" s="13">
        <v>148</v>
      </c>
      <c r="N100" s="13">
        <v>176</v>
      </c>
      <c r="O100" s="13">
        <v>147</v>
      </c>
      <c r="P100" s="13">
        <v>89</v>
      </c>
      <c r="Q100" s="13">
        <v>161</v>
      </c>
      <c r="R100" s="13">
        <v>104</v>
      </c>
      <c r="S100" s="13">
        <v>151</v>
      </c>
      <c r="T100" s="13">
        <v>137</v>
      </c>
      <c r="U100" s="13">
        <v>169</v>
      </c>
      <c r="V100" s="3"/>
      <c r="W100" s="12">
        <f>VLOOKUP($A:$A,大豆!$A:$AY,3,0)</f>
        <v>99</v>
      </c>
      <c r="X100" s="13">
        <f>VLOOKUP($A:$A,大豆!$A:$AY,8,0)</f>
        <v>100</v>
      </c>
      <c r="Y100" s="13">
        <f>VLOOKUP($A:$A,大豆!$A:$AY,13,0)</f>
        <v>100</v>
      </c>
      <c r="Z100" s="13">
        <f>VLOOKUP($A:$A,大豆!$A:$AY,18,0)</f>
        <v>85</v>
      </c>
      <c r="AA100" s="13">
        <f>VLOOKUP($A:$A,大豆!$A:$AY,23,0)</f>
        <v>80</v>
      </c>
      <c r="AB100" s="13">
        <f>VLOOKUP($A:$A,大豆!$A:$AY,28,0)</f>
        <v>118</v>
      </c>
      <c r="AC100" s="13">
        <f>VLOOKUP($A:$A,大豆!$A:$AY,33,0)</f>
        <v>141</v>
      </c>
      <c r="AD100" s="13">
        <f>VLOOKUP($A:$A,大豆!$A:$AY,38,0)</f>
        <v>138</v>
      </c>
      <c r="AE100" s="13">
        <f>VLOOKUP($A:$A,大豆!$A:$AY,43,0)</f>
        <v>120</v>
      </c>
      <c r="AF100" s="13">
        <f>VLOOKUP($A:$A,大豆!$A:$AY,48,0)</f>
        <v>106</v>
      </c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</row>
    <row r="101" spans="1:52">
      <c r="A101" s="3" t="s">
        <v>233</v>
      </c>
      <c r="B101" s="13">
        <v>99</v>
      </c>
      <c r="C101" s="13">
        <v>100</v>
      </c>
      <c r="D101" s="13">
        <v>100</v>
      </c>
      <c r="E101" s="13">
        <v>90</v>
      </c>
      <c r="F101" s="13">
        <v>80</v>
      </c>
      <c r="G101" s="13">
        <v>121</v>
      </c>
      <c r="H101" s="13">
        <v>145</v>
      </c>
      <c r="I101" s="13">
        <v>142</v>
      </c>
      <c r="J101" s="13">
        <v>124</v>
      </c>
      <c r="K101" s="82">
        <v>110</v>
      </c>
      <c r="L101" s="13">
        <v>158</v>
      </c>
      <c r="M101" s="13">
        <v>148</v>
      </c>
      <c r="N101" s="13">
        <v>176</v>
      </c>
      <c r="O101" s="13">
        <v>147</v>
      </c>
      <c r="P101" s="13">
        <v>89</v>
      </c>
      <c r="Q101" s="13">
        <v>161</v>
      </c>
      <c r="R101" s="13">
        <v>104</v>
      </c>
      <c r="S101" s="13">
        <v>151</v>
      </c>
      <c r="T101" s="13">
        <v>137</v>
      </c>
      <c r="U101" s="13">
        <v>169</v>
      </c>
      <c r="V101" s="3"/>
      <c r="W101" s="12">
        <f>VLOOKUP($A:$A,大豆!$A:$AY,3,0)</f>
        <v>99</v>
      </c>
      <c r="X101" s="13">
        <f>VLOOKUP($A:$A,大豆!$A:$AY,8,0)</f>
        <v>100</v>
      </c>
      <c r="Y101" s="13">
        <f>VLOOKUP($A:$A,大豆!$A:$AY,13,0)</f>
        <v>100</v>
      </c>
      <c r="Z101" s="13">
        <f>VLOOKUP($A:$A,大豆!$A:$AY,18,0)</f>
        <v>90</v>
      </c>
      <c r="AA101" s="13">
        <f>VLOOKUP($A:$A,大豆!$A:$AY,23,0)</f>
        <v>80</v>
      </c>
      <c r="AB101" s="13">
        <f>VLOOKUP($A:$A,大豆!$A:$AY,28,0)</f>
        <v>121</v>
      </c>
      <c r="AC101" s="13">
        <f>VLOOKUP($A:$A,大豆!$A:$AY,33,0)</f>
        <v>145</v>
      </c>
      <c r="AD101" s="13">
        <f>VLOOKUP($A:$A,大豆!$A:$AY,38,0)</f>
        <v>142</v>
      </c>
      <c r="AE101" s="13">
        <f>VLOOKUP($A:$A,大豆!$A:$AY,43,0)</f>
        <v>124</v>
      </c>
      <c r="AF101" s="13">
        <f>VLOOKUP($A:$A,大豆!$A:$AY,48,0)</f>
        <v>110</v>
      </c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</row>
    <row r="102" spans="1:52">
      <c r="A102" s="3" t="s">
        <v>234</v>
      </c>
      <c r="B102" s="13">
        <v>80</v>
      </c>
      <c r="C102" s="13">
        <v>81</v>
      </c>
      <c r="D102" s="13">
        <v>83</v>
      </c>
      <c r="E102" s="13">
        <v>43</v>
      </c>
      <c r="F102" s="14">
        <v>75</v>
      </c>
      <c r="G102" s="14">
        <v>57</v>
      </c>
      <c r="H102" s="14">
        <v>75</v>
      </c>
      <c r="I102" s="14">
        <v>51</v>
      </c>
      <c r="J102" s="14">
        <v>67</v>
      </c>
      <c r="K102" s="82">
        <v>41</v>
      </c>
      <c r="L102" s="13">
        <v>167</v>
      </c>
      <c r="M102" s="13">
        <v>152</v>
      </c>
      <c r="N102" s="13">
        <v>157</v>
      </c>
      <c r="O102" s="13">
        <v>146</v>
      </c>
      <c r="P102" s="13">
        <v>99</v>
      </c>
      <c r="Q102" s="13">
        <v>142</v>
      </c>
      <c r="R102" s="13">
        <v>86</v>
      </c>
      <c r="S102" s="13">
        <v>118</v>
      </c>
      <c r="T102" s="13">
        <v>88</v>
      </c>
      <c r="U102" s="13">
        <v>88</v>
      </c>
      <c r="V102" s="3"/>
      <c r="W102" s="12">
        <f>VLOOKUP($A:$A,大豆!$A:$AY,3,0)</f>
        <v>80</v>
      </c>
      <c r="X102" s="13">
        <f>VLOOKUP($A:$A,大豆!$A:$AY,8,0)</f>
        <v>81</v>
      </c>
      <c r="Y102" s="13">
        <f>VLOOKUP($A:$A,大豆!$A:$AY,13,0)</f>
        <v>83</v>
      </c>
      <c r="Z102" s="13">
        <f>VLOOKUP($A:$A,大豆!$A:$AY,18,0)</f>
        <v>43</v>
      </c>
      <c r="AA102" s="13">
        <f>VLOOKUP($A:$A,大豆!$A:$AY,23,0)</f>
        <v>75</v>
      </c>
      <c r="AB102" s="14">
        <f>VLOOKUP($A:$A,大豆!$A:$AY,28,0)</f>
        <v>57</v>
      </c>
      <c r="AC102" s="14">
        <f>VLOOKUP($A:$A,大豆!$A:$AY,33,0)</f>
        <v>75</v>
      </c>
      <c r="AD102" s="14">
        <f>VLOOKUP($A:$A,大豆!$A:$AY,38,0)</f>
        <v>51</v>
      </c>
      <c r="AE102" s="14">
        <f>VLOOKUP($A:$A,大豆!$A:$AY,43,0)</f>
        <v>67</v>
      </c>
      <c r="AF102" s="14">
        <f>VLOOKUP($A:$A,大豆!$A:$AY,48,0)</f>
        <v>41</v>
      </c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</row>
    <row r="103" spans="1:52">
      <c r="A103" s="3" t="s">
        <v>235</v>
      </c>
      <c r="B103" s="13">
        <v>103</v>
      </c>
      <c r="C103" s="13">
        <v>114</v>
      </c>
      <c r="D103" s="13">
        <v>117</v>
      </c>
      <c r="E103" s="13">
        <v>52</v>
      </c>
      <c r="F103" s="14">
        <v>87</v>
      </c>
      <c r="G103" s="14">
        <v>85</v>
      </c>
      <c r="H103" s="14">
        <v>100</v>
      </c>
      <c r="I103" s="14">
        <v>84</v>
      </c>
      <c r="J103" s="14">
        <v>79</v>
      </c>
      <c r="K103" s="82">
        <v>84</v>
      </c>
      <c r="L103" s="13">
        <v>167</v>
      </c>
      <c r="M103" s="13">
        <v>152</v>
      </c>
      <c r="N103" s="13">
        <v>157</v>
      </c>
      <c r="O103" s="13">
        <v>146</v>
      </c>
      <c r="P103" s="13">
        <v>99</v>
      </c>
      <c r="Q103" s="13">
        <v>142</v>
      </c>
      <c r="R103" s="13">
        <v>86</v>
      </c>
      <c r="S103" s="13">
        <v>118</v>
      </c>
      <c r="T103" s="13">
        <v>88</v>
      </c>
      <c r="U103" s="13">
        <v>88</v>
      </c>
      <c r="V103" s="3"/>
      <c r="W103" s="12">
        <f>VLOOKUP($A:$A,大豆!$A:$AY,3,0)</f>
        <v>103</v>
      </c>
      <c r="X103" s="13">
        <f>VLOOKUP($A:$A,大豆!$A:$AY,8,0)</f>
        <v>114</v>
      </c>
      <c r="Y103" s="13">
        <f>VLOOKUP($A:$A,大豆!$A:$AY,13,0)</f>
        <v>117</v>
      </c>
      <c r="Z103" s="13">
        <f>VLOOKUP($A:$A,大豆!$A:$AY,18,0)</f>
        <v>52</v>
      </c>
      <c r="AA103" s="13">
        <f>VLOOKUP($A:$A,大豆!$A:$AY,23,0)</f>
        <v>87</v>
      </c>
      <c r="AB103" s="14">
        <f>VLOOKUP($A:$A,大豆!$A:$AY,28,0)</f>
        <v>85</v>
      </c>
      <c r="AC103" s="14">
        <f>VLOOKUP($A:$A,大豆!$A:$AY,33,0)</f>
        <v>100</v>
      </c>
      <c r="AD103" s="14">
        <f>VLOOKUP($A:$A,大豆!$A:$AY,38,0)</f>
        <v>84</v>
      </c>
      <c r="AE103" s="14">
        <f>VLOOKUP($A:$A,大豆!$A:$AY,43,0)</f>
        <v>79</v>
      </c>
      <c r="AF103" s="14">
        <f>VLOOKUP($A:$A,大豆!$A:$AY,48,0)</f>
        <v>84</v>
      </c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</row>
    <row r="104" spans="1:52">
      <c r="A104" s="3" t="s">
        <v>236</v>
      </c>
      <c r="B104" s="13">
        <v>52</v>
      </c>
      <c r="C104" s="14">
        <v>95</v>
      </c>
      <c r="D104" s="14">
        <v>72</v>
      </c>
      <c r="E104" s="14">
        <v>48</v>
      </c>
      <c r="F104" s="14">
        <v>121</v>
      </c>
      <c r="G104" s="14">
        <v>146</v>
      </c>
      <c r="H104" s="14">
        <v>126</v>
      </c>
      <c r="I104" s="14">
        <v>139</v>
      </c>
      <c r="J104" s="14">
        <v>74</v>
      </c>
      <c r="K104" s="82">
        <v>103</v>
      </c>
      <c r="L104" s="13">
        <v>167</v>
      </c>
      <c r="M104" s="13">
        <v>152</v>
      </c>
      <c r="N104" s="13">
        <v>157</v>
      </c>
      <c r="O104" s="13">
        <v>146</v>
      </c>
      <c r="P104" s="13">
        <v>99</v>
      </c>
      <c r="Q104" s="13">
        <v>142</v>
      </c>
      <c r="R104" s="13">
        <v>86</v>
      </c>
      <c r="S104" s="13">
        <v>118</v>
      </c>
      <c r="T104" s="13">
        <v>88</v>
      </c>
      <c r="U104" s="13">
        <v>88</v>
      </c>
      <c r="V104" s="3"/>
      <c r="W104" s="12">
        <f>VLOOKUP($A:$A,大豆!$A:$AY,3,0)</f>
        <v>52</v>
      </c>
      <c r="X104" s="13">
        <f>VLOOKUP($A:$A,大豆!$A:$AY,8,0)</f>
        <v>95</v>
      </c>
      <c r="Y104" s="14">
        <f>VLOOKUP($A:$A,大豆!$A:$AY,13,0)</f>
        <v>72</v>
      </c>
      <c r="Z104" s="14">
        <f>VLOOKUP($A:$A,大豆!$A:$AY,18,0)</f>
        <v>48</v>
      </c>
      <c r="AA104" s="14">
        <f>VLOOKUP($A:$A,大豆!$A:$AY,23,0)</f>
        <v>121</v>
      </c>
      <c r="AB104" s="14">
        <f>VLOOKUP($A:$A,大豆!$A:$AY,28,0)</f>
        <v>146</v>
      </c>
      <c r="AC104" s="14">
        <f>VLOOKUP($A:$A,大豆!$A:$AY,33,0)</f>
        <v>126</v>
      </c>
      <c r="AD104" s="14">
        <f>VLOOKUP($A:$A,大豆!$A:$AY,38,0)</f>
        <v>139</v>
      </c>
      <c r="AE104" s="14">
        <f>VLOOKUP($A:$A,大豆!$A:$AY,43,0)</f>
        <v>74</v>
      </c>
      <c r="AF104" s="14">
        <f>VLOOKUP($A:$A,大豆!$A:$AY,48,0)</f>
        <v>103</v>
      </c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</row>
    <row r="105" spans="1:52">
      <c r="A105" s="3" t="s">
        <v>237</v>
      </c>
      <c r="B105" s="13">
        <v>74</v>
      </c>
      <c r="C105" s="14">
        <v>105</v>
      </c>
      <c r="D105" s="14">
        <v>91</v>
      </c>
      <c r="E105" s="14">
        <v>32</v>
      </c>
      <c r="F105" s="14">
        <v>92</v>
      </c>
      <c r="G105" s="14">
        <v>78</v>
      </c>
      <c r="H105" s="14">
        <v>85</v>
      </c>
      <c r="I105" s="14">
        <v>67</v>
      </c>
      <c r="J105" s="14">
        <v>85</v>
      </c>
      <c r="K105" s="82">
        <v>52</v>
      </c>
      <c r="L105" s="13">
        <v>167</v>
      </c>
      <c r="M105" s="13">
        <v>152</v>
      </c>
      <c r="N105" s="13">
        <v>157</v>
      </c>
      <c r="O105" s="13">
        <v>146</v>
      </c>
      <c r="P105" s="13">
        <v>99</v>
      </c>
      <c r="Q105" s="13">
        <v>142</v>
      </c>
      <c r="R105" s="13">
        <v>86</v>
      </c>
      <c r="S105" s="13">
        <v>118</v>
      </c>
      <c r="T105" s="13">
        <v>88</v>
      </c>
      <c r="U105" s="13">
        <v>88</v>
      </c>
      <c r="V105" s="3"/>
      <c r="W105" s="12">
        <f>VLOOKUP($A:$A,大豆!$A:$AY,3,0)</f>
        <v>74</v>
      </c>
      <c r="X105" s="13">
        <f>VLOOKUP($A:$A,大豆!$A:$AY,8,0)</f>
        <v>105</v>
      </c>
      <c r="Y105" s="14">
        <f>VLOOKUP($A:$A,大豆!$A:$AY,13,0)</f>
        <v>91</v>
      </c>
      <c r="Z105" s="14">
        <f>VLOOKUP($A:$A,大豆!$A:$AY,18,0)</f>
        <v>32</v>
      </c>
      <c r="AA105" s="14">
        <f>VLOOKUP($A:$A,大豆!$A:$AY,23,0)</f>
        <v>92</v>
      </c>
      <c r="AB105" s="14">
        <f>VLOOKUP($A:$A,大豆!$A:$AY,28,0)</f>
        <v>78</v>
      </c>
      <c r="AC105" s="14">
        <f>VLOOKUP($A:$A,大豆!$A:$AY,33,0)</f>
        <v>85</v>
      </c>
      <c r="AD105" s="14">
        <f>VLOOKUP($A:$A,大豆!$A:$AY,38,0)</f>
        <v>67</v>
      </c>
      <c r="AE105" s="14">
        <f>VLOOKUP($A:$A,大豆!$A:$AY,43,0)</f>
        <v>85</v>
      </c>
      <c r="AF105" s="14">
        <f>VLOOKUP($A:$A,大豆!$A:$AY,48,0)</f>
        <v>52</v>
      </c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</row>
    <row r="106" spans="1:52">
      <c r="A106" s="3" t="s">
        <v>238</v>
      </c>
      <c r="B106" s="14">
        <v>111</v>
      </c>
      <c r="C106" s="14">
        <v>93</v>
      </c>
      <c r="D106" s="14">
        <v>117</v>
      </c>
      <c r="E106" s="14">
        <v>54</v>
      </c>
      <c r="F106" s="14">
        <v>98</v>
      </c>
      <c r="G106" s="14">
        <v>108</v>
      </c>
      <c r="H106" s="14">
        <v>158</v>
      </c>
      <c r="I106" s="14">
        <v>133</v>
      </c>
      <c r="J106" s="14">
        <v>124</v>
      </c>
      <c r="K106" s="82">
        <v>91</v>
      </c>
      <c r="L106" s="13">
        <v>167</v>
      </c>
      <c r="M106" s="13">
        <v>152</v>
      </c>
      <c r="N106" s="13">
        <v>157</v>
      </c>
      <c r="O106" s="13">
        <v>146</v>
      </c>
      <c r="P106" s="13">
        <v>99</v>
      </c>
      <c r="Q106" s="13">
        <v>142</v>
      </c>
      <c r="R106" s="13">
        <v>86</v>
      </c>
      <c r="S106" s="13">
        <v>118</v>
      </c>
      <c r="T106" s="13">
        <v>88</v>
      </c>
      <c r="U106" s="13">
        <v>88</v>
      </c>
      <c r="V106" s="3"/>
      <c r="W106" s="12">
        <f>VLOOKUP($A:$A,大豆!$A:$AY,3,0)</f>
        <v>111</v>
      </c>
      <c r="X106" s="14">
        <f>VLOOKUP($A:$A,大豆!$A:$AY,8,0)</f>
        <v>93</v>
      </c>
      <c r="Y106" s="14">
        <f>VLOOKUP($A:$A,大豆!$A:$AY,13,0)</f>
        <v>117</v>
      </c>
      <c r="Z106" s="14">
        <f>VLOOKUP($A:$A,大豆!$A:$AY,18,0)</f>
        <v>54</v>
      </c>
      <c r="AA106" s="14">
        <f>VLOOKUP($A:$A,大豆!$A:$AY,23,0)</f>
        <v>98</v>
      </c>
      <c r="AB106" s="14">
        <f>VLOOKUP($A:$A,大豆!$A:$AY,28,0)</f>
        <v>108</v>
      </c>
      <c r="AC106" s="14">
        <f>VLOOKUP($A:$A,大豆!$A:$AY,33,0)</f>
        <v>158</v>
      </c>
      <c r="AD106" s="14">
        <f>VLOOKUP($A:$A,大豆!$A:$AY,38,0)</f>
        <v>133</v>
      </c>
      <c r="AE106" s="14">
        <f>VLOOKUP($A:$A,大豆!$A:$AY,43,0)</f>
        <v>124</v>
      </c>
      <c r="AF106" s="14">
        <f>VLOOKUP($A:$A,大豆!$A:$AY,48,0)</f>
        <v>91</v>
      </c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</row>
    <row r="107" spans="1:52">
      <c r="A107" s="3" t="s">
        <v>239</v>
      </c>
      <c r="B107" s="13">
        <v>87</v>
      </c>
      <c r="C107" s="13">
        <v>109</v>
      </c>
      <c r="D107" s="13">
        <v>101</v>
      </c>
      <c r="E107" s="13">
        <v>48</v>
      </c>
      <c r="F107" s="13">
        <v>72</v>
      </c>
      <c r="G107" s="13">
        <v>68</v>
      </c>
      <c r="H107" s="13">
        <v>106</v>
      </c>
      <c r="I107" s="13">
        <v>121</v>
      </c>
      <c r="J107" s="13">
        <v>105</v>
      </c>
      <c r="K107" s="82">
        <v>55</v>
      </c>
      <c r="L107" s="13">
        <v>167</v>
      </c>
      <c r="M107" s="13">
        <v>152</v>
      </c>
      <c r="N107" s="13">
        <v>157</v>
      </c>
      <c r="O107" s="13">
        <v>146</v>
      </c>
      <c r="P107" s="13">
        <v>99</v>
      </c>
      <c r="Q107" s="13">
        <v>142</v>
      </c>
      <c r="R107" s="13">
        <v>86</v>
      </c>
      <c r="S107" s="13">
        <v>118</v>
      </c>
      <c r="T107" s="13">
        <v>88</v>
      </c>
      <c r="U107" s="13">
        <v>88</v>
      </c>
      <c r="V107" s="3"/>
      <c r="W107" s="12">
        <f>VLOOKUP($A:$A,大豆!$A:$AY,3,0)</f>
        <v>87</v>
      </c>
      <c r="X107" s="13">
        <f>VLOOKUP($A:$A,大豆!$A:$AY,8,0)</f>
        <v>109</v>
      </c>
      <c r="Y107" s="13">
        <f>VLOOKUP($A:$A,大豆!$A:$AY,13,0)</f>
        <v>101</v>
      </c>
      <c r="Z107" s="13">
        <f>VLOOKUP($A:$A,大豆!$A:$AY,18,0)</f>
        <v>48</v>
      </c>
      <c r="AA107" s="13">
        <f>VLOOKUP($A:$A,大豆!$A:$AY,23,0)</f>
        <v>72</v>
      </c>
      <c r="AB107" s="13">
        <f>VLOOKUP($A:$A,大豆!$A:$AY,28,0)</f>
        <v>68</v>
      </c>
      <c r="AC107" s="13">
        <f>VLOOKUP($A:$A,大豆!$A:$AY,33,0)</f>
        <v>106</v>
      </c>
      <c r="AD107" s="13">
        <f>VLOOKUP($A:$A,大豆!$A:$AY,38,0)</f>
        <v>121</v>
      </c>
      <c r="AE107" s="13">
        <f>VLOOKUP($A:$A,大豆!$A:$AY,43,0)</f>
        <v>105</v>
      </c>
      <c r="AF107" s="13">
        <f>VLOOKUP($A:$A,大豆!$A:$AY,48,0)</f>
        <v>55</v>
      </c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</row>
    <row r="108" spans="1:52">
      <c r="A108" s="3" t="s">
        <v>240</v>
      </c>
      <c r="B108" s="13">
        <v>53</v>
      </c>
      <c r="C108" s="13">
        <v>37</v>
      </c>
      <c r="D108" s="13">
        <v>70</v>
      </c>
      <c r="E108" s="13">
        <v>32</v>
      </c>
      <c r="F108" s="13">
        <v>63</v>
      </c>
      <c r="G108" s="13">
        <v>54</v>
      </c>
      <c r="H108" s="13">
        <v>60</v>
      </c>
      <c r="I108" s="13">
        <v>0</v>
      </c>
      <c r="J108" s="13">
        <v>40</v>
      </c>
      <c r="K108" s="82">
        <v>4</v>
      </c>
      <c r="L108" s="13">
        <v>167</v>
      </c>
      <c r="M108" s="13">
        <v>152</v>
      </c>
      <c r="N108" s="13">
        <v>157</v>
      </c>
      <c r="O108" s="13">
        <v>146</v>
      </c>
      <c r="P108" s="13">
        <v>99</v>
      </c>
      <c r="Q108" s="13">
        <v>142</v>
      </c>
      <c r="R108" s="13">
        <v>86</v>
      </c>
      <c r="S108" s="13">
        <v>118</v>
      </c>
      <c r="T108" s="13">
        <v>88</v>
      </c>
      <c r="U108" s="13">
        <v>88</v>
      </c>
      <c r="V108" s="3"/>
      <c r="W108" s="12">
        <f>VLOOKUP($A:$A,大豆!$A:$AY,3,0)</f>
        <v>53</v>
      </c>
      <c r="X108" s="13">
        <f>VLOOKUP($A:$A,大豆!$A:$AY,8,0)</f>
        <v>37</v>
      </c>
      <c r="Y108" s="13">
        <f>VLOOKUP($A:$A,大豆!$A:$AY,13,0)</f>
        <v>70</v>
      </c>
      <c r="Z108" s="13">
        <f>VLOOKUP($A:$A,大豆!$A:$AY,18,0)</f>
        <v>32</v>
      </c>
      <c r="AA108" s="13">
        <f>VLOOKUP($A:$A,大豆!$A:$AY,23,0)</f>
        <v>63</v>
      </c>
      <c r="AB108" s="13">
        <f>VLOOKUP($A:$A,大豆!$A:$AY,28,0)</f>
        <v>54</v>
      </c>
      <c r="AC108" s="13">
        <f>VLOOKUP($A:$A,大豆!$A:$AY,33,0)</f>
        <v>60</v>
      </c>
      <c r="AD108" s="13">
        <f>VLOOKUP($A:$A,大豆!$A:$AY,38,0)</f>
        <v>0</v>
      </c>
      <c r="AE108" s="13">
        <f>VLOOKUP($A:$A,大豆!$A:$AY,43,0)</f>
        <v>40</v>
      </c>
      <c r="AF108" s="13">
        <f>VLOOKUP($A:$A,大豆!$A:$AY,48,0)</f>
        <v>4</v>
      </c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</row>
    <row r="109" spans="1:52">
      <c r="A109" s="3" t="s">
        <v>241</v>
      </c>
      <c r="B109" s="13"/>
      <c r="C109" s="13"/>
      <c r="D109" s="13"/>
      <c r="E109" s="13"/>
      <c r="F109" s="13"/>
      <c r="G109" s="13"/>
      <c r="H109" s="13"/>
      <c r="I109" s="13"/>
      <c r="J109" s="13"/>
      <c r="K109" s="82"/>
      <c r="L109" s="13">
        <v>167</v>
      </c>
      <c r="M109" s="13">
        <v>152</v>
      </c>
      <c r="N109" s="13">
        <v>157</v>
      </c>
      <c r="O109" s="13">
        <v>146</v>
      </c>
      <c r="P109" s="13">
        <v>99</v>
      </c>
      <c r="Q109" s="13">
        <v>142</v>
      </c>
      <c r="R109" s="13">
        <v>86</v>
      </c>
      <c r="S109" s="13">
        <v>118</v>
      </c>
      <c r="T109" s="13">
        <v>88</v>
      </c>
      <c r="U109" s="13">
        <v>88</v>
      </c>
      <c r="V109" s="3"/>
      <c r="W109" s="12" t="str">
        <f>VLOOKUP($A:$A,大豆!$A:$AY,3,0)</f>
        <v>-</v>
      </c>
      <c r="X109" s="13" t="str">
        <f>VLOOKUP($A:$A,大豆!$A:$AY,8,0)</f>
        <v>-</v>
      </c>
      <c r="Y109" s="13" t="str">
        <f>VLOOKUP($A:$A,大豆!$A:$AY,13,0)</f>
        <v>-</v>
      </c>
      <c r="Z109" s="13" t="str">
        <f>VLOOKUP($A:$A,大豆!$A:$AY,18,0)</f>
        <v>-</v>
      </c>
      <c r="AA109" s="13" t="str">
        <f>VLOOKUP($A:$A,大豆!$A:$AY,23,0)</f>
        <v>-</v>
      </c>
      <c r="AB109" s="13" t="str">
        <f>VLOOKUP($A:$A,大豆!$A:$AY,28,0)</f>
        <v>-</v>
      </c>
      <c r="AC109" s="13" t="str">
        <f>VLOOKUP($A:$A,大豆!$A:$AY,33,0)</f>
        <v>-</v>
      </c>
      <c r="AD109" s="13" t="str">
        <f>VLOOKUP($A:$A,大豆!$A:$AY,38,0)</f>
        <v>-</v>
      </c>
      <c r="AE109" s="13" t="str">
        <f>VLOOKUP($A:$A,大豆!$A:$AY,43,0)</f>
        <v>-</v>
      </c>
      <c r="AF109" s="13" t="str">
        <f>VLOOKUP($A:$A,大豆!$A:$AY,48,0)</f>
        <v>-</v>
      </c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</row>
    <row r="110" spans="1:52">
      <c r="A110" s="3" t="s">
        <v>242</v>
      </c>
      <c r="B110" s="13">
        <v>137</v>
      </c>
      <c r="C110" s="13">
        <v>105</v>
      </c>
      <c r="D110" s="13">
        <v>132</v>
      </c>
      <c r="E110" s="13">
        <v>37</v>
      </c>
      <c r="F110" s="13">
        <v>133</v>
      </c>
      <c r="G110" s="13">
        <v>87</v>
      </c>
      <c r="H110" s="13">
        <v>127</v>
      </c>
      <c r="I110" s="13">
        <v>96</v>
      </c>
      <c r="J110" s="13">
        <v>61</v>
      </c>
      <c r="K110" s="82">
        <v>100</v>
      </c>
      <c r="L110" s="13">
        <v>167</v>
      </c>
      <c r="M110" s="13">
        <v>152</v>
      </c>
      <c r="N110" s="13">
        <v>157</v>
      </c>
      <c r="O110" s="13">
        <v>146</v>
      </c>
      <c r="P110" s="13">
        <v>99</v>
      </c>
      <c r="Q110" s="13">
        <v>142</v>
      </c>
      <c r="R110" s="13">
        <v>86</v>
      </c>
      <c r="S110" s="13">
        <v>118</v>
      </c>
      <c r="T110" s="13">
        <v>88</v>
      </c>
      <c r="U110" s="13">
        <v>88</v>
      </c>
      <c r="V110" s="3"/>
      <c r="W110" s="12">
        <f>VLOOKUP($A:$A,大豆!$A:$AY,3,0)</f>
        <v>137</v>
      </c>
      <c r="X110" s="13">
        <f>VLOOKUP($A:$A,大豆!$A:$AY,8,0)</f>
        <v>105</v>
      </c>
      <c r="Y110" s="13">
        <f>VLOOKUP($A:$A,大豆!$A:$AY,13,0)</f>
        <v>132</v>
      </c>
      <c r="Z110" s="13">
        <f>VLOOKUP($A:$A,大豆!$A:$AY,18,0)</f>
        <v>37</v>
      </c>
      <c r="AA110" s="13">
        <f>VLOOKUP($A:$A,大豆!$A:$AY,23,0)</f>
        <v>133</v>
      </c>
      <c r="AB110" s="13">
        <f>VLOOKUP($A:$A,大豆!$A:$AY,28,0)</f>
        <v>87</v>
      </c>
      <c r="AC110" s="13">
        <f>VLOOKUP($A:$A,大豆!$A:$AY,33,0)</f>
        <v>127</v>
      </c>
      <c r="AD110" s="13">
        <f>VLOOKUP($A:$A,大豆!$A:$AY,38,0)</f>
        <v>96</v>
      </c>
      <c r="AE110" s="13">
        <f>VLOOKUP($A:$A,大豆!$A:$AY,43,0)</f>
        <v>61</v>
      </c>
      <c r="AF110" s="13">
        <f>VLOOKUP($A:$A,大豆!$A:$AY,48,0)</f>
        <v>100</v>
      </c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</row>
    <row r="111" spans="1:52">
      <c r="A111" s="3" t="s">
        <v>243</v>
      </c>
      <c r="B111" s="13">
        <v>59</v>
      </c>
      <c r="C111" s="13">
        <v>59</v>
      </c>
      <c r="D111" s="13">
        <v>75</v>
      </c>
      <c r="E111" s="13">
        <v>33</v>
      </c>
      <c r="F111" s="13">
        <v>67</v>
      </c>
      <c r="G111" s="13">
        <v>59</v>
      </c>
      <c r="H111" s="13">
        <v>69</v>
      </c>
      <c r="I111" s="13">
        <v>50</v>
      </c>
      <c r="J111" s="13">
        <v>60</v>
      </c>
      <c r="K111" s="82">
        <v>44</v>
      </c>
      <c r="L111" s="13">
        <v>167</v>
      </c>
      <c r="M111" s="13">
        <v>152</v>
      </c>
      <c r="N111" s="13">
        <v>157</v>
      </c>
      <c r="O111" s="13">
        <v>146</v>
      </c>
      <c r="P111" s="13">
        <v>99</v>
      </c>
      <c r="Q111" s="13">
        <v>142</v>
      </c>
      <c r="R111" s="13">
        <v>86</v>
      </c>
      <c r="S111" s="13">
        <v>118</v>
      </c>
      <c r="T111" s="13">
        <v>88</v>
      </c>
      <c r="U111" s="13">
        <v>88</v>
      </c>
      <c r="V111" s="3"/>
      <c r="W111" s="12">
        <f>VLOOKUP($A:$A,大豆!$A:$AY,3,0)</f>
        <v>59</v>
      </c>
      <c r="X111" s="13">
        <f>VLOOKUP($A:$A,大豆!$A:$AY,8,0)</f>
        <v>59</v>
      </c>
      <c r="Y111" s="13">
        <f>VLOOKUP($A:$A,大豆!$A:$AY,13,0)</f>
        <v>75</v>
      </c>
      <c r="Z111" s="13">
        <f>VLOOKUP($A:$A,大豆!$A:$AY,18,0)</f>
        <v>33</v>
      </c>
      <c r="AA111" s="13">
        <f>VLOOKUP($A:$A,大豆!$A:$AY,23,0)</f>
        <v>67</v>
      </c>
      <c r="AB111" s="13">
        <f>VLOOKUP($A:$A,大豆!$A:$AY,28,0)</f>
        <v>59</v>
      </c>
      <c r="AC111" s="13">
        <f>VLOOKUP($A:$A,大豆!$A:$AY,33,0)</f>
        <v>69</v>
      </c>
      <c r="AD111" s="13">
        <f>VLOOKUP($A:$A,大豆!$A:$AY,38,0)</f>
        <v>50</v>
      </c>
      <c r="AE111" s="13">
        <f>VLOOKUP($A:$A,大豆!$A:$AY,43,0)</f>
        <v>60</v>
      </c>
      <c r="AF111" s="13">
        <f>VLOOKUP($A:$A,大豆!$A:$AY,48,0)</f>
        <v>44</v>
      </c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</row>
    <row r="112" spans="1:52">
      <c r="A112" s="3" t="s">
        <v>244</v>
      </c>
      <c r="B112" s="13">
        <v>73</v>
      </c>
      <c r="C112" s="13">
        <v>73</v>
      </c>
      <c r="D112" s="13">
        <v>78</v>
      </c>
      <c r="E112" s="13">
        <v>34</v>
      </c>
      <c r="F112" s="13">
        <v>73</v>
      </c>
      <c r="G112" s="13">
        <v>66</v>
      </c>
      <c r="H112" s="13">
        <v>79</v>
      </c>
      <c r="I112" s="13">
        <v>61</v>
      </c>
      <c r="J112" s="13">
        <v>69</v>
      </c>
      <c r="K112" s="82">
        <v>50</v>
      </c>
      <c r="L112" s="13">
        <v>167</v>
      </c>
      <c r="M112" s="13">
        <v>152</v>
      </c>
      <c r="N112" s="13">
        <v>157</v>
      </c>
      <c r="O112" s="13">
        <v>146</v>
      </c>
      <c r="P112" s="13">
        <v>99</v>
      </c>
      <c r="Q112" s="13">
        <v>142</v>
      </c>
      <c r="R112" s="13">
        <v>86</v>
      </c>
      <c r="S112" s="13">
        <v>118</v>
      </c>
      <c r="T112" s="13">
        <v>88</v>
      </c>
      <c r="U112" s="13">
        <v>88</v>
      </c>
      <c r="V112" s="3"/>
      <c r="W112" s="12">
        <f>VLOOKUP($A:$A,大豆!$A:$AY,3,0)</f>
        <v>73</v>
      </c>
      <c r="X112" s="13">
        <f>VLOOKUP($A:$A,大豆!$A:$AY,8,0)</f>
        <v>73</v>
      </c>
      <c r="Y112" s="13">
        <f>VLOOKUP($A:$A,大豆!$A:$AY,13,0)</f>
        <v>78</v>
      </c>
      <c r="Z112" s="13">
        <f>VLOOKUP($A:$A,大豆!$A:$AY,18,0)</f>
        <v>34</v>
      </c>
      <c r="AA112" s="13">
        <f>VLOOKUP($A:$A,大豆!$A:$AY,23,0)</f>
        <v>73</v>
      </c>
      <c r="AB112" s="13">
        <f>VLOOKUP($A:$A,大豆!$A:$AY,28,0)</f>
        <v>66</v>
      </c>
      <c r="AC112" s="13">
        <f>VLOOKUP($A:$A,大豆!$A:$AY,33,0)</f>
        <v>79</v>
      </c>
      <c r="AD112" s="13">
        <f>VLOOKUP($A:$A,大豆!$A:$AY,38,0)</f>
        <v>61</v>
      </c>
      <c r="AE112" s="13">
        <f>VLOOKUP($A:$A,大豆!$A:$AY,43,0)</f>
        <v>69</v>
      </c>
      <c r="AF112" s="13">
        <f>VLOOKUP($A:$A,大豆!$A:$AY,48,0)</f>
        <v>50</v>
      </c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</row>
    <row r="113" spans="1:52">
      <c r="A113" s="3" t="s">
        <v>245</v>
      </c>
      <c r="B113" s="13">
        <v>88</v>
      </c>
      <c r="C113" s="13">
        <v>88</v>
      </c>
      <c r="D113" s="13">
        <v>80</v>
      </c>
      <c r="E113" s="13">
        <v>34</v>
      </c>
      <c r="F113" s="13">
        <v>88</v>
      </c>
      <c r="G113" s="13">
        <v>87</v>
      </c>
      <c r="H113" s="13">
        <v>87</v>
      </c>
      <c r="I113" s="13">
        <v>73</v>
      </c>
      <c r="J113" s="13">
        <v>71</v>
      </c>
      <c r="K113" s="82">
        <v>63</v>
      </c>
      <c r="L113" s="13">
        <v>167</v>
      </c>
      <c r="M113" s="13">
        <v>152</v>
      </c>
      <c r="N113" s="13">
        <v>157</v>
      </c>
      <c r="O113" s="13">
        <v>146</v>
      </c>
      <c r="P113" s="13">
        <v>99</v>
      </c>
      <c r="Q113" s="13">
        <v>142</v>
      </c>
      <c r="R113" s="13">
        <v>86</v>
      </c>
      <c r="S113" s="13">
        <v>118</v>
      </c>
      <c r="T113" s="13">
        <v>88</v>
      </c>
      <c r="U113" s="13">
        <v>88</v>
      </c>
      <c r="V113" s="3"/>
      <c r="W113" s="12">
        <f>VLOOKUP($A:$A,大豆!$A:$AY,3,0)</f>
        <v>88</v>
      </c>
      <c r="X113" s="13">
        <f>VLOOKUP($A:$A,大豆!$A:$AY,8,0)</f>
        <v>88</v>
      </c>
      <c r="Y113" s="13">
        <f>VLOOKUP($A:$A,大豆!$A:$AY,13,0)</f>
        <v>80</v>
      </c>
      <c r="Z113" s="13">
        <f>VLOOKUP($A:$A,大豆!$A:$AY,18,0)</f>
        <v>34</v>
      </c>
      <c r="AA113" s="13">
        <f>VLOOKUP($A:$A,大豆!$A:$AY,23,0)</f>
        <v>88</v>
      </c>
      <c r="AB113" s="13">
        <f>VLOOKUP($A:$A,大豆!$A:$AY,28,0)</f>
        <v>87</v>
      </c>
      <c r="AC113" s="13">
        <f>VLOOKUP($A:$A,大豆!$A:$AY,33,0)</f>
        <v>87</v>
      </c>
      <c r="AD113" s="13">
        <f>VLOOKUP($A:$A,大豆!$A:$AY,38,0)</f>
        <v>73</v>
      </c>
      <c r="AE113" s="13">
        <f>VLOOKUP($A:$A,大豆!$A:$AY,43,0)</f>
        <v>71</v>
      </c>
      <c r="AF113" s="13">
        <f>VLOOKUP($A:$A,大豆!$A:$AY,48,0)</f>
        <v>63</v>
      </c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</row>
    <row r="114" spans="1:52">
      <c r="A114" s="3" t="s">
        <v>246</v>
      </c>
      <c r="B114" s="13">
        <v>61</v>
      </c>
      <c r="C114" s="13">
        <v>61</v>
      </c>
      <c r="D114" s="13">
        <v>78</v>
      </c>
      <c r="E114" s="13">
        <v>33</v>
      </c>
      <c r="F114" s="13">
        <v>69</v>
      </c>
      <c r="G114" s="13">
        <v>62</v>
      </c>
      <c r="H114" s="13">
        <v>72</v>
      </c>
      <c r="I114" s="13">
        <v>60</v>
      </c>
      <c r="J114" s="13">
        <v>64</v>
      </c>
      <c r="K114" s="82">
        <v>48</v>
      </c>
      <c r="L114" s="13">
        <v>167</v>
      </c>
      <c r="M114" s="13">
        <v>152</v>
      </c>
      <c r="N114" s="13">
        <v>157</v>
      </c>
      <c r="O114" s="13">
        <v>146</v>
      </c>
      <c r="P114" s="13">
        <v>99</v>
      </c>
      <c r="Q114" s="13">
        <v>142</v>
      </c>
      <c r="R114" s="13">
        <v>86</v>
      </c>
      <c r="S114" s="13">
        <v>118</v>
      </c>
      <c r="T114" s="13">
        <v>88</v>
      </c>
      <c r="U114" s="13">
        <v>88</v>
      </c>
      <c r="V114" s="3"/>
      <c r="W114" s="12">
        <f>VLOOKUP($A:$A,大豆!$A:$AY,3,0)</f>
        <v>61</v>
      </c>
      <c r="X114" s="13">
        <f>VLOOKUP($A:$A,大豆!$A:$AY,8,0)</f>
        <v>61</v>
      </c>
      <c r="Y114" s="13">
        <f>VLOOKUP($A:$A,大豆!$A:$AY,13,0)</f>
        <v>78</v>
      </c>
      <c r="Z114" s="13">
        <f>VLOOKUP($A:$A,大豆!$A:$AY,18,0)</f>
        <v>33</v>
      </c>
      <c r="AA114" s="13">
        <f>VLOOKUP($A:$A,大豆!$A:$AY,23,0)</f>
        <v>69</v>
      </c>
      <c r="AB114" s="13">
        <f>VLOOKUP($A:$A,大豆!$A:$AY,28,0)</f>
        <v>62</v>
      </c>
      <c r="AC114" s="13">
        <f>VLOOKUP($A:$A,大豆!$A:$AY,33,0)</f>
        <v>72</v>
      </c>
      <c r="AD114" s="13">
        <f>VLOOKUP($A:$A,大豆!$A:$AY,38,0)</f>
        <v>60</v>
      </c>
      <c r="AE114" s="13">
        <f>VLOOKUP($A:$A,大豆!$A:$AY,43,0)</f>
        <v>64</v>
      </c>
      <c r="AF114" s="13">
        <f>VLOOKUP($A:$A,大豆!$A:$AY,48,0)</f>
        <v>48</v>
      </c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</row>
    <row r="115" spans="1:52">
      <c r="A115" s="3" t="s">
        <v>247</v>
      </c>
      <c r="B115" s="13">
        <v>50</v>
      </c>
      <c r="C115" s="13">
        <v>88</v>
      </c>
      <c r="D115" s="13">
        <v>87</v>
      </c>
      <c r="E115" s="13">
        <v>44</v>
      </c>
      <c r="F115" s="13">
        <v>88</v>
      </c>
      <c r="G115" s="13">
        <v>91</v>
      </c>
      <c r="H115" s="13">
        <v>100</v>
      </c>
      <c r="I115" s="13">
        <v>101</v>
      </c>
      <c r="J115" s="13">
        <v>99</v>
      </c>
      <c r="K115" s="82">
        <v>56</v>
      </c>
      <c r="L115" s="13">
        <v>167</v>
      </c>
      <c r="M115" s="13">
        <v>152</v>
      </c>
      <c r="N115" s="13">
        <v>157</v>
      </c>
      <c r="O115" s="13">
        <v>146</v>
      </c>
      <c r="P115" s="13">
        <v>99</v>
      </c>
      <c r="Q115" s="13">
        <v>142</v>
      </c>
      <c r="R115" s="13">
        <v>86</v>
      </c>
      <c r="S115" s="13">
        <v>118</v>
      </c>
      <c r="T115" s="13">
        <v>88</v>
      </c>
      <c r="U115" s="13">
        <v>88</v>
      </c>
      <c r="V115" s="3"/>
      <c r="W115" s="12">
        <f>VLOOKUP($A:$A,大豆!$A:$AY,3,0)</f>
        <v>50</v>
      </c>
      <c r="X115" s="13">
        <f>VLOOKUP($A:$A,大豆!$A:$AY,8,0)</f>
        <v>88</v>
      </c>
      <c r="Y115" s="13">
        <f>VLOOKUP($A:$A,大豆!$A:$AY,13,0)</f>
        <v>87</v>
      </c>
      <c r="Z115" s="13">
        <f>VLOOKUP($A:$A,大豆!$A:$AY,18,0)</f>
        <v>44</v>
      </c>
      <c r="AA115" s="13">
        <f>VLOOKUP($A:$A,大豆!$A:$AY,23,0)</f>
        <v>88</v>
      </c>
      <c r="AB115" s="13">
        <f>VLOOKUP($A:$A,大豆!$A:$AY,28,0)</f>
        <v>91</v>
      </c>
      <c r="AC115" s="13">
        <f>VLOOKUP($A:$A,大豆!$A:$AY,33,0)</f>
        <v>100</v>
      </c>
      <c r="AD115" s="13">
        <f>VLOOKUP($A:$A,大豆!$A:$AY,38,0)</f>
        <v>101</v>
      </c>
      <c r="AE115" s="13">
        <f>VLOOKUP($A:$A,大豆!$A:$AY,43,0)</f>
        <v>99</v>
      </c>
      <c r="AF115" s="13">
        <f>VLOOKUP($A:$A,大豆!$A:$AY,48,0)</f>
        <v>56</v>
      </c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</row>
    <row r="116" spans="1:52">
      <c r="A116" s="3" t="s">
        <v>248</v>
      </c>
      <c r="B116" s="13">
        <v>65</v>
      </c>
      <c r="C116" s="13">
        <v>72</v>
      </c>
      <c r="D116" s="13">
        <v>85</v>
      </c>
      <c r="E116" s="13">
        <v>36</v>
      </c>
      <c r="F116" s="13">
        <v>70</v>
      </c>
      <c r="G116" s="13">
        <v>132</v>
      </c>
      <c r="H116" s="13">
        <v>82</v>
      </c>
      <c r="I116" s="13">
        <v>68</v>
      </c>
      <c r="J116" s="13">
        <v>74</v>
      </c>
      <c r="K116" s="82">
        <v>53</v>
      </c>
      <c r="L116" s="13">
        <v>167</v>
      </c>
      <c r="M116" s="13">
        <v>152</v>
      </c>
      <c r="N116" s="13">
        <v>157</v>
      </c>
      <c r="O116" s="13">
        <v>146</v>
      </c>
      <c r="P116" s="13">
        <v>99</v>
      </c>
      <c r="Q116" s="13">
        <v>142</v>
      </c>
      <c r="R116" s="13">
        <v>86</v>
      </c>
      <c r="S116" s="13">
        <v>118</v>
      </c>
      <c r="T116" s="13">
        <v>88</v>
      </c>
      <c r="U116" s="13">
        <v>88</v>
      </c>
      <c r="V116" s="3"/>
      <c r="W116" s="12">
        <f>VLOOKUP($A:$A,大豆!$A:$AY,3,0)</f>
        <v>65</v>
      </c>
      <c r="X116" s="13">
        <f>VLOOKUP($A:$A,大豆!$A:$AY,8,0)</f>
        <v>72</v>
      </c>
      <c r="Y116" s="13">
        <f>VLOOKUP($A:$A,大豆!$A:$AY,13,0)</f>
        <v>85</v>
      </c>
      <c r="Z116" s="13">
        <f>VLOOKUP($A:$A,大豆!$A:$AY,18,0)</f>
        <v>36</v>
      </c>
      <c r="AA116" s="13">
        <f>VLOOKUP($A:$A,大豆!$A:$AY,23,0)</f>
        <v>70</v>
      </c>
      <c r="AB116" s="13">
        <f>VLOOKUP($A:$A,大豆!$A:$AY,28,0)</f>
        <v>132</v>
      </c>
      <c r="AC116" s="13">
        <f>VLOOKUP($A:$A,大豆!$A:$AY,33,0)</f>
        <v>82</v>
      </c>
      <c r="AD116" s="13">
        <f>VLOOKUP($A:$A,大豆!$A:$AY,38,0)</f>
        <v>68</v>
      </c>
      <c r="AE116" s="13">
        <f>VLOOKUP($A:$A,大豆!$A:$AY,43,0)</f>
        <v>74</v>
      </c>
      <c r="AF116" s="13">
        <f>VLOOKUP($A:$A,大豆!$A:$AY,48,0)</f>
        <v>53</v>
      </c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</row>
    <row r="117" spans="1:52">
      <c r="A117" s="3" t="s">
        <v>249</v>
      </c>
      <c r="B117" s="13">
        <v>35</v>
      </c>
      <c r="C117" s="13">
        <v>59</v>
      </c>
      <c r="D117" s="13">
        <v>81</v>
      </c>
      <c r="E117" s="13">
        <v>39</v>
      </c>
      <c r="F117" s="13">
        <v>50</v>
      </c>
      <c r="G117" s="13">
        <v>68</v>
      </c>
      <c r="H117" s="13">
        <v>86</v>
      </c>
      <c r="I117" s="13">
        <v>59</v>
      </c>
      <c r="J117" s="13">
        <v>50</v>
      </c>
      <c r="K117" s="82">
        <v>70</v>
      </c>
      <c r="L117" s="13">
        <v>167</v>
      </c>
      <c r="M117" s="13">
        <v>152</v>
      </c>
      <c r="N117" s="13">
        <v>157</v>
      </c>
      <c r="O117" s="13">
        <v>146</v>
      </c>
      <c r="P117" s="13">
        <v>99</v>
      </c>
      <c r="Q117" s="13">
        <v>142</v>
      </c>
      <c r="R117" s="13">
        <v>86</v>
      </c>
      <c r="S117" s="13">
        <v>118</v>
      </c>
      <c r="T117" s="13">
        <v>88</v>
      </c>
      <c r="U117" s="13">
        <v>88</v>
      </c>
      <c r="V117" s="3"/>
      <c r="W117" s="12">
        <f>VLOOKUP($A:$A,大豆!$A:$AY,3,0)</f>
        <v>35</v>
      </c>
      <c r="X117" s="13">
        <f>VLOOKUP($A:$A,大豆!$A:$AY,8,0)</f>
        <v>59</v>
      </c>
      <c r="Y117" s="13">
        <f>VLOOKUP($A:$A,大豆!$A:$AY,13,0)</f>
        <v>81</v>
      </c>
      <c r="Z117" s="13">
        <f>VLOOKUP($A:$A,大豆!$A:$AY,18,0)</f>
        <v>39</v>
      </c>
      <c r="AA117" s="13">
        <f>VLOOKUP($A:$A,大豆!$A:$AY,23,0)</f>
        <v>50</v>
      </c>
      <c r="AB117" s="13">
        <f>VLOOKUP($A:$A,大豆!$A:$AY,28,0)</f>
        <v>68</v>
      </c>
      <c r="AC117" s="13">
        <f>VLOOKUP($A:$A,大豆!$A:$AY,33,0)</f>
        <v>86</v>
      </c>
      <c r="AD117" s="13">
        <f>VLOOKUP($A:$A,大豆!$A:$AY,38,0)</f>
        <v>59</v>
      </c>
      <c r="AE117" s="13">
        <f>VLOOKUP($A:$A,大豆!$A:$AY,43,0)</f>
        <v>50</v>
      </c>
      <c r="AF117" s="13">
        <f>VLOOKUP($A:$A,大豆!$A:$AY,48,0)</f>
        <v>70</v>
      </c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</row>
    <row r="118" spans="1:52">
      <c r="A118" s="3" t="s">
        <v>250</v>
      </c>
      <c r="B118" s="13">
        <v>82</v>
      </c>
      <c r="C118" s="13">
        <v>82</v>
      </c>
      <c r="D118" s="13">
        <v>96</v>
      </c>
      <c r="E118" s="13">
        <v>37</v>
      </c>
      <c r="F118" s="13">
        <v>65</v>
      </c>
      <c r="G118" s="13">
        <v>85</v>
      </c>
      <c r="H118" s="13">
        <v>103</v>
      </c>
      <c r="I118" s="13">
        <v>61</v>
      </c>
      <c r="J118" s="13">
        <v>78</v>
      </c>
      <c r="K118" s="82">
        <v>77</v>
      </c>
      <c r="L118" s="13">
        <v>167</v>
      </c>
      <c r="M118" s="13">
        <v>152</v>
      </c>
      <c r="N118" s="13">
        <v>157</v>
      </c>
      <c r="O118" s="13">
        <v>146</v>
      </c>
      <c r="P118" s="13">
        <v>99</v>
      </c>
      <c r="Q118" s="13">
        <v>142</v>
      </c>
      <c r="R118" s="13">
        <v>86</v>
      </c>
      <c r="S118" s="13">
        <v>118</v>
      </c>
      <c r="T118" s="13">
        <v>88</v>
      </c>
      <c r="U118" s="13">
        <v>88</v>
      </c>
      <c r="V118" s="3"/>
      <c r="W118" s="12">
        <f>VLOOKUP($A:$A,大豆!$A:$AY,3,0)</f>
        <v>82</v>
      </c>
      <c r="X118" s="13">
        <f>VLOOKUP($A:$A,大豆!$A:$AY,8,0)</f>
        <v>82</v>
      </c>
      <c r="Y118" s="13">
        <f>VLOOKUP($A:$A,大豆!$A:$AY,13,0)</f>
        <v>96</v>
      </c>
      <c r="Z118" s="13">
        <f>VLOOKUP($A:$A,大豆!$A:$AY,18,0)</f>
        <v>37</v>
      </c>
      <c r="AA118" s="13">
        <f>VLOOKUP($A:$A,大豆!$A:$AY,23,0)</f>
        <v>65</v>
      </c>
      <c r="AB118" s="13">
        <f>VLOOKUP($A:$A,大豆!$A:$AY,28,0)</f>
        <v>85</v>
      </c>
      <c r="AC118" s="13">
        <f>VLOOKUP($A:$A,大豆!$A:$AY,33,0)</f>
        <v>103</v>
      </c>
      <c r="AD118" s="13">
        <f>VLOOKUP($A:$A,大豆!$A:$AY,38,0)</f>
        <v>61</v>
      </c>
      <c r="AE118" s="13">
        <f>VLOOKUP($A:$A,大豆!$A:$AY,43,0)</f>
        <v>78</v>
      </c>
      <c r="AF118" s="13">
        <f>VLOOKUP($A:$A,大豆!$A:$AY,48,0)</f>
        <v>77</v>
      </c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</row>
    <row r="119" spans="1:52">
      <c r="A119" s="3" t="s">
        <v>251</v>
      </c>
      <c r="B119" s="13">
        <v>67</v>
      </c>
      <c r="C119" s="13">
        <v>74</v>
      </c>
      <c r="D119" s="13">
        <v>89</v>
      </c>
      <c r="E119" s="13">
        <v>38</v>
      </c>
      <c r="F119" s="13">
        <v>72</v>
      </c>
      <c r="G119" s="13">
        <v>63</v>
      </c>
      <c r="H119" s="13">
        <v>79</v>
      </c>
      <c r="I119" s="13">
        <v>67</v>
      </c>
      <c r="J119" s="13">
        <v>70</v>
      </c>
      <c r="K119" s="82">
        <v>50</v>
      </c>
      <c r="L119" s="13">
        <v>167</v>
      </c>
      <c r="M119" s="13">
        <v>152</v>
      </c>
      <c r="N119" s="13">
        <v>157</v>
      </c>
      <c r="O119" s="13">
        <v>146</v>
      </c>
      <c r="P119" s="13">
        <v>99</v>
      </c>
      <c r="Q119" s="13">
        <v>142</v>
      </c>
      <c r="R119" s="13">
        <v>86</v>
      </c>
      <c r="S119" s="13">
        <v>118</v>
      </c>
      <c r="T119" s="13">
        <v>88</v>
      </c>
      <c r="U119" s="13">
        <v>88</v>
      </c>
      <c r="V119" s="3"/>
      <c r="W119" s="12">
        <f>VLOOKUP($A:$A,大豆!$A:$AY,3,0)</f>
        <v>67</v>
      </c>
      <c r="X119" s="13">
        <f>VLOOKUP($A:$A,大豆!$A:$AY,8,0)</f>
        <v>74</v>
      </c>
      <c r="Y119" s="13">
        <f>VLOOKUP($A:$A,大豆!$A:$AY,13,0)</f>
        <v>89</v>
      </c>
      <c r="Z119" s="13">
        <f>VLOOKUP($A:$A,大豆!$A:$AY,18,0)</f>
        <v>38</v>
      </c>
      <c r="AA119" s="13">
        <f>VLOOKUP($A:$A,大豆!$A:$AY,23,0)</f>
        <v>72</v>
      </c>
      <c r="AB119" s="13">
        <f>VLOOKUP($A:$A,大豆!$A:$AY,28,0)</f>
        <v>63</v>
      </c>
      <c r="AC119" s="13">
        <f>VLOOKUP($A:$A,大豆!$A:$AY,33,0)</f>
        <v>79</v>
      </c>
      <c r="AD119" s="13">
        <f>VLOOKUP($A:$A,大豆!$A:$AY,38,0)</f>
        <v>67</v>
      </c>
      <c r="AE119" s="13">
        <f>VLOOKUP($A:$A,大豆!$A:$AY,43,0)</f>
        <v>70</v>
      </c>
      <c r="AF119" s="13">
        <f>VLOOKUP($A:$A,大豆!$A:$AY,48,0)</f>
        <v>50</v>
      </c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</row>
    <row r="120" spans="1:52">
      <c r="A120" s="3" t="s">
        <v>252</v>
      </c>
      <c r="B120" s="13">
        <v>62</v>
      </c>
      <c r="C120" s="13">
        <v>68</v>
      </c>
      <c r="D120" s="13">
        <v>81</v>
      </c>
      <c r="E120" s="13">
        <v>33</v>
      </c>
      <c r="F120" s="13">
        <v>63</v>
      </c>
      <c r="G120" s="13">
        <v>73</v>
      </c>
      <c r="H120" s="13">
        <v>75</v>
      </c>
      <c r="I120" s="13">
        <v>63</v>
      </c>
      <c r="J120" s="13">
        <v>67</v>
      </c>
      <c r="K120" s="82">
        <v>49</v>
      </c>
      <c r="L120" s="13">
        <v>167</v>
      </c>
      <c r="M120" s="13">
        <v>152</v>
      </c>
      <c r="N120" s="13">
        <v>157</v>
      </c>
      <c r="O120" s="13">
        <v>146</v>
      </c>
      <c r="P120" s="13">
        <v>99</v>
      </c>
      <c r="Q120" s="13">
        <v>142</v>
      </c>
      <c r="R120" s="13">
        <v>86</v>
      </c>
      <c r="S120" s="13">
        <v>118</v>
      </c>
      <c r="T120" s="13">
        <v>88</v>
      </c>
      <c r="U120" s="13">
        <v>88</v>
      </c>
      <c r="V120" s="3"/>
      <c r="W120" s="12">
        <f>VLOOKUP($A:$A,大豆!$A:$AY,3,0)</f>
        <v>62</v>
      </c>
      <c r="X120" s="13">
        <f>VLOOKUP($A:$A,大豆!$A:$AY,8,0)</f>
        <v>68</v>
      </c>
      <c r="Y120" s="13">
        <f>VLOOKUP($A:$A,大豆!$A:$AY,13,0)</f>
        <v>81</v>
      </c>
      <c r="Z120" s="13">
        <f>VLOOKUP($A:$A,大豆!$A:$AY,18,0)</f>
        <v>33</v>
      </c>
      <c r="AA120" s="13">
        <f>VLOOKUP($A:$A,大豆!$A:$AY,23,0)</f>
        <v>63</v>
      </c>
      <c r="AB120" s="13">
        <f>VLOOKUP($A:$A,大豆!$A:$AY,28,0)</f>
        <v>73</v>
      </c>
      <c r="AC120" s="13">
        <f>VLOOKUP($A:$A,大豆!$A:$AY,33,0)</f>
        <v>75</v>
      </c>
      <c r="AD120" s="13">
        <f>VLOOKUP($A:$A,大豆!$A:$AY,38,0)</f>
        <v>63</v>
      </c>
      <c r="AE120" s="13">
        <f>VLOOKUP($A:$A,大豆!$A:$AY,43,0)</f>
        <v>67</v>
      </c>
      <c r="AF120" s="13">
        <f>VLOOKUP($A:$A,大豆!$A:$AY,48,0)</f>
        <v>49</v>
      </c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</row>
    <row r="121" spans="1:52">
      <c r="A121" s="3" t="s">
        <v>253</v>
      </c>
      <c r="B121" s="13">
        <v>71</v>
      </c>
      <c r="C121" s="13">
        <v>80</v>
      </c>
      <c r="D121" s="13">
        <v>90</v>
      </c>
      <c r="E121" s="13">
        <v>28</v>
      </c>
      <c r="F121" s="13">
        <v>74</v>
      </c>
      <c r="G121" s="13">
        <v>46</v>
      </c>
      <c r="H121" s="13">
        <v>65</v>
      </c>
      <c r="I121" s="13">
        <v>57</v>
      </c>
      <c r="J121" s="13">
        <v>59</v>
      </c>
      <c r="K121" s="82">
        <v>40</v>
      </c>
      <c r="L121" s="13">
        <v>167</v>
      </c>
      <c r="M121" s="13">
        <v>152</v>
      </c>
      <c r="N121" s="13">
        <v>157</v>
      </c>
      <c r="O121" s="13">
        <v>146</v>
      </c>
      <c r="P121" s="13">
        <v>99</v>
      </c>
      <c r="Q121" s="13">
        <v>142</v>
      </c>
      <c r="R121" s="13">
        <v>86</v>
      </c>
      <c r="S121" s="13">
        <v>118</v>
      </c>
      <c r="T121" s="13">
        <v>88</v>
      </c>
      <c r="U121" s="13">
        <v>88</v>
      </c>
      <c r="V121" s="3"/>
      <c r="W121" s="12">
        <f>VLOOKUP($A:$A,大豆!$A:$AY,3,0)</f>
        <v>71</v>
      </c>
      <c r="X121" s="13">
        <f>VLOOKUP($A:$A,大豆!$A:$AY,8,0)</f>
        <v>80</v>
      </c>
      <c r="Y121" s="13">
        <f>VLOOKUP($A:$A,大豆!$A:$AY,13,0)</f>
        <v>90</v>
      </c>
      <c r="Z121" s="13">
        <f>VLOOKUP($A:$A,大豆!$A:$AY,18,0)</f>
        <v>28</v>
      </c>
      <c r="AA121" s="13">
        <f>VLOOKUP($A:$A,大豆!$A:$AY,23,0)</f>
        <v>74</v>
      </c>
      <c r="AB121" s="13">
        <f>VLOOKUP($A:$A,大豆!$A:$AY,28,0)</f>
        <v>46</v>
      </c>
      <c r="AC121" s="13">
        <f>VLOOKUP($A:$A,大豆!$A:$AY,33,0)</f>
        <v>65</v>
      </c>
      <c r="AD121" s="13">
        <f>VLOOKUP($A:$A,大豆!$A:$AY,38,0)</f>
        <v>57</v>
      </c>
      <c r="AE121" s="13">
        <f>VLOOKUP($A:$A,大豆!$A:$AY,43,0)</f>
        <v>59</v>
      </c>
      <c r="AF121" s="13">
        <f>VLOOKUP($A:$A,大豆!$A:$AY,48,0)</f>
        <v>40</v>
      </c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</row>
    <row r="122" spans="1:52">
      <c r="A122" s="3" t="s">
        <v>254</v>
      </c>
      <c r="B122" s="13">
        <v>71</v>
      </c>
      <c r="C122" s="13">
        <v>114</v>
      </c>
      <c r="D122" s="13">
        <v>94</v>
      </c>
      <c r="E122" s="13">
        <v>36</v>
      </c>
      <c r="F122" s="13">
        <v>86</v>
      </c>
      <c r="G122" s="13">
        <v>42</v>
      </c>
      <c r="H122" s="13">
        <v>48</v>
      </c>
      <c r="I122" s="13">
        <v>59</v>
      </c>
      <c r="J122" s="13">
        <v>86</v>
      </c>
      <c r="K122" s="82">
        <v>33</v>
      </c>
      <c r="L122" s="13">
        <v>167</v>
      </c>
      <c r="M122" s="13">
        <v>152</v>
      </c>
      <c r="N122" s="13">
        <v>157</v>
      </c>
      <c r="O122" s="13">
        <v>146</v>
      </c>
      <c r="P122" s="13">
        <v>99</v>
      </c>
      <c r="Q122" s="13">
        <v>142</v>
      </c>
      <c r="R122" s="13">
        <v>86</v>
      </c>
      <c r="S122" s="13">
        <v>118</v>
      </c>
      <c r="T122" s="13">
        <v>88</v>
      </c>
      <c r="U122" s="13">
        <v>88</v>
      </c>
      <c r="V122" s="3"/>
      <c r="W122" s="12">
        <f>VLOOKUP($A:$A,大豆!$A:$AY,3,0)</f>
        <v>71</v>
      </c>
      <c r="X122" s="13">
        <f>VLOOKUP($A:$A,大豆!$A:$AY,8,0)</f>
        <v>114</v>
      </c>
      <c r="Y122" s="13">
        <f>VLOOKUP($A:$A,大豆!$A:$AY,13,0)</f>
        <v>94</v>
      </c>
      <c r="Z122" s="13">
        <f>VLOOKUP($A:$A,大豆!$A:$AY,18,0)</f>
        <v>36</v>
      </c>
      <c r="AA122" s="13">
        <f>VLOOKUP($A:$A,大豆!$A:$AY,23,0)</f>
        <v>86</v>
      </c>
      <c r="AB122" s="13">
        <f>VLOOKUP($A:$A,大豆!$A:$AY,28,0)</f>
        <v>42</v>
      </c>
      <c r="AC122" s="13">
        <f>VLOOKUP($A:$A,大豆!$A:$AY,33,0)</f>
        <v>48</v>
      </c>
      <c r="AD122" s="13">
        <f>VLOOKUP($A:$A,大豆!$A:$AY,38,0)</f>
        <v>59</v>
      </c>
      <c r="AE122" s="13">
        <f>VLOOKUP($A:$A,大豆!$A:$AY,43,0)</f>
        <v>86</v>
      </c>
      <c r="AF122" s="13">
        <f>VLOOKUP($A:$A,大豆!$A:$AY,48,0)</f>
        <v>33</v>
      </c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</row>
    <row r="123" spans="1:52">
      <c r="A123" s="3" t="s">
        <v>255</v>
      </c>
      <c r="B123" s="13">
        <v>63</v>
      </c>
      <c r="C123" s="13">
        <v>69</v>
      </c>
      <c r="D123" s="13">
        <v>80</v>
      </c>
      <c r="E123" s="13">
        <v>33</v>
      </c>
      <c r="F123" s="13">
        <v>68</v>
      </c>
      <c r="G123" s="13">
        <v>62</v>
      </c>
      <c r="H123" s="13">
        <v>74</v>
      </c>
      <c r="I123" s="13">
        <v>51</v>
      </c>
      <c r="J123" s="13">
        <v>64</v>
      </c>
      <c r="K123" s="82">
        <v>50</v>
      </c>
      <c r="L123" s="13">
        <v>167</v>
      </c>
      <c r="M123" s="13">
        <v>152</v>
      </c>
      <c r="N123" s="13">
        <v>157</v>
      </c>
      <c r="O123" s="13">
        <v>146</v>
      </c>
      <c r="P123" s="13">
        <v>99</v>
      </c>
      <c r="Q123" s="13">
        <v>142</v>
      </c>
      <c r="R123" s="13">
        <v>86</v>
      </c>
      <c r="S123" s="13">
        <v>118</v>
      </c>
      <c r="T123" s="13">
        <v>88</v>
      </c>
      <c r="U123" s="13">
        <v>88</v>
      </c>
      <c r="V123" s="3"/>
      <c r="W123" s="12">
        <f>VLOOKUP($A:$A,大豆!$A:$AY,3,0)</f>
        <v>63</v>
      </c>
      <c r="X123" s="13">
        <f>VLOOKUP($A:$A,大豆!$A:$AY,8,0)</f>
        <v>69</v>
      </c>
      <c r="Y123" s="13">
        <f>VLOOKUP($A:$A,大豆!$A:$AY,13,0)</f>
        <v>80</v>
      </c>
      <c r="Z123" s="13">
        <f>VLOOKUP($A:$A,大豆!$A:$AY,18,0)</f>
        <v>33</v>
      </c>
      <c r="AA123" s="13">
        <f>VLOOKUP($A:$A,大豆!$A:$AY,23,0)</f>
        <v>68</v>
      </c>
      <c r="AB123" s="13">
        <f>VLOOKUP($A:$A,大豆!$A:$AY,28,0)</f>
        <v>62</v>
      </c>
      <c r="AC123" s="13">
        <f>VLOOKUP($A:$A,大豆!$A:$AY,33,0)</f>
        <v>74</v>
      </c>
      <c r="AD123" s="13">
        <f>VLOOKUP($A:$A,大豆!$A:$AY,38,0)</f>
        <v>51</v>
      </c>
      <c r="AE123" s="13">
        <f>VLOOKUP($A:$A,大豆!$A:$AY,43,0)</f>
        <v>64</v>
      </c>
      <c r="AF123" s="13">
        <f>VLOOKUP($A:$A,大豆!$A:$AY,48,0)</f>
        <v>50</v>
      </c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</row>
    <row r="124" spans="1:52">
      <c r="A124" s="3" t="s">
        <v>256</v>
      </c>
      <c r="B124" s="13">
        <v>17</v>
      </c>
      <c r="C124" s="13">
        <v>39</v>
      </c>
      <c r="D124" s="13">
        <v>57</v>
      </c>
      <c r="E124" s="13">
        <v>38</v>
      </c>
      <c r="F124" s="13">
        <v>100</v>
      </c>
      <c r="G124" s="13">
        <v>100</v>
      </c>
      <c r="H124" s="13">
        <v>71</v>
      </c>
      <c r="I124" s="13">
        <v>55</v>
      </c>
      <c r="J124" s="13">
        <v>100</v>
      </c>
      <c r="K124" s="82">
        <v>100</v>
      </c>
      <c r="L124" s="13">
        <v>167</v>
      </c>
      <c r="M124" s="13">
        <v>152</v>
      </c>
      <c r="N124" s="13">
        <v>157</v>
      </c>
      <c r="O124" s="13">
        <v>146</v>
      </c>
      <c r="P124" s="13">
        <v>99</v>
      </c>
      <c r="Q124" s="13">
        <v>142</v>
      </c>
      <c r="R124" s="13">
        <v>86</v>
      </c>
      <c r="S124" s="13">
        <v>118</v>
      </c>
      <c r="T124" s="13">
        <v>88</v>
      </c>
      <c r="U124" s="13">
        <v>88</v>
      </c>
      <c r="V124" s="3"/>
      <c r="W124" s="12">
        <f>VLOOKUP($A:$A,大豆!$A:$AY,3,0)</f>
        <v>17</v>
      </c>
      <c r="X124" s="13">
        <f>VLOOKUP($A:$A,大豆!$A:$AY,8,0)</f>
        <v>39</v>
      </c>
      <c r="Y124" s="13">
        <f>VLOOKUP($A:$A,大豆!$A:$AY,13,0)</f>
        <v>57</v>
      </c>
      <c r="Z124" s="13">
        <f>VLOOKUP($A:$A,大豆!$A:$AY,18,0)</f>
        <v>38</v>
      </c>
      <c r="AA124" s="13">
        <f>VLOOKUP($A:$A,大豆!$A:$AY,23,0)</f>
        <v>100</v>
      </c>
      <c r="AB124" s="13">
        <f>VLOOKUP($A:$A,大豆!$A:$AY,28,0)</f>
        <v>100</v>
      </c>
      <c r="AC124" s="13">
        <f>VLOOKUP($A:$A,大豆!$A:$AY,33,0)</f>
        <v>71</v>
      </c>
      <c r="AD124" s="13">
        <f>VLOOKUP($A:$A,大豆!$A:$AY,38,0)</f>
        <v>55</v>
      </c>
      <c r="AE124" s="13">
        <f>VLOOKUP($A:$A,大豆!$A:$AY,43,0)</f>
        <v>100</v>
      </c>
      <c r="AF124" s="13">
        <f>VLOOKUP($A:$A,大豆!$A:$AY,48,0)</f>
        <v>100</v>
      </c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</row>
    <row r="125" spans="1:52">
      <c r="A125" s="3" t="s">
        <v>257</v>
      </c>
      <c r="B125" s="13">
        <v>60</v>
      </c>
      <c r="C125" s="13">
        <v>66</v>
      </c>
      <c r="D125" s="13">
        <v>78</v>
      </c>
      <c r="E125" s="13">
        <v>34</v>
      </c>
      <c r="F125" s="13">
        <v>73</v>
      </c>
      <c r="G125" s="13">
        <v>63</v>
      </c>
      <c r="H125" s="13">
        <v>74</v>
      </c>
      <c r="I125" s="13">
        <v>99</v>
      </c>
      <c r="J125" s="13">
        <v>70</v>
      </c>
      <c r="K125" s="82">
        <v>51</v>
      </c>
      <c r="L125" s="13">
        <v>167</v>
      </c>
      <c r="M125" s="13">
        <v>152</v>
      </c>
      <c r="N125" s="13">
        <v>157</v>
      </c>
      <c r="O125" s="13">
        <v>146</v>
      </c>
      <c r="P125" s="13">
        <v>99</v>
      </c>
      <c r="Q125" s="13">
        <v>142</v>
      </c>
      <c r="R125" s="13">
        <v>86</v>
      </c>
      <c r="S125" s="13">
        <v>118</v>
      </c>
      <c r="T125" s="13">
        <v>88</v>
      </c>
      <c r="U125" s="13">
        <v>88</v>
      </c>
      <c r="V125" s="3"/>
      <c r="W125" s="12">
        <f>VLOOKUP($A:$A,大豆!$A:$AY,3,0)</f>
        <v>60</v>
      </c>
      <c r="X125" s="13">
        <f>VLOOKUP($A:$A,大豆!$A:$AY,8,0)</f>
        <v>66</v>
      </c>
      <c r="Y125" s="13">
        <f>VLOOKUP($A:$A,大豆!$A:$AY,13,0)</f>
        <v>78</v>
      </c>
      <c r="Z125" s="13">
        <f>VLOOKUP($A:$A,大豆!$A:$AY,18,0)</f>
        <v>34</v>
      </c>
      <c r="AA125" s="13">
        <f>VLOOKUP($A:$A,大豆!$A:$AY,23,0)</f>
        <v>73</v>
      </c>
      <c r="AB125" s="13">
        <f>VLOOKUP($A:$A,大豆!$A:$AY,28,0)</f>
        <v>63</v>
      </c>
      <c r="AC125" s="13">
        <f>VLOOKUP($A:$A,大豆!$A:$AY,33,0)</f>
        <v>74</v>
      </c>
      <c r="AD125" s="13">
        <f>VLOOKUP($A:$A,大豆!$A:$AY,38,0)</f>
        <v>99</v>
      </c>
      <c r="AE125" s="13">
        <f>VLOOKUP($A:$A,大豆!$A:$AY,43,0)</f>
        <v>70</v>
      </c>
      <c r="AF125" s="13">
        <f>VLOOKUP($A:$A,大豆!$A:$AY,48,0)</f>
        <v>51</v>
      </c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</row>
    <row r="126" spans="1:52">
      <c r="A126" s="3" t="s">
        <v>258</v>
      </c>
      <c r="B126" s="13">
        <v>59</v>
      </c>
      <c r="C126" s="13">
        <v>65</v>
      </c>
      <c r="D126" s="13">
        <v>76</v>
      </c>
      <c r="E126" s="13">
        <v>33</v>
      </c>
      <c r="F126" s="13">
        <v>64</v>
      </c>
      <c r="G126" s="13">
        <v>60</v>
      </c>
      <c r="H126" s="13">
        <v>70</v>
      </c>
      <c r="I126" s="13">
        <v>60</v>
      </c>
      <c r="J126" s="13">
        <v>63</v>
      </c>
      <c r="K126" s="82">
        <v>45</v>
      </c>
      <c r="L126" s="13">
        <v>167</v>
      </c>
      <c r="M126" s="13">
        <v>152</v>
      </c>
      <c r="N126" s="13">
        <v>157</v>
      </c>
      <c r="O126" s="13">
        <v>146</v>
      </c>
      <c r="P126" s="13">
        <v>99</v>
      </c>
      <c r="Q126" s="13">
        <v>142</v>
      </c>
      <c r="R126" s="13">
        <v>86</v>
      </c>
      <c r="S126" s="13">
        <v>118</v>
      </c>
      <c r="T126" s="13">
        <v>88</v>
      </c>
      <c r="U126" s="13">
        <v>88</v>
      </c>
      <c r="V126" s="3"/>
      <c r="W126" s="12">
        <f>VLOOKUP($A:$A,大豆!$A:$AY,3,0)</f>
        <v>59</v>
      </c>
      <c r="X126" s="13">
        <f>VLOOKUP($A:$A,大豆!$A:$AY,8,0)</f>
        <v>65</v>
      </c>
      <c r="Y126" s="13">
        <f>VLOOKUP($A:$A,大豆!$A:$AY,13,0)</f>
        <v>76</v>
      </c>
      <c r="Z126" s="13">
        <f>VLOOKUP($A:$A,大豆!$A:$AY,18,0)</f>
        <v>33</v>
      </c>
      <c r="AA126" s="13">
        <f>VLOOKUP($A:$A,大豆!$A:$AY,23,0)</f>
        <v>64</v>
      </c>
      <c r="AB126" s="13">
        <f>VLOOKUP($A:$A,大豆!$A:$AY,28,0)</f>
        <v>60</v>
      </c>
      <c r="AC126" s="13">
        <f>VLOOKUP($A:$A,大豆!$A:$AY,33,0)</f>
        <v>70</v>
      </c>
      <c r="AD126" s="13">
        <f>VLOOKUP($A:$A,大豆!$A:$AY,38,0)</f>
        <v>60</v>
      </c>
      <c r="AE126" s="13">
        <f>VLOOKUP($A:$A,大豆!$A:$AY,43,0)</f>
        <v>63</v>
      </c>
      <c r="AF126" s="13">
        <f>VLOOKUP($A:$A,大豆!$A:$AY,48,0)</f>
        <v>45</v>
      </c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</row>
    <row r="127" spans="1:52">
      <c r="A127" s="3" t="s">
        <v>259</v>
      </c>
      <c r="B127" s="13">
        <v>58</v>
      </c>
      <c r="C127" s="13">
        <v>64</v>
      </c>
      <c r="D127" s="13">
        <v>75</v>
      </c>
      <c r="E127" s="13">
        <v>33</v>
      </c>
      <c r="F127" s="13">
        <v>66</v>
      </c>
      <c r="G127" s="13">
        <v>60</v>
      </c>
      <c r="H127" s="13">
        <v>70</v>
      </c>
      <c r="I127" s="13">
        <v>61</v>
      </c>
      <c r="J127" s="13">
        <v>63</v>
      </c>
      <c r="K127" s="82">
        <v>45</v>
      </c>
      <c r="L127" s="13">
        <v>167</v>
      </c>
      <c r="M127" s="13">
        <v>152</v>
      </c>
      <c r="N127" s="13">
        <v>157</v>
      </c>
      <c r="O127" s="13">
        <v>146</v>
      </c>
      <c r="P127" s="13">
        <v>99</v>
      </c>
      <c r="Q127" s="13">
        <v>142</v>
      </c>
      <c r="R127" s="13">
        <v>86</v>
      </c>
      <c r="S127" s="13">
        <v>118</v>
      </c>
      <c r="T127" s="13">
        <v>88</v>
      </c>
      <c r="U127" s="13">
        <v>88</v>
      </c>
      <c r="V127" s="3"/>
      <c r="W127" s="12">
        <f>VLOOKUP($A:$A,大豆!$A:$AY,3,0)</f>
        <v>58</v>
      </c>
      <c r="X127" s="13">
        <f>VLOOKUP($A:$A,大豆!$A:$AY,8,0)</f>
        <v>64</v>
      </c>
      <c r="Y127" s="13">
        <f>VLOOKUP($A:$A,大豆!$A:$AY,13,0)</f>
        <v>75</v>
      </c>
      <c r="Z127" s="13">
        <f>VLOOKUP($A:$A,大豆!$A:$AY,18,0)</f>
        <v>33</v>
      </c>
      <c r="AA127" s="13">
        <f>VLOOKUP($A:$A,大豆!$A:$AY,23,0)</f>
        <v>66</v>
      </c>
      <c r="AB127" s="13">
        <f>VLOOKUP($A:$A,大豆!$A:$AY,28,0)</f>
        <v>60</v>
      </c>
      <c r="AC127" s="13">
        <f>VLOOKUP($A:$A,大豆!$A:$AY,33,0)</f>
        <v>70</v>
      </c>
      <c r="AD127" s="13">
        <f>VLOOKUP($A:$A,大豆!$A:$AY,38,0)</f>
        <v>61</v>
      </c>
      <c r="AE127" s="13">
        <f>VLOOKUP($A:$A,大豆!$A:$AY,43,0)</f>
        <v>63</v>
      </c>
      <c r="AF127" s="13">
        <f>VLOOKUP($A:$A,大豆!$A:$AY,48,0)</f>
        <v>45</v>
      </c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</row>
    <row r="128" spans="1:52">
      <c r="A128" s="3" t="s">
        <v>260</v>
      </c>
      <c r="B128" s="13">
        <v>63</v>
      </c>
      <c r="C128" s="13">
        <v>69</v>
      </c>
      <c r="D128" s="13">
        <v>74</v>
      </c>
      <c r="E128" s="13">
        <v>33</v>
      </c>
      <c r="F128" s="13">
        <v>69</v>
      </c>
      <c r="G128" s="13">
        <v>62</v>
      </c>
      <c r="H128" s="13">
        <v>73</v>
      </c>
      <c r="I128" s="13">
        <v>62</v>
      </c>
      <c r="J128" s="13">
        <v>66</v>
      </c>
      <c r="K128" s="82">
        <v>48</v>
      </c>
      <c r="L128" s="13">
        <v>167</v>
      </c>
      <c r="M128" s="13">
        <v>152</v>
      </c>
      <c r="N128" s="13">
        <v>157</v>
      </c>
      <c r="O128" s="13">
        <v>146</v>
      </c>
      <c r="P128" s="13">
        <v>99</v>
      </c>
      <c r="Q128" s="13">
        <v>142</v>
      </c>
      <c r="R128" s="13">
        <v>86</v>
      </c>
      <c r="S128" s="13">
        <v>118</v>
      </c>
      <c r="T128" s="13">
        <v>88</v>
      </c>
      <c r="U128" s="13">
        <v>88</v>
      </c>
      <c r="V128" s="3"/>
      <c r="W128" s="12">
        <f>VLOOKUP($A:$A,大豆!$A:$AY,3,0)</f>
        <v>63</v>
      </c>
      <c r="X128" s="13">
        <f>VLOOKUP($A:$A,大豆!$A:$AY,8,0)</f>
        <v>69</v>
      </c>
      <c r="Y128" s="13">
        <f>VLOOKUP($A:$A,大豆!$A:$AY,13,0)</f>
        <v>74</v>
      </c>
      <c r="Z128" s="13">
        <f>VLOOKUP($A:$A,大豆!$A:$AY,18,0)</f>
        <v>33</v>
      </c>
      <c r="AA128" s="13">
        <f>VLOOKUP($A:$A,大豆!$A:$AY,23,0)</f>
        <v>69</v>
      </c>
      <c r="AB128" s="13">
        <f>VLOOKUP($A:$A,大豆!$A:$AY,28,0)</f>
        <v>62</v>
      </c>
      <c r="AC128" s="13">
        <f>VLOOKUP($A:$A,大豆!$A:$AY,33,0)</f>
        <v>73</v>
      </c>
      <c r="AD128" s="13">
        <f>VLOOKUP($A:$A,大豆!$A:$AY,38,0)</f>
        <v>62</v>
      </c>
      <c r="AE128" s="13">
        <f>VLOOKUP($A:$A,大豆!$A:$AY,43,0)</f>
        <v>66</v>
      </c>
      <c r="AF128" s="13">
        <f>VLOOKUP($A:$A,大豆!$A:$AY,48,0)</f>
        <v>48</v>
      </c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</row>
    <row r="129" spans="1:52">
      <c r="A129" s="3" t="s">
        <v>261</v>
      </c>
      <c r="B129" s="13">
        <v>57</v>
      </c>
      <c r="C129" s="13">
        <v>63</v>
      </c>
      <c r="D129" s="13">
        <v>73</v>
      </c>
      <c r="E129" s="13">
        <v>32</v>
      </c>
      <c r="F129" s="13">
        <v>65</v>
      </c>
      <c r="G129" s="13">
        <v>58</v>
      </c>
      <c r="H129" s="13">
        <v>68</v>
      </c>
      <c r="I129" s="13">
        <v>62</v>
      </c>
      <c r="J129" s="13">
        <v>62</v>
      </c>
      <c r="K129" s="82">
        <v>45</v>
      </c>
      <c r="L129" s="13">
        <v>167</v>
      </c>
      <c r="M129" s="13">
        <v>152</v>
      </c>
      <c r="N129" s="13">
        <v>157</v>
      </c>
      <c r="O129" s="13">
        <v>146</v>
      </c>
      <c r="P129" s="13">
        <v>99</v>
      </c>
      <c r="Q129" s="13">
        <v>142</v>
      </c>
      <c r="R129" s="13">
        <v>86</v>
      </c>
      <c r="S129" s="13">
        <v>118</v>
      </c>
      <c r="T129" s="13">
        <v>88</v>
      </c>
      <c r="U129" s="13">
        <v>88</v>
      </c>
      <c r="V129" s="3"/>
      <c r="W129" s="12">
        <f>VLOOKUP($A:$A,大豆!$A:$AY,3,0)</f>
        <v>57</v>
      </c>
      <c r="X129" s="13">
        <f>VLOOKUP($A:$A,大豆!$A:$AY,8,0)</f>
        <v>63</v>
      </c>
      <c r="Y129" s="13">
        <f>VLOOKUP($A:$A,大豆!$A:$AY,13,0)</f>
        <v>73</v>
      </c>
      <c r="Z129" s="13">
        <f>VLOOKUP($A:$A,大豆!$A:$AY,18,0)</f>
        <v>32</v>
      </c>
      <c r="AA129" s="13">
        <f>VLOOKUP($A:$A,大豆!$A:$AY,23,0)</f>
        <v>65</v>
      </c>
      <c r="AB129" s="13">
        <f>VLOOKUP($A:$A,大豆!$A:$AY,28,0)</f>
        <v>58</v>
      </c>
      <c r="AC129" s="13">
        <f>VLOOKUP($A:$A,大豆!$A:$AY,33,0)</f>
        <v>68</v>
      </c>
      <c r="AD129" s="13">
        <f>VLOOKUP($A:$A,大豆!$A:$AY,38,0)</f>
        <v>62</v>
      </c>
      <c r="AE129" s="13">
        <f>VLOOKUP($A:$A,大豆!$A:$AY,43,0)</f>
        <v>62</v>
      </c>
      <c r="AF129" s="13">
        <f>VLOOKUP($A:$A,大豆!$A:$AY,48,0)</f>
        <v>45</v>
      </c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</row>
    <row r="130" spans="1:52">
      <c r="A130" s="3" t="s">
        <v>262</v>
      </c>
      <c r="B130" s="13">
        <v>76</v>
      </c>
      <c r="C130" s="13">
        <v>84</v>
      </c>
      <c r="D130" s="13">
        <v>82</v>
      </c>
      <c r="E130" s="13">
        <v>36</v>
      </c>
      <c r="F130" s="13">
        <v>77</v>
      </c>
      <c r="G130" s="13">
        <v>71</v>
      </c>
      <c r="H130" s="13">
        <v>85</v>
      </c>
      <c r="I130" s="13">
        <v>63</v>
      </c>
      <c r="J130" s="13">
        <v>74</v>
      </c>
      <c r="K130" s="82">
        <v>55</v>
      </c>
      <c r="L130" s="13">
        <v>167</v>
      </c>
      <c r="M130" s="13">
        <v>152</v>
      </c>
      <c r="N130" s="13">
        <v>157</v>
      </c>
      <c r="O130" s="13">
        <v>146</v>
      </c>
      <c r="P130" s="13">
        <v>99</v>
      </c>
      <c r="Q130" s="13">
        <v>142</v>
      </c>
      <c r="R130" s="13">
        <v>86</v>
      </c>
      <c r="S130" s="13">
        <v>118</v>
      </c>
      <c r="T130" s="13">
        <v>88</v>
      </c>
      <c r="U130" s="13">
        <v>88</v>
      </c>
      <c r="V130" s="3"/>
      <c r="W130" s="12">
        <f>VLOOKUP($A:$A,大豆!$A:$AY,3,0)</f>
        <v>76</v>
      </c>
      <c r="X130" s="13">
        <f>VLOOKUP($A:$A,大豆!$A:$AY,8,0)</f>
        <v>84</v>
      </c>
      <c r="Y130" s="13">
        <f>VLOOKUP($A:$A,大豆!$A:$AY,13,0)</f>
        <v>82</v>
      </c>
      <c r="Z130" s="13">
        <f>VLOOKUP($A:$A,大豆!$A:$AY,18,0)</f>
        <v>36</v>
      </c>
      <c r="AA130" s="13">
        <f>VLOOKUP($A:$A,大豆!$A:$AY,23,0)</f>
        <v>77</v>
      </c>
      <c r="AB130" s="13">
        <f>VLOOKUP($A:$A,大豆!$A:$AY,28,0)</f>
        <v>71</v>
      </c>
      <c r="AC130" s="13">
        <f>VLOOKUP($A:$A,大豆!$A:$AY,33,0)</f>
        <v>85</v>
      </c>
      <c r="AD130" s="13">
        <f>VLOOKUP($A:$A,大豆!$A:$AY,38,0)</f>
        <v>63</v>
      </c>
      <c r="AE130" s="13">
        <f>VLOOKUP($A:$A,大豆!$A:$AY,43,0)</f>
        <v>74</v>
      </c>
      <c r="AF130" s="13">
        <f>VLOOKUP($A:$A,大豆!$A:$AY,48,0)</f>
        <v>55</v>
      </c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</row>
    <row r="131" spans="1:52">
      <c r="B131" s="6"/>
      <c r="C131" s="5"/>
      <c r="D131" s="5"/>
      <c r="E131" s="5"/>
      <c r="F131" s="5"/>
      <c r="G131" s="5"/>
      <c r="H131" s="5"/>
      <c r="I131" s="5"/>
      <c r="J131" s="5"/>
      <c r="K131" s="5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6"/>
      <c r="X131" s="5"/>
      <c r="Y131" s="5"/>
      <c r="Z131" s="5"/>
      <c r="AA131" s="5"/>
      <c r="AB131" s="5"/>
      <c r="AC131" s="5"/>
      <c r="AD131" s="5"/>
      <c r="AE131" s="5"/>
      <c r="AF131" s="5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</row>
    <row r="132" spans="1:52">
      <c r="B132" s="6"/>
      <c r="C132" s="5"/>
      <c r="D132" s="5"/>
      <c r="E132" s="5"/>
      <c r="F132" s="5"/>
      <c r="G132" s="5"/>
      <c r="H132" s="5"/>
      <c r="I132" s="5"/>
      <c r="J132" s="5"/>
      <c r="K132" s="5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6"/>
      <c r="X132" s="5"/>
      <c r="Y132" s="5"/>
      <c r="Z132" s="5"/>
      <c r="AA132" s="5"/>
      <c r="AB132" s="5"/>
      <c r="AC132" s="5"/>
      <c r="AD132" s="5"/>
      <c r="AE132" s="5"/>
      <c r="AF132" s="5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</row>
    <row r="133" spans="1:52">
      <c r="B133" s="6"/>
      <c r="C133" s="5"/>
      <c r="D133" s="5"/>
      <c r="E133" s="5"/>
      <c r="F133" s="5"/>
      <c r="G133" s="5"/>
      <c r="H133" s="5"/>
      <c r="I133" s="5"/>
      <c r="J133" s="5"/>
      <c r="K133" s="5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6"/>
      <c r="X133" s="5"/>
      <c r="Y133" s="5"/>
      <c r="Z133" s="5"/>
      <c r="AA133" s="5"/>
      <c r="AB133" s="5"/>
      <c r="AC133" s="5"/>
      <c r="AD133" s="5"/>
      <c r="AE133" s="5"/>
      <c r="AF133" s="5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</row>
    <row r="139" spans="1:52"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</row>
    <row r="140" spans="1:52"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</row>
    <row r="141" spans="1:52"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</row>
    <row r="142" spans="1:52"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</row>
    <row r="143" spans="1:52"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</row>
    <row r="144" spans="1:52"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</row>
    <row r="145" s="3" customFormat="1"/>
    <row r="146" s="3" customFormat="1"/>
    <row r="147" s="3" customFormat="1"/>
    <row r="148" s="3" customFormat="1"/>
  </sheetData>
  <mergeCells count="32">
    <mergeCell ref="U3:U4"/>
    <mergeCell ref="A2:A4"/>
    <mergeCell ref="L3:L4"/>
    <mergeCell ref="M3:M4"/>
    <mergeCell ref="N3:N4"/>
    <mergeCell ref="O3:O4"/>
    <mergeCell ref="L2:U2"/>
    <mergeCell ref="P3:P4"/>
    <mergeCell ref="Q3:Q4"/>
    <mergeCell ref="R3:R4"/>
    <mergeCell ref="S3:S4"/>
    <mergeCell ref="T3:T4"/>
    <mergeCell ref="B3:B4"/>
    <mergeCell ref="C3:C4"/>
    <mergeCell ref="D3:D4"/>
    <mergeCell ref="E3:E4"/>
    <mergeCell ref="I3:I4"/>
    <mergeCell ref="H3:H4"/>
    <mergeCell ref="G3:G4"/>
    <mergeCell ref="F3:F4"/>
    <mergeCell ref="K3:K4"/>
    <mergeCell ref="J3:J4"/>
    <mergeCell ref="AF3:AF4"/>
    <mergeCell ref="AE3:AE4"/>
    <mergeCell ref="AD3:AD4"/>
    <mergeCell ref="AC3:AC4"/>
    <mergeCell ref="AB3:AB4"/>
    <mergeCell ref="AA3:AA4"/>
    <mergeCell ref="Z3:Z4"/>
    <mergeCell ref="Y3:Y4"/>
    <mergeCell ref="X3:X4"/>
    <mergeCell ref="W3:W4"/>
  </mergeCells>
  <phoneticPr fontId="1"/>
  <pageMargins left="0" right="0.15748031496062992" top="0.59055118110236227" bottom="0" header="0.39370078740157483" footer="0.15748031496062992"/>
  <pageSetup paperSize="9" scale="70" fitToHeight="2" orientation="landscape" horizontalDpi="300" verticalDpi="300" r:id="rId1"/>
  <rowBreaks count="2" manualBreakCount="2">
    <brk id="47" max="16383" man="1"/>
    <brk id="101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AN148"/>
  <sheetViews>
    <sheetView zoomScale="80" zoomScaleNormal="80" workbookViewId="0">
      <pane xSplit="1" ySplit="5" topLeftCell="B6" activePane="bottomRight" state="frozen"/>
      <selection activeCell="J10" sqref="J10"/>
      <selection pane="topRight" activeCell="J10" sqref="J10"/>
      <selection pane="bottomLeft" activeCell="J10" sqref="J10"/>
      <selection pane="bottomRight" activeCell="J10" sqref="J10"/>
    </sheetView>
  </sheetViews>
  <sheetFormatPr defaultColWidth="7" defaultRowHeight="13.2"/>
  <cols>
    <col min="1" max="1" width="18.33203125" style="3" bestFit="1" customWidth="1"/>
    <col min="2" max="2" width="7.21875" style="3" customWidth="1"/>
    <col min="3" max="3" width="7.109375" style="3" customWidth="1"/>
    <col min="4" max="4" width="7.33203125" style="3" customWidth="1"/>
    <col min="5" max="5" width="7.5546875" style="3" customWidth="1"/>
    <col min="6" max="6" width="7" style="3" customWidth="1"/>
    <col min="7" max="7" width="7.21875" style="3" customWidth="1"/>
    <col min="8" max="8" width="7.33203125" style="3" customWidth="1"/>
    <col min="9" max="9" width="6.6640625" style="3" customWidth="1"/>
    <col min="10" max="10" width="6.44140625" style="3" customWidth="1"/>
    <col min="11" max="11" width="6.77734375" style="3" customWidth="1"/>
    <col min="12" max="21" width="6.77734375" hidden="1" customWidth="1"/>
    <col min="23" max="25" width="6.6640625" style="3" customWidth="1"/>
    <col min="26" max="26" width="6.77734375" style="3" customWidth="1"/>
    <col min="27" max="28" width="6.44140625" style="3" customWidth="1"/>
    <col min="29" max="30" width="6.6640625" style="3" customWidth="1"/>
    <col min="31" max="31" width="6.44140625" style="3" customWidth="1"/>
    <col min="32" max="32" width="6.77734375" style="3" customWidth="1"/>
    <col min="41" max="16384" width="7" style="3"/>
  </cols>
  <sheetData>
    <row r="1" spans="1:40" ht="23.4">
      <c r="A1" s="86" t="s">
        <v>468</v>
      </c>
      <c r="L1" s="3"/>
      <c r="M1" s="3"/>
      <c r="N1" s="3"/>
      <c r="O1" s="3"/>
      <c r="P1" s="3"/>
      <c r="Q1" s="3"/>
      <c r="R1" s="3"/>
      <c r="S1" s="3"/>
      <c r="T1" s="3"/>
      <c r="U1" s="3"/>
      <c r="V1" s="3"/>
      <c r="AG1" s="3"/>
      <c r="AH1" s="3"/>
      <c r="AI1" s="3"/>
      <c r="AJ1" s="3"/>
      <c r="AK1" s="3"/>
      <c r="AL1" s="3"/>
      <c r="AM1" s="3"/>
      <c r="AN1" s="3"/>
    </row>
    <row r="2" spans="1:40">
      <c r="A2" s="138" t="s">
        <v>127</v>
      </c>
      <c r="B2" s="75">
        <v>27</v>
      </c>
      <c r="C2" s="75">
        <v>28</v>
      </c>
      <c r="D2" s="75">
        <v>29</v>
      </c>
      <c r="E2" s="75">
        <v>30</v>
      </c>
      <c r="F2" s="75" t="s">
        <v>458</v>
      </c>
      <c r="G2" s="75">
        <v>2</v>
      </c>
      <c r="H2" s="75">
        <v>3</v>
      </c>
      <c r="I2" s="76">
        <v>4</v>
      </c>
      <c r="J2" s="75">
        <v>5</v>
      </c>
      <c r="K2" s="76">
        <v>6</v>
      </c>
      <c r="L2" s="142" t="s">
        <v>297</v>
      </c>
      <c r="M2" s="143"/>
      <c r="N2" s="143"/>
      <c r="O2" s="143"/>
      <c r="P2" s="143"/>
      <c r="Q2" s="143"/>
      <c r="R2" s="143"/>
      <c r="S2" s="143"/>
      <c r="T2" s="143"/>
      <c r="U2" s="144"/>
      <c r="V2" s="3"/>
      <c r="W2" s="33">
        <f>そば!B2</f>
        <v>27</v>
      </c>
      <c r="X2" s="33">
        <f>そば!G2</f>
        <v>28</v>
      </c>
      <c r="Y2" s="33">
        <f>そば!L2</f>
        <v>29</v>
      </c>
      <c r="Z2" s="33">
        <f>そば!Q2</f>
        <v>30</v>
      </c>
      <c r="AA2" s="33" t="str">
        <f>そば!V2</f>
        <v>元年産</v>
      </c>
      <c r="AB2" s="33">
        <f>そば!AA2</f>
        <v>2</v>
      </c>
      <c r="AC2" s="33">
        <f>そば!AF2</f>
        <v>3</v>
      </c>
      <c r="AD2" s="33">
        <f>そば!AK2</f>
        <v>4</v>
      </c>
      <c r="AE2" s="33">
        <f>そば!AP2</f>
        <v>5</v>
      </c>
      <c r="AF2" s="33">
        <f>そば!AU2</f>
        <v>6</v>
      </c>
      <c r="AG2" s="3"/>
      <c r="AH2" s="3"/>
      <c r="AI2" s="3"/>
      <c r="AJ2" s="3"/>
      <c r="AK2" s="3"/>
      <c r="AL2" s="3"/>
      <c r="AM2" s="3"/>
      <c r="AN2" s="3"/>
    </row>
    <row r="3" spans="1:40" ht="18.75" customHeight="1">
      <c r="A3" s="139"/>
      <c r="B3" s="129" t="s">
        <v>271</v>
      </c>
      <c r="C3" s="129" t="s">
        <v>271</v>
      </c>
      <c r="D3" s="129" t="s">
        <v>271</v>
      </c>
      <c r="E3" s="129" t="s">
        <v>271</v>
      </c>
      <c r="F3" s="129" t="s">
        <v>271</v>
      </c>
      <c r="G3" s="129" t="s">
        <v>271</v>
      </c>
      <c r="H3" s="129" t="s">
        <v>271</v>
      </c>
      <c r="I3" s="129" t="s">
        <v>271</v>
      </c>
      <c r="J3" s="136" t="s">
        <v>271</v>
      </c>
      <c r="K3" s="136" t="s">
        <v>271</v>
      </c>
      <c r="L3" s="146">
        <v>17</v>
      </c>
      <c r="M3" s="146">
        <v>18</v>
      </c>
      <c r="N3" s="146">
        <v>19</v>
      </c>
      <c r="O3" s="146">
        <v>20</v>
      </c>
      <c r="P3" s="146">
        <v>21</v>
      </c>
      <c r="Q3" s="146">
        <v>22</v>
      </c>
      <c r="R3" s="146">
        <v>23</v>
      </c>
      <c r="S3" s="146">
        <v>24</v>
      </c>
      <c r="T3" s="146">
        <v>25</v>
      </c>
      <c r="U3" s="146">
        <v>26</v>
      </c>
      <c r="V3" s="3"/>
      <c r="W3" s="129" t="s">
        <v>271</v>
      </c>
      <c r="X3" s="129" t="s">
        <v>271</v>
      </c>
      <c r="Y3" s="129" t="s">
        <v>271</v>
      </c>
      <c r="Z3" s="129" t="s">
        <v>271</v>
      </c>
      <c r="AA3" s="129" t="s">
        <v>271</v>
      </c>
      <c r="AB3" s="129" t="s">
        <v>271</v>
      </c>
      <c r="AC3" s="129" t="s">
        <v>271</v>
      </c>
      <c r="AD3" s="129" t="s">
        <v>271</v>
      </c>
      <c r="AE3" s="129" t="s">
        <v>271</v>
      </c>
      <c r="AF3" s="131" t="s">
        <v>271</v>
      </c>
      <c r="AG3" s="3"/>
      <c r="AH3" s="3"/>
      <c r="AI3" s="3"/>
      <c r="AJ3" s="3"/>
      <c r="AK3" s="3"/>
      <c r="AL3" s="3"/>
      <c r="AM3" s="3"/>
      <c r="AN3" s="3"/>
    </row>
    <row r="4" spans="1:40" ht="27" customHeight="1">
      <c r="A4" s="140"/>
      <c r="B4" s="130"/>
      <c r="C4" s="130"/>
      <c r="D4" s="130"/>
      <c r="E4" s="130"/>
      <c r="F4" s="130"/>
      <c r="G4" s="130"/>
      <c r="H4" s="130"/>
      <c r="I4" s="130"/>
      <c r="J4" s="136" t="s">
        <v>263</v>
      </c>
      <c r="K4" s="136" t="s">
        <v>263</v>
      </c>
      <c r="L4" s="146"/>
      <c r="M4" s="146"/>
      <c r="N4" s="146"/>
      <c r="O4" s="146"/>
      <c r="P4" s="146"/>
      <c r="Q4" s="146"/>
      <c r="R4" s="146"/>
      <c r="S4" s="146"/>
      <c r="T4" s="146"/>
      <c r="U4" s="146"/>
      <c r="V4" s="3"/>
      <c r="W4" s="130"/>
      <c r="X4" s="130"/>
      <c r="Y4" s="130"/>
      <c r="Z4" s="130"/>
      <c r="AA4" s="130"/>
      <c r="AB4" s="130"/>
      <c r="AC4" s="130"/>
      <c r="AD4" s="130"/>
      <c r="AE4" s="130"/>
      <c r="AF4" s="132"/>
      <c r="AG4" s="3"/>
      <c r="AH4" s="3"/>
      <c r="AI4" s="3"/>
      <c r="AJ4" s="3"/>
      <c r="AK4" s="3"/>
      <c r="AL4" s="3"/>
      <c r="AM4" s="3"/>
      <c r="AN4" s="3"/>
    </row>
    <row r="5" spans="1:40" ht="13.5" customHeight="1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3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3"/>
      <c r="AH5" s="3"/>
      <c r="AI5" s="3"/>
      <c r="AJ5" s="3"/>
      <c r="AK5" s="3"/>
      <c r="AL5" s="3"/>
      <c r="AM5" s="3"/>
      <c r="AN5" s="3"/>
    </row>
    <row r="6" spans="1:40">
      <c r="A6" s="3" t="s">
        <v>140</v>
      </c>
      <c r="B6" s="12"/>
      <c r="C6" s="12"/>
      <c r="D6" s="12"/>
      <c r="E6" s="12"/>
      <c r="F6" s="12"/>
      <c r="G6" s="12"/>
      <c r="H6" s="12"/>
      <c r="I6" s="13"/>
      <c r="J6" s="82"/>
      <c r="K6" s="82"/>
      <c r="L6" s="13"/>
      <c r="M6" s="13"/>
      <c r="N6" s="13"/>
      <c r="O6" s="13"/>
      <c r="P6" s="13"/>
      <c r="Q6" s="13">
        <v>29</v>
      </c>
      <c r="R6" s="13">
        <v>28</v>
      </c>
      <c r="S6" s="13">
        <v>49</v>
      </c>
      <c r="T6" s="13">
        <v>41</v>
      </c>
      <c r="U6" s="13">
        <v>31</v>
      </c>
      <c r="V6" s="3"/>
      <c r="W6" s="12" t="str">
        <f>VLOOKUP($A:$A,そば!$A:$AY,3,0)</f>
        <v>x</v>
      </c>
      <c r="X6" s="12" t="str">
        <f>VLOOKUP($A:$A,そば!$A:$AY,8,0)</f>
        <v>x</v>
      </c>
      <c r="Y6" s="12" t="str">
        <f>VLOOKUP($A:$A,そば!$A:$AY,13,0)</f>
        <v>x</v>
      </c>
      <c r="Z6" s="12" t="str">
        <f>VLOOKUP($A:$A,そば!$A:$AY,18,0)</f>
        <v>x</v>
      </c>
      <c r="AA6" s="12" t="str">
        <f>VLOOKUP($A:$A,そば!$A:$AY,23,0)</f>
        <v>x</v>
      </c>
      <c r="AB6" s="12" t="str">
        <f>VLOOKUP($A:$A,そば!$A:$AY,28,0)</f>
        <v>-</v>
      </c>
      <c r="AC6" s="12" t="str">
        <f>VLOOKUP($A:$A,そば!$A:$AY,33,0)</f>
        <v>-</v>
      </c>
      <c r="AD6" s="12" t="str">
        <f>VLOOKUP($A:$A,そば!$A:$AY,38,0)</f>
        <v>-</v>
      </c>
      <c r="AE6" s="12" t="str">
        <f>VLOOKUP($A:$A,そば!$A:$AY,43,0)</f>
        <v>x</v>
      </c>
      <c r="AF6" s="12" t="str">
        <f>VLOOKUP($A:$A,そば!$A:$AY,48,0)</f>
        <v>x</v>
      </c>
      <c r="AG6" s="3"/>
      <c r="AH6" s="3"/>
      <c r="AI6" s="3"/>
      <c r="AJ6" s="3"/>
      <c r="AK6" s="3"/>
      <c r="AL6" s="3"/>
      <c r="AM6" s="3"/>
      <c r="AN6" s="3"/>
    </row>
    <row r="7" spans="1:40">
      <c r="A7" s="3" t="s">
        <v>141</v>
      </c>
      <c r="B7" s="13"/>
      <c r="C7" s="13"/>
      <c r="D7" s="13"/>
      <c r="E7" s="13"/>
      <c r="F7" s="13"/>
      <c r="G7" s="13">
        <v>96</v>
      </c>
      <c r="H7" s="13">
        <v>73</v>
      </c>
      <c r="I7" s="13">
        <v>62</v>
      </c>
      <c r="J7" s="82">
        <v>75</v>
      </c>
      <c r="K7" s="82"/>
      <c r="L7" s="13"/>
      <c r="M7" s="13"/>
      <c r="N7" s="13"/>
      <c r="O7" s="13"/>
      <c r="P7" s="13"/>
      <c r="Q7" s="13">
        <v>29</v>
      </c>
      <c r="R7" s="13">
        <v>28</v>
      </c>
      <c r="S7" s="13">
        <v>49</v>
      </c>
      <c r="T7" s="13">
        <v>41</v>
      </c>
      <c r="U7" s="13">
        <v>31</v>
      </c>
      <c r="V7" s="3"/>
      <c r="W7" s="12" t="str">
        <f>VLOOKUP($A:$A,そば!$A:$AY,3,0)</f>
        <v>x</v>
      </c>
      <c r="X7" s="13" t="str">
        <f>VLOOKUP($A:$A,そば!$A:$AY,8,0)</f>
        <v>x</v>
      </c>
      <c r="Y7" s="13" t="str">
        <f>VLOOKUP($A:$A,そば!$A:$AY,13,0)</f>
        <v>x</v>
      </c>
      <c r="Z7" s="13" t="str">
        <f>VLOOKUP($A:$A,そば!$A:$AY,18,0)</f>
        <v>x</v>
      </c>
      <c r="AA7" s="13" t="str">
        <f>VLOOKUP($A:$A,そば!$A:$AY,23,0)</f>
        <v>x</v>
      </c>
      <c r="AB7" s="13">
        <f>VLOOKUP($A:$A,そば!$A:$AY,28,0)</f>
        <v>96</v>
      </c>
      <c r="AC7" s="13">
        <f>VLOOKUP($A:$A,そば!$A:$AY,33,0)</f>
        <v>73</v>
      </c>
      <c r="AD7" s="13">
        <f>VLOOKUP($A:$A,そば!$A:$AY,38,0)</f>
        <v>62</v>
      </c>
      <c r="AE7" s="13">
        <f>VLOOKUP($A:$A,そば!$A:$AY,43,0)</f>
        <v>75</v>
      </c>
      <c r="AF7" s="13" t="str">
        <f>VLOOKUP($A:$A,そば!$A:$AY,48,0)</f>
        <v>x</v>
      </c>
      <c r="AG7" s="3"/>
      <c r="AH7" s="3"/>
      <c r="AI7" s="3"/>
      <c r="AJ7" s="3"/>
      <c r="AK7" s="3"/>
      <c r="AL7" s="3"/>
      <c r="AM7" s="3"/>
      <c r="AN7" s="3"/>
    </row>
    <row r="8" spans="1:40">
      <c r="A8" s="3" t="s">
        <v>142</v>
      </c>
      <c r="B8" s="13">
        <v>37</v>
      </c>
      <c r="C8" s="13">
        <v>49</v>
      </c>
      <c r="D8" s="13">
        <v>32</v>
      </c>
      <c r="E8" s="13">
        <v>40</v>
      </c>
      <c r="F8" s="13">
        <v>35</v>
      </c>
      <c r="G8" s="13">
        <v>70</v>
      </c>
      <c r="H8" s="13">
        <v>27</v>
      </c>
      <c r="I8" s="13">
        <v>37</v>
      </c>
      <c r="J8" s="82">
        <v>60</v>
      </c>
      <c r="K8" s="82">
        <v>62</v>
      </c>
      <c r="L8" s="13"/>
      <c r="M8" s="13"/>
      <c r="N8" s="13"/>
      <c r="O8" s="13"/>
      <c r="P8" s="13"/>
      <c r="Q8" s="13">
        <v>29</v>
      </c>
      <c r="R8" s="13">
        <v>28</v>
      </c>
      <c r="S8" s="13">
        <v>49</v>
      </c>
      <c r="T8" s="13">
        <v>41</v>
      </c>
      <c r="U8" s="13">
        <v>31</v>
      </c>
      <c r="V8" s="3"/>
      <c r="W8" s="12">
        <f>VLOOKUP($A:$A,そば!$A:$AY,3,0)</f>
        <v>37</v>
      </c>
      <c r="X8" s="13">
        <f>VLOOKUP($A:$A,そば!$A:$AY,8,0)</f>
        <v>49</v>
      </c>
      <c r="Y8" s="13">
        <f>VLOOKUP($A:$A,そば!$A:$AY,13,0)</f>
        <v>32</v>
      </c>
      <c r="Z8" s="13">
        <f>VLOOKUP($A:$A,そば!$A:$AY,18,0)</f>
        <v>40</v>
      </c>
      <c r="AA8" s="13">
        <f>VLOOKUP($A:$A,そば!$A:$AY,23,0)</f>
        <v>35</v>
      </c>
      <c r="AB8" s="13">
        <f>VLOOKUP($A:$A,そば!$A:$AY,28,0)</f>
        <v>70</v>
      </c>
      <c r="AC8" s="13">
        <f>VLOOKUP($A:$A,そば!$A:$AY,33,0)</f>
        <v>27</v>
      </c>
      <c r="AD8" s="13">
        <f>VLOOKUP($A:$A,そば!$A:$AY,38,0)</f>
        <v>37</v>
      </c>
      <c r="AE8" s="13">
        <f>VLOOKUP($A:$A,そば!$A:$AY,43,0)</f>
        <v>60</v>
      </c>
      <c r="AF8" s="13">
        <f>VLOOKUP($A:$A,そば!$A:$AY,48,0)</f>
        <v>62</v>
      </c>
      <c r="AG8" s="3"/>
      <c r="AH8" s="3"/>
      <c r="AI8" s="3"/>
      <c r="AJ8" s="3"/>
      <c r="AK8" s="3"/>
      <c r="AL8" s="3"/>
      <c r="AM8" s="3"/>
      <c r="AN8" s="3"/>
    </row>
    <row r="9" spans="1:40">
      <c r="A9" s="3" t="s">
        <v>143</v>
      </c>
      <c r="B9" s="13">
        <v>30</v>
      </c>
      <c r="C9" s="13"/>
      <c r="D9" s="13"/>
      <c r="E9" s="13"/>
      <c r="F9" s="13"/>
      <c r="G9" s="13"/>
      <c r="H9" s="13"/>
      <c r="I9" s="13"/>
      <c r="J9" s="82"/>
      <c r="K9" s="82"/>
      <c r="L9" s="13"/>
      <c r="M9" s="13"/>
      <c r="N9" s="13"/>
      <c r="O9" s="13"/>
      <c r="P9" s="13"/>
      <c r="Q9" s="13">
        <v>29</v>
      </c>
      <c r="R9" s="13">
        <v>28</v>
      </c>
      <c r="S9" s="13">
        <v>49</v>
      </c>
      <c r="T9" s="13">
        <v>41</v>
      </c>
      <c r="U9" s="13">
        <v>31</v>
      </c>
      <c r="V9" s="3"/>
      <c r="W9" s="12">
        <f>VLOOKUP($A:$A,そば!$A:$AY,3,0)</f>
        <v>30</v>
      </c>
      <c r="X9" s="13" t="str">
        <f>VLOOKUP($A:$A,そば!$A:$AY,8,0)</f>
        <v>x</v>
      </c>
      <c r="Y9" s="13" t="str">
        <f>VLOOKUP($A:$A,そば!$A:$AY,13,0)</f>
        <v>x</v>
      </c>
      <c r="Z9" s="13" t="str">
        <f>VLOOKUP($A:$A,そば!$A:$AY,18,0)</f>
        <v>x</v>
      </c>
      <c r="AA9" s="13" t="str">
        <f>VLOOKUP($A:$A,そば!$A:$AY,23,0)</f>
        <v>-</v>
      </c>
      <c r="AB9" s="13" t="str">
        <f>VLOOKUP($A:$A,そば!$A:$AY,28,0)</f>
        <v>-</v>
      </c>
      <c r="AC9" s="13" t="str">
        <f>VLOOKUP($A:$A,そば!$A:$AY,33,0)</f>
        <v>-</v>
      </c>
      <c r="AD9" s="13" t="str">
        <f>VLOOKUP($A:$A,そば!$A:$AY,38,0)</f>
        <v>-</v>
      </c>
      <c r="AE9" s="13" t="str">
        <f>VLOOKUP($A:$A,そば!$A:$AY,43,0)</f>
        <v>-</v>
      </c>
      <c r="AF9" s="13" t="str">
        <f>VLOOKUP($A:$A,そば!$A:$AY,48,0)</f>
        <v>-</v>
      </c>
      <c r="AG9" s="3"/>
      <c r="AH9" s="3"/>
      <c r="AI9" s="3"/>
      <c r="AJ9" s="3"/>
      <c r="AK9" s="3"/>
      <c r="AL9" s="3"/>
      <c r="AM9" s="3"/>
      <c r="AN9" s="3"/>
    </row>
    <row r="10" spans="1:40">
      <c r="A10" s="3" t="s">
        <v>144</v>
      </c>
      <c r="B10" s="13">
        <v>47</v>
      </c>
      <c r="C10" s="13">
        <v>26</v>
      </c>
      <c r="D10" s="13">
        <v>25</v>
      </c>
      <c r="E10" s="13">
        <v>23</v>
      </c>
      <c r="F10" s="13">
        <v>46</v>
      </c>
      <c r="G10" s="13">
        <v>42</v>
      </c>
      <c r="H10" s="13">
        <v>33</v>
      </c>
      <c r="I10" s="13">
        <v>35</v>
      </c>
      <c r="J10" s="82">
        <v>39</v>
      </c>
      <c r="K10" s="82">
        <v>53</v>
      </c>
      <c r="L10" s="13"/>
      <c r="M10" s="13"/>
      <c r="N10" s="13"/>
      <c r="O10" s="13"/>
      <c r="P10" s="13"/>
      <c r="Q10" s="13">
        <v>29</v>
      </c>
      <c r="R10" s="13">
        <v>28</v>
      </c>
      <c r="S10" s="13">
        <v>49</v>
      </c>
      <c r="T10" s="13">
        <v>41</v>
      </c>
      <c r="U10" s="13">
        <v>31</v>
      </c>
      <c r="V10" s="3"/>
      <c r="W10" s="12">
        <f>VLOOKUP($A:$A,そば!$A:$AY,3,0)</f>
        <v>47</v>
      </c>
      <c r="X10" s="13">
        <f>VLOOKUP($A:$A,そば!$A:$AY,8,0)</f>
        <v>26</v>
      </c>
      <c r="Y10" s="13">
        <f>VLOOKUP($A:$A,そば!$A:$AY,13,0)</f>
        <v>25</v>
      </c>
      <c r="Z10" s="13">
        <f>VLOOKUP($A:$A,そば!$A:$AY,18,0)</f>
        <v>23</v>
      </c>
      <c r="AA10" s="13">
        <f>VLOOKUP($A:$A,そば!$A:$AY,23,0)</f>
        <v>46</v>
      </c>
      <c r="AB10" s="13">
        <f>VLOOKUP($A:$A,そば!$A:$AY,28,0)</f>
        <v>42</v>
      </c>
      <c r="AC10" s="13">
        <f>VLOOKUP($A:$A,そば!$A:$AY,33,0)</f>
        <v>33</v>
      </c>
      <c r="AD10" s="13">
        <f>VLOOKUP($A:$A,そば!$A:$AY,38,0)</f>
        <v>35</v>
      </c>
      <c r="AE10" s="13">
        <f>VLOOKUP($A:$A,そば!$A:$AY,43,0)</f>
        <v>39</v>
      </c>
      <c r="AF10" s="13">
        <f>VLOOKUP($A:$A,そば!$A:$AY,48,0)</f>
        <v>53</v>
      </c>
      <c r="AG10" s="3"/>
      <c r="AH10" s="3"/>
      <c r="AI10" s="3"/>
      <c r="AJ10" s="3"/>
      <c r="AK10" s="3"/>
      <c r="AL10" s="3"/>
      <c r="AM10" s="3"/>
      <c r="AN10" s="3"/>
    </row>
    <row r="11" spans="1:40">
      <c r="A11" s="3" t="s">
        <v>145</v>
      </c>
      <c r="B11" s="13">
        <v>25</v>
      </c>
      <c r="C11" s="13">
        <v>28</v>
      </c>
      <c r="D11" s="13">
        <v>23</v>
      </c>
      <c r="E11" s="13">
        <v>27</v>
      </c>
      <c r="F11" s="13">
        <v>54</v>
      </c>
      <c r="G11" s="13">
        <v>69</v>
      </c>
      <c r="H11" s="13">
        <v>36</v>
      </c>
      <c r="I11" s="13">
        <v>28</v>
      </c>
      <c r="J11" s="82">
        <v>43</v>
      </c>
      <c r="K11" s="82">
        <v>57</v>
      </c>
      <c r="L11" s="13"/>
      <c r="M11" s="13"/>
      <c r="N11" s="13"/>
      <c r="O11" s="13"/>
      <c r="P11" s="13"/>
      <c r="Q11" s="13">
        <v>29</v>
      </c>
      <c r="R11" s="13">
        <v>28</v>
      </c>
      <c r="S11" s="13">
        <v>49</v>
      </c>
      <c r="T11" s="13">
        <v>41</v>
      </c>
      <c r="U11" s="13">
        <v>31</v>
      </c>
      <c r="V11" s="3"/>
      <c r="W11" s="12">
        <f>VLOOKUP($A:$A,そば!$A:$AY,3,0)</f>
        <v>25</v>
      </c>
      <c r="X11" s="13">
        <f>VLOOKUP($A:$A,そば!$A:$AY,8,0)</f>
        <v>28</v>
      </c>
      <c r="Y11" s="13">
        <f>VLOOKUP($A:$A,そば!$A:$AY,13,0)</f>
        <v>23</v>
      </c>
      <c r="Z11" s="13">
        <f>VLOOKUP($A:$A,そば!$A:$AY,18,0)</f>
        <v>27</v>
      </c>
      <c r="AA11" s="13">
        <f>VLOOKUP($A:$A,そば!$A:$AY,23,0)</f>
        <v>54</v>
      </c>
      <c r="AB11" s="13">
        <f>VLOOKUP($A:$A,そば!$A:$AY,28,0)</f>
        <v>69</v>
      </c>
      <c r="AC11" s="13">
        <f>VLOOKUP($A:$A,そば!$A:$AY,33,0)</f>
        <v>36</v>
      </c>
      <c r="AD11" s="13">
        <f>VLOOKUP($A:$A,そば!$A:$AY,38,0)</f>
        <v>28</v>
      </c>
      <c r="AE11" s="13">
        <f>VLOOKUP($A:$A,そば!$A:$AY,43,0)</f>
        <v>43</v>
      </c>
      <c r="AF11" s="13">
        <f>VLOOKUP($A:$A,そば!$A:$AY,48,0)</f>
        <v>57</v>
      </c>
      <c r="AG11" s="3"/>
      <c r="AH11" s="3"/>
      <c r="AI11" s="3"/>
      <c r="AJ11" s="3"/>
      <c r="AK11" s="3"/>
      <c r="AL11" s="3"/>
      <c r="AM11" s="3"/>
      <c r="AN11" s="3"/>
    </row>
    <row r="12" spans="1:40">
      <c r="A12" s="3" t="s">
        <v>146</v>
      </c>
      <c r="B12" s="13"/>
      <c r="C12" s="13"/>
      <c r="D12" s="13"/>
      <c r="E12" s="13"/>
      <c r="F12" s="13"/>
      <c r="G12" s="13"/>
      <c r="H12" s="13"/>
      <c r="I12" s="13"/>
      <c r="J12" s="82"/>
      <c r="K12" s="82"/>
      <c r="L12" s="13"/>
      <c r="M12" s="13"/>
      <c r="N12" s="13"/>
      <c r="O12" s="13"/>
      <c r="P12" s="13"/>
      <c r="Q12" s="13">
        <v>29</v>
      </c>
      <c r="R12" s="13">
        <v>28</v>
      </c>
      <c r="S12" s="13">
        <v>49</v>
      </c>
      <c r="T12" s="13">
        <v>41</v>
      </c>
      <c r="U12" s="13">
        <v>31</v>
      </c>
      <c r="V12" s="3"/>
      <c r="W12" s="12" t="str">
        <f>VLOOKUP($A:$A,そば!$A:$AY,3,0)</f>
        <v>x</v>
      </c>
      <c r="X12" s="13" t="str">
        <f>VLOOKUP($A:$A,そば!$A:$AY,8,0)</f>
        <v>x</v>
      </c>
      <c r="Y12" s="13" t="str">
        <f>VLOOKUP($A:$A,そば!$A:$AY,13,0)</f>
        <v>x</v>
      </c>
      <c r="Z12" s="13" t="str">
        <f>VLOOKUP($A:$A,そば!$A:$AY,18,0)</f>
        <v>x</v>
      </c>
      <c r="AA12" s="13" t="str">
        <f>VLOOKUP($A:$A,そば!$A:$AY,23,0)</f>
        <v>x</v>
      </c>
      <c r="AB12" s="13" t="str">
        <f>VLOOKUP($A:$A,そば!$A:$AY,28,0)</f>
        <v>x</v>
      </c>
      <c r="AC12" s="13" t="str">
        <f>VLOOKUP($A:$A,そば!$A:$AY,33,0)</f>
        <v>x</v>
      </c>
      <c r="AD12" s="13" t="str">
        <f>VLOOKUP($A:$A,そば!$A:$AY,38,0)</f>
        <v>x</v>
      </c>
      <c r="AE12" s="13" t="str">
        <f>VLOOKUP($A:$A,そば!$A:$AY,43,0)</f>
        <v>x</v>
      </c>
      <c r="AF12" s="13" t="str">
        <f>VLOOKUP($A:$A,そば!$A:$AY,48,0)</f>
        <v>-</v>
      </c>
      <c r="AG12" s="3"/>
      <c r="AH12" s="3"/>
      <c r="AI12" s="3"/>
      <c r="AJ12" s="3"/>
      <c r="AK12" s="3"/>
      <c r="AL12" s="3"/>
      <c r="AM12" s="3"/>
      <c r="AN12" s="3"/>
    </row>
    <row r="13" spans="1:40">
      <c r="A13" s="3" t="s">
        <v>147</v>
      </c>
      <c r="B13" s="13">
        <v>35</v>
      </c>
      <c r="C13" s="13">
        <v>47</v>
      </c>
      <c r="D13" s="13"/>
      <c r="E13" s="13"/>
      <c r="F13" s="13"/>
      <c r="G13" s="13"/>
      <c r="H13" s="13"/>
      <c r="I13" s="13"/>
      <c r="J13" s="82"/>
      <c r="K13" s="82"/>
      <c r="L13" s="13"/>
      <c r="M13" s="13"/>
      <c r="N13" s="13"/>
      <c r="O13" s="13"/>
      <c r="P13" s="13"/>
      <c r="Q13" s="13">
        <v>29</v>
      </c>
      <c r="R13" s="13">
        <v>28</v>
      </c>
      <c r="S13" s="13">
        <v>49</v>
      </c>
      <c r="T13" s="13">
        <v>41</v>
      </c>
      <c r="U13" s="13">
        <v>31</v>
      </c>
      <c r="V13" s="3"/>
      <c r="W13" s="12">
        <f>VLOOKUP($A:$A,そば!$A:$AY,3,0)</f>
        <v>35</v>
      </c>
      <c r="X13" s="13">
        <f>VLOOKUP($A:$A,そば!$A:$AY,8,0)</f>
        <v>47</v>
      </c>
      <c r="Y13" s="13" t="str">
        <f>VLOOKUP($A:$A,そば!$A:$AY,13,0)</f>
        <v>x</v>
      </c>
      <c r="Z13" s="13" t="str">
        <f>VLOOKUP($A:$A,そば!$A:$AY,18,0)</f>
        <v>x</v>
      </c>
      <c r="AA13" s="13" t="str">
        <f>VLOOKUP($A:$A,そば!$A:$AY,23,0)</f>
        <v>x</v>
      </c>
      <c r="AB13" s="13" t="str">
        <f>VLOOKUP($A:$A,そば!$A:$AY,28,0)</f>
        <v>-</v>
      </c>
      <c r="AC13" s="13" t="str">
        <f>VLOOKUP($A:$A,そば!$A:$AY,33,0)</f>
        <v>-</v>
      </c>
      <c r="AD13" s="13" t="str">
        <f>VLOOKUP($A:$A,そば!$A:$AY,38,0)</f>
        <v>x</v>
      </c>
      <c r="AE13" s="13" t="str">
        <f>VLOOKUP($A:$A,そば!$A:$AY,43,0)</f>
        <v>x</v>
      </c>
      <c r="AF13" s="13" t="str">
        <f>VLOOKUP($A:$A,そば!$A:$AY,48,0)</f>
        <v>-</v>
      </c>
      <c r="AG13" s="3"/>
      <c r="AH13" s="3"/>
      <c r="AI13" s="3"/>
      <c r="AJ13" s="3"/>
      <c r="AK13" s="3"/>
      <c r="AL13" s="3"/>
      <c r="AM13" s="3"/>
      <c r="AN13" s="3"/>
    </row>
    <row r="14" spans="1:40">
      <c r="A14" s="3" t="s">
        <v>148</v>
      </c>
      <c r="B14" s="13"/>
      <c r="C14" s="13"/>
      <c r="D14" s="13"/>
      <c r="E14" s="13"/>
      <c r="F14" s="13"/>
      <c r="G14" s="13"/>
      <c r="H14" s="13"/>
      <c r="I14" s="13"/>
      <c r="J14" s="82"/>
      <c r="K14" s="82"/>
      <c r="L14" s="13"/>
      <c r="M14" s="13"/>
      <c r="N14" s="13"/>
      <c r="O14" s="13"/>
      <c r="P14" s="13"/>
      <c r="Q14" s="13">
        <v>29</v>
      </c>
      <c r="R14" s="13">
        <v>28</v>
      </c>
      <c r="S14" s="13">
        <v>49</v>
      </c>
      <c r="T14" s="13">
        <v>41</v>
      </c>
      <c r="U14" s="13">
        <v>31</v>
      </c>
      <c r="V14" s="3"/>
      <c r="W14" s="12" t="str">
        <f>VLOOKUP($A:$A,そば!$A:$AY,3,0)</f>
        <v>x</v>
      </c>
      <c r="X14" s="13" t="str">
        <f>VLOOKUP($A:$A,そば!$A:$AY,8,0)</f>
        <v>x</v>
      </c>
      <c r="Y14" s="13" t="str">
        <f>VLOOKUP($A:$A,そば!$A:$AY,13,0)</f>
        <v>-</v>
      </c>
      <c r="Z14" s="13" t="str">
        <f>VLOOKUP($A:$A,そば!$A:$AY,18,0)</f>
        <v>-</v>
      </c>
      <c r="AA14" s="13" t="str">
        <f>VLOOKUP($A:$A,そば!$A:$AY,23,0)</f>
        <v>-</v>
      </c>
      <c r="AB14" s="13" t="str">
        <f>VLOOKUP($A:$A,そば!$A:$AY,28,0)</f>
        <v>-</v>
      </c>
      <c r="AC14" s="13" t="str">
        <f>VLOOKUP($A:$A,そば!$A:$AY,33,0)</f>
        <v>-</v>
      </c>
      <c r="AD14" s="13" t="str">
        <f>VLOOKUP($A:$A,そば!$A:$AY,38,0)</f>
        <v>-</v>
      </c>
      <c r="AE14" s="13" t="str">
        <f>VLOOKUP($A:$A,そば!$A:$AY,43,0)</f>
        <v>-</v>
      </c>
      <c r="AF14" s="13" t="str">
        <f>VLOOKUP($A:$A,そば!$A:$AY,48,0)</f>
        <v>-</v>
      </c>
      <c r="AG14" s="3"/>
      <c r="AH14" s="3"/>
      <c r="AI14" s="3"/>
      <c r="AJ14" s="3"/>
      <c r="AK14" s="3"/>
      <c r="AL14" s="3"/>
      <c r="AM14" s="3"/>
      <c r="AN14" s="3"/>
    </row>
    <row r="15" spans="1:40">
      <c r="A15" s="3" t="s">
        <v>149</v>
      </c>
      <c r="B15" s="13">
        <v>35</v>
      </c>
      <c r="C15" s="13">
        <v>28</v>
      </c>
      <c r="D15" s="13">
        <v>22</v>
      </c>
      <c r="E15" s="13">
        <v>26</v>
      </c>
      <c r="F15" s="13">
        <v>53</v>
      </c>
      <c r="G15" s="13">
        <v>39</v>
      </c>
      <c r="H15" s="13">
        <v>33</v>
      </c>
      <c r="I15" s="13">
        <v>23</v>
      </c>
      <c r="J15" s="82">
        <v>37</v>
      </c>
      <c r="K15" s="82">
        <v>41</v>
      </c>
      <c r="L15" s="13"/>
      <c r="M15" s="13"/>
      <c r="N15" s="13"/>
      <c r="O15" s="13"/>
      <c r="P15" s="13"/>
      <c r="Q15" s="13">
        <v>29</v>
      </c>
      <c r="R15" s="13">
        <v>28</v>
      </c>
      <c r="S15" s="13">
        <v>49</v>
      </c>
      <c r="T15" s="13">
        <v>41</v>
      </c>
      <c r="U15" s="13">
        <v>31</v>
      </c>
      <c r="V15" s="3"/>
      <c r="W15" s="12">
        <f>VLOOKUP($A:$A,そば!$A:$AY,3,0)</f>
        <v>35</v>
      </c>
      <c r="X15" s="13">
        <f>VLOOKUP($A:$A,そば!$A:$AY,8,0)</f>
        <v>28</v>
      </c>
      <c r="Y15" s="13">
        <f>VLOOKUP($A:$A,そば!$A:$AY,13,0)</f>
        <v>22</v>
      </c>
      <c r="Z15" s="13">
        <f>VLOOKUP($A:$A,そば!$A:$AY,18,0)</f>
        <v>26</v>
      </c>
      <c r="AA15" s="13">
        <f>VLOOKUP($A:$A,そば!$A:$AY,23,0)</f>
        <v>53</v>
      </c>
      <c r="AB15" s="13">
        <f>VLOOKUP($A:$A,そば!$A:$AY,28,0)</f>
        <v>39</v>
      </c>
      <c r="AC15" s="13">
        <f>VLOOKUP($A:$A,そば!$A:$AY,33,0)</f>
        <v>33</v>
      </c>
      <c r="AD15" s="13">
        <f>VLOOKUP($A:$A,そば!$A:$AY,38,0)</f>
        <v>23</v>
      </c>
      <c r="AE15" s="13">
        <f>VLOOKUP($A:$A,そば!$A:$AY,43,0)</f>
        <v>37</v>
      </c>
      <c r="AF15" s="13">
        <f>VLOOKUP($A:$A,そば!$A:$AY,48,0)</f>
        <v>41</v>
      </c>
      <c r="AG15" s="3"/>
      <c r="AH15" s="3"/>
      <c r="AI15" s="3"/>
      <c r="AJ15" s="3"/>
      <c r="AK15" s="3"/>
      <c r="AL15" s="3"/>
      <c r="AM15" s="3"/>
      <c r="AN15" s="3"/>
    </row>
    <row r="16" spans="1:40">
      <c r="A16" s="3" t="s">
        <v>150</v>
      </c>
      <c r="B16" s="13">
        <v>33</v>
      </c>
      <c r="C16" s="13">
        <v>33</v>
      </c>
      <c r="D16" s="13"/>
      <c r="E16" s="13"/>
      <c r="F16" s="13"/>
      <c r="G16" s="13"/>
      <c r="H16" s="13"/>
      <c r="I16" s="13"/>
      <c r="J16" s="82"/>
      <c r="K16" s="82"/>
      <c r="L16" s="13"/>
      <c r="M16" s="13"/>
      <c r="N16" s="13"/>
      <c r="O16" s="13"/>
      <c r="P16" s="13"/>
      <c r="Q16" s="13">
        <v>29</v>
      </c>
      <c r="R16" s="13">
        <v>28</v>
      </c>
      <c r="S16" s="13">
        <v>49</v>
      </c>
      <c r="T16" s="13">
        <v>41</v>
      </c>
      <c r="U16" s="13">
        <v>31</v>
      </c>
      <c r="V16" s="3"/>
      <c r="W16" s="12">
        <f>VLOOKUP($A:$A,そば!$A:$AY,3,0)</f>
        <v>33</v>
      </c>
      <c r="X16" s="13">
        <f>VLOOKUP($A:$A,そば!$A:$AY,8,0)</f>
        <v>33</v>
      </c>
      <c r="Y16" s="13" t="str">
        <f>VLOOKUP($A:$A,そば!$A:$AY,13,0)</f>
        <v>x</v>
      </c>
      <c r="Z16" s="13" t="str">
        <f>VLOOKUP($A:$A,そば!$A:$AY,18,0)</f>
        <v>x</v>
      </c>
      <c r="AA16" s="13" t="str">
        <f>VLOOKUP($A:$A,そば!$A:$AY,23,0)</f>
        <v>x</v>
      </c>
      <c r="AB16" s="13" t="str">
        <f>VLOOKUP($A:$A,そば!$A:$AY,28,0)</f>
        <v>x</v>
      </c>
      <c r="AC16" s="13" t="str">
        <f>VLOOKUP($A:$A,そば!$A:$AY,33,0)</f>
        <v>x</v>
      </c>
      <c r="AD16" s="13" t="str">
        <f>VLOOKUP($A:$A,そば!$A:$AY,38,0)</f>
        <v>x</v>
      </c>
      <c r="AE16" s="13" t="str">
        <f>VLOOKUP($A:$A,そば!$A:$AY,43,0)</f>
        <v>x</v>
      </c>
      <c r="AF16" s="13" t="str">
        <f>VLOOKUP($A:$A,そば!$A:$AY,48,0)</f>
        <v>-</v>
      </c>
      <c r="AG16" s="3"/>
      <c r="AH16" s="3"/>
      <c r="AI16" s="3"/>
      <c r="AJ16" s="3"/>
      <c r="AK16" s="3"/>
      <c r="AL16" s="3"/>
      <c r="AM16" s="3"/>
      <c r="AN16" s="3"/>
    </row>
    <row r="17" spans="1:40">
      <c r="A17" s="3" t="s">
        <v>151</v>
      </c>
      <c r="B17" s="13"/>
      <c r="C17" s="13"/>
      <c r="D17" s="13"/>
      <c r="E17" s="13"/>
      <c r="F17" s="13"/>
      <c r="G17" s="13"/>
      <c r="H17" s="13"/>
      <c r="I17" s="13"/>
      <c r="J17" s="82"/>
      <c r="K17" s="82"/>
      <c r="L17" s="13"/>
      <c r="M17" s="13"/>
      <c r="N17" s="13"/>
      <c r="O17" s="13"/>
      <c r="P17" s="13"/>
      <c r="Q17" s="13">
        <v>29</v>
      </c>
      <c r="R17" s="13">
        <v>28</v>
      </c>
      <c r="S17" s="13">
        <v>49</v>
      </c>
      <c r="T17" s="13">
        <v>41</v>
      </c>
      <c r="U17" s="13">
        <v>31</v>
      </c>
      <c r="V17" s="3"/>
      <c r="W17" s="12" t="str">
        <f>VLOOKUP($A:$A,そば!$A:$AY,3,0)</f>
        <v>-</v>
      </c>
      <c r="X17" s="13" t="str">
        <f>VLOOKUP($A:$A,そば!$A:$AY,8,0)</f>
        <v>-</v>
      </c>
      <c r="Y17" s="13" t="str">
        <f>VLOOKUP($A:$A,そば!$A:$AY,13,0)</f>
        <v>-</v>
      </c>
      <c r="Z17" s="13" t="str">
        <f>VLOOKUP($A:$A,そば!$A:$AY,18,0)</f>
        <v>-</v>
      </c>
      <c r="AA17" s="13" t="str">
        <f>VLOOKUP($A:$A,そば!$A:$AY,23,0)</f>
        <v>-</v>
      </c>
      <c r="AB17" s="13" t="str">
        <f>VLOOKUP($A:$A,そば!$A:$AY,28,0)</f>
        <v>-</v>
      </c>
      <c r="AC17" s="13" t="str">
        <f>VLOOKUP($A:$A,そば!$A:$AY,33,0)</f>
        <v>-</v>
      </c>
      <c r="AD17" s="13" t="str">
        <f>VLOOKUP($A:$A,そば!$A:$AY,38,0)</f>
        <v>-</v>
      </c>
      <c r="AE17" s="13" t="str">
        <f>VLOOKUP($A:$A,そば!$A:$AY,43,0)</f>
        <v>-</v>
      </c>
      <c r="AF17" s="13" t="str">
        <f>VLOOKUP($A:$A,そば!$A:$AY,48,0)</f>
        <v>-</v>
      </c>
      <c r="AG17" s="3"/>
      <c r="AH17" s="3"/>
      <c r="AI17" s="3"/>
      <c r="AJ17" s="3"/>
      <c r="AK17" s="3"/>
      <c r="AL17" s="3"/>
      <c r="AM17" s="3"/>
      <c r="AN17" s="3"/>
    </row>
    <row r="18" spans="1:40">
      <c r="A18" s="3" t="s">
        <v>152</v>
      </c>
      <c r="B18" s="13"/>
      <c r="C18" s="13"/>
      <c r="D18" s="13"/>
      <c r="E18" s="13"/>
      <c r="F18" s="13"/>
      <c r="G18" s="13"/>
      <c r="H18" s="13"/>
      <c r="I18" s="13"/>
      <c r="J18" s="82"/>
      <c r="K18" s="82"/>
      <c r="L18" s="13"/>
      <c r="M18" s="13"/>
      <c r="N18" s="13"/>
      <c r="O18" s="13"/>
      <c r="P18" s="13"/>
      <c r="Q18" s="13">
        <v>29</v>
      </c>
      <c r="R18" s="13">
        <v>28</v>
      </c>
      <c r="S18" s="13">
        <v>49</v>
      </c>
      <c r="T18" s="13">
        <v>41</v>
      </c>
      <c r="U18" s="13">
        <v>31</v>
      </c>
      <c r="V18" s="3"/>
      <c r="W18" s="12" t="str">
        <f>VLOOKUP($A:$A,そば!$A:$AY,3,0)</f>
        <v>x</v>
      </c>
      <c r="X18" s="13" t="str">
        <f>VLOOKUP($A:$A,そば!$A:$AY,8,0)</f>
        <v>-</v>
      </c>
      <c r="Y18" s="13" t="str">
        <f>VLOOKUP($A:$A,そば!$A:$AY,13,0)</f>
        <v>-</v>
      </c>
      <c r="Z18" s="13" t="str">
        <f>VLOOKUP($A:$A,そば!$A:$AY,18,0)</f>
        <v>-</v>
      </c>
      <c r="AA18" s="13" t="str">
        <f>VLOOKUP($A:$A,そば!$A:$AY,23,0)</f>
        <v>-</v>
      </c>
      <c r="AB18" s="13" t="str">
        <f>VLOOKUP($A:$A,そば!$A:$AY,28,0)</f>
        <v>-</v>
      </c>
      <c r="AC18" s="13" t="str">
        <f>VLOOKUP($A:$A,そば!$A:$AY,33,0)</f>
        <v>-</v>
      </c>
      <c r="AD18" s="13" t="str">
        <f>VLOOKUP($A:$A,そば!$A:$AY,38,0)</f>
        <v>-</v>
      </c>
      <c r="AE18" s="13" t="str">
        <f>VLOOKUP($A:$A,そば!$A:$AY,43,0)</f>
        <v>x</v>
      </c>
      <c r="AF18" s="13" t="str">
        <f>VLOOKUP($A:$A,そば!$A:$AY,48,0)</f>
        <v>-</v>
      </c>
      <c r="AG18" s="3"/>
      <c r="AH18" s="3"/>
      <c r="AI18" s="3"/>
      <c r="AJ18" s="3"/>
      <c r="AK18" s="3"/>
      <c r="AL18" s="3"/>
      <c r="AM18" s="3"/>
      <c r="AN18" s="3"/>
    </row>
    <row r="19" spans="1:40">
      <c r="A19" s="3" t="s">
        <v>153</v>
      </c>
      <c r="B19" s="13">
        <v>33</v>
      </c>
      <c r="C19" s="13">
        <v>20</v>
      </c>
      <c r="D19" s="13"/>
      <c r="E19" s="13"/>
      <c r="F19" s="13"/>
      <c r="G19" s="13">
        <v>31</v>
      </c>
      <c r="H19" s="13"/>
      <c r="I19" s="13"/>
      <c r="J19" s="82"/>
      <c r="K19" s="82"/>
      <c r="L19" s="13"/>
      <c r="M19" s="13"/>
      <c r="N19" s="13"/>
      <c r="O19" s="13"/>
      <c r="P19" s="13"/>
      <c r="Q19" s="13">
        <v>29</v>
      </c>
      <c r="R19" s="13">
        <v>28</v>
      </c>
      <c r="S19" s="13">
        <v>49</v>
      </c>
      <c r="T19" s="13">
        <v>41</v>
      </c>
      <c r="U19" s="13">
        <v>31</v>
      </c>
      <c r="V19" s="3"/>
      <c r="W19" s="12">
        <f>VLOOKUP($A:$A,そば!$A:$AY,3,0)</f>
        <v>33</v>
      </c>
      <c r="X19" s="13">
        <f>VLOOKUP($A:$A,そば!$A:$AY,8,0)</f>
        <v>20</v>
      </c>
      <c r="Y19" s="13" t="str">
        <f>VLOOKUP($A:$A,そば!$A:$AY,13,0)</f>
        <v>x</v>
      </c>
      <c r="Z19" s="13" t="str">
        <f>VLOOKUP($A:$A,そば!$A:$AY,18,0)</f>
        <v>x</v>
      </c>
      <c r="AA19" s="13" t="str">
        <f>VLOOKUP($A:$A,そば!$A:$AY,23,0)</f>
        <v>x</v>
      </c>
      <c r="AB19" s="13">
        <f>VLOOKUP($A:$A,そば!$A:$AY,28,0)</f>
        <v>31</v>
      </c>
      <c r="AC19" s="13" t="str">
        <f>VLOOKUP($A:$A,そば!$A:$AY,33,0)</f>
        <v>x</v>
      </c>
      <c r="AD19" s="13" t="str">
        <f>VLOOKUP($A:$A,そば!$A:$AY,38,0)</f>
        <v>x</v>
      </c>
      <c r="AE19" s="13" t="str">
        <f>VLOOKUP($A:$A,そば!$A:$AY,43,0)</f>
        <v>x</v>
      </c>
      <c r="AF19" s="13" t="str">
        <f>VLOOKUP($A:$A,そば!$A:$AY,48,0)</f>
        <v>-</v>
      </c>
      <c r="AG19" s="3"/>
      <c r="AH19" s="3"/>
      <c r="AI19" s="3"/>
      <c r="AJ19" s="3"/>
      <c r="AK19" s="3"/>
      <c r="AL19" s="3"/>
      <c r="AM19" s="3"/>
      <c r="AN19" s="3"/>
    </row>
    <row r="20" spans="1:40">
      <c r="A20" s="3" t="s">
        <v>154</v>
      </c>
      <c r="B20" s="13">
        <v>29</v>
      </c>
      <c r="C20" s="13">
        <v>31</v>
      </c>
      <c r="D20" s="13">
        <v>32</v>
      </c>
      <c r="E20" s="13">
        <v>16</v>
      </c>
      <c r="F20" s="13">
        <v>16</v>
      </c>
      <c r="G20" s="13">
        <v>15</v>
      </c>
      <c r="H20" s="13">
        <v>13</v>
      </c>
      <c r="I20" s="13">
        <v>18</v>
      </c>
      <c r="J20" s="82">
        <v>26</v>
      </c>
      <c r="K20" s="82"/>
      <c r="L20" s="13"/>
      <c r="M20" s="13"/>
      <c r="N20" s="13"/>
      <c r="O20" s="13"/>
      <c r="P20" s="13"/>
      <c r="Q20" s="13">
        <v>29</v>
      </c>
      <c r="R20" s="13">
        <v>28</v>
      </c>
      <c r="S20" s="13">
        <v>49</v>
      </c>
      <c r="T20" s="13">
        <v>41</v>
      </c>
      <c r="U20" s="13">
        <v>31</v>
      </c>
      <c r="V20" s="3"/>
      <c r="W20" s="12">
        <f>VLOOKUP($A:$A,そば!$A:$AY,3,0)</f>
        <v>29</v>
      </c>
      <c r="X20" s="13">
        <f>VLOOKUP($A:$A,そば!$A:$AY,8,0)</f>
        <v>31</v>
      </c>
      <c r="Y20" s="13">
        <f>VLOOKUP($A:$A,そば!$A:$AY,13,0)</f>
        <v>32</v>
      </c>
      <c r="Z20" s="13">
        <f>VLOOKUP($A:$A,そば!$A:$AY,18,0)</f>
        <v>16</v>
      </c>
      <c r="AA20" s="13">
        <f>VLOOKUP($A:$A,そば!$A:$AY,23,0)</f>
        <v>16</v>
      </c>
      <c r="AB20" s="13">
        <f>VLOOKUP($A:$A,そば!$A:$AY,28,0)</f>
        <v>15</v>
      </c>
      <c r="AC20" s="13">
        <f>VLOOKUP($A:$A,そば!$A:$AY,33,0)</f>
        <v>13</v>
      </c>
      <c r="AD20" s="13">
        <f>VLOOKUP($A:$A,そば!$A:$AY,38,0)</f>
        <v>18</v>
      </c>
      <c r="AE20" s="13">
        <f>VLOOKUP($A:$A,そば!$A:$AY,43,0)</f>
        <v>26</v>
      </c>
      <c r="AF20" s="13" t="str">
        <f>VLOOKUP($A:$A,そば!$A:$AY,48,0)</f>
        <v>x</v>
      </c>
      <c r="AG20" s="3"/>
      <c r="AH20" s="3"/>
      <c r="AI20" s="3"/>
      <c r="AJ20" s="3"/>
      <c r="AK20" s="3"/>
      <c r="AL20" s="3"/>
      <c r="AM20" s="3"/>
      <c r="AN20" s="3"/>
    </row>
    <row r="21" spans="1:40">
      <c r="A21" s="3" t="s">
        <v>155</v>
      </c>
      <c r="B21" s="13"/>
      <c r="C21" s="13"/>
      <c r="D21" s="13"/>
      <c r="E21" s="13"/>
      <c r="F21" s="13"/>
      <c r="G21" s="13"/>
      <c r="H21" s="13"/>
      <c r="I21" s="13"/>
      <c r="J21" s="82"/>
      <c r="K21" s="82"/>
      <c r="L21" s="13"/>
      <c r="M21" s="13"/>
      <c r="N21" s="13"/>
      <c r="O21" s="13"/>
      <c r="P21" s="13"/>
      <c r="Q21" s="13">
        <v>29</v>
      </c>
      <c r="R21" s="13">
        <v>28</v>
      </c>
      <c r="S21" s="13">
        <v>49</v>
      </c>
      <c r="T21" s="13">
        <v>41</v>
      </c>
      <c r="U21" s="13">
        <v>31</v>
      </c>
      <c r="V21" s="3"/>
      <c r="W21" s="12" t="str">
        <f>VLOOKUP($A:$A,そば!$A:$AY,3,0)</f>
        <v>-</v>
      </c>
      <c r="X21" s="13" t="str">
        <f>VLOOKUP($A:$A,そば!$A:$AY,8,0)</f>
        <v>-</v>
      </c>
      <c r="Y21" s="13" t="str">
        <f>VLOOKUP($A:$A,そば!$A:$AY,13,0)</f>
        <v>-</v>
      </c>
      <c r="Z21" s="13" t="str">
        <f>VLOOKUP($A:$A,そば!$A:$AY,18,0)</f>
        <v>-</v>
      </c>
      <c r="AA21" s="13" t="str">
        <f>VLOOKUP($A:$A,そば!$A:$AY,23,0)</f>
        <v>-</v>
      </c>
      <c r="AB21" s="13" t="str">
        <f>VLOOKUP($A:$A,そば!$A:$AY,28,0)</f>
        <v>-</v>
      </c>
      <c r="AC21" s="13" t="str">
        <f>VLOOKUP($A:$A,そば!$A:$AY,33,0)</f>
        <v>-</v>
      </c>
      <c r="AD21" s="13" t="str">
        <f>VLOOKUP($A:$A,そば!$A:$AY,38,0)</f>
        <v>-</v>
      </c>
      <c r="AE21" s="13" t="str">
        <f>VLOOKUP($A:$A,そば!$A:$AY,43,0)</f>
        <v>-</v>
      </c>
      <c r="AF21" s="13" t="str">
        <f>VLOOKUP($A:$A,そば!$A:$AY,48,0)</f>
        <v>-</v>
      </c>
      <c r="AG21" s="3"/>
      <c r="AH21" s="3"/>
      <c r="AI21" s="3"/>
      <c r="AJ21" s="3"/>
      <c r="AK21" s="3"/>
      <c r="AL21" s="3"/>
      <c r="AM21" s="3"/>
      <c r="AN21" s="3"/>
    </row>
    <row r="22" spans="1:40">
      <c r="A22" s="3" t="s">
        <v>156</v>
      </c>
      <c r="B22" s="13">
        <v>33</v>
      </c>
      <c r="C22" s="13">
        <v>36</v>
      </c>
      <c r="D22" s="13">
        <v>32</v>
      </c>
      <c r="E22" s="13">
        <v>25</v>
      </c>
      <c r="F22" s="13">
        <v>30</v>
      </c>
      <c r="G22" s="13">
        <v>45</v>
      </c>
      <c r="H22" s="13">
        <v>32</v>
      </c>
      <c r="I22" s="13">
        <v>24</v>
      </c>
      <c r="J22" s="82">
        <v>34</v>
      </c>
      <c r="K22" s="82">
        <v>44</v>
      </c>
      <c r="L22" s="13"/>
      <c r="M22" s="13"/>
      <c r="N22" s="13"/>
      <c r="O22" s="13"/>
      <c r="P22" s="13"/>
      <c r="Q22" s="13">
        <v>29</v>
      </c>
      <c r="R22" s="13">
        <v>28</v>
      </c>
      <c r="S22" s="13">
        <v>49</v>
      </c>
      <c r="T22" s="13">
        <v>41</v>
      </c>
      <c r="U22" s="13">
        <v>31</v>
      </c>
      <c r="V22" s="3"/>
      <c r="W22" s="12">
        <f>VLOOKUP($A:$A,そば!$A:$AY,3,0)</f>
        <v>33</v>
      </c>
      <c r="X22" s="13">
        <f>VLOOKUP($A:$A,そば!$A:$AY,8,0)</f>
        <v>36</v>
      </c>
      <c r="Y22" s="13">
        <f>VLOOKUP($A:$A,そば!$A:$AY,13,0)</f>
        <v>32</v>
      </c>
      <c r="Z22" s="13">
        <f>VLOOKUP($A:$A,そば!$A:$AY,18,0)</f>
        <v>25</v>
      </c>
      <c r="AA22" s="13">
        <f>VLOOKUP($A:$A,そば!$A:$AY,23,0)</f>
        <v>30</v>
      </c>
      <c r="AB22" s="13">
        <f>VLOOKUP($A:$A,そば!$A:$AY,28,0)</f>
        <v>45</v>
      </c>
      <c r="AC22" s="13">
        <f>VLOOKUP($A:$A,そば!$A:$AY,33,0)</f>
        <v>32</v>
      </c>
      <c r="AD22" s="13">
        <f>VLOOKUP($A:$A,そば!$A:$AY,38,0)</f>
        <v>24</v>
      </c>
      <c r="AE22" s="13">
        <f>VLOOKUP($A:$A,そば!$A:$AY,43,0)</f>
        <v>34</v>
      </c>
      <c r="AF22" s="13">
        <f>VLOOKUP($A:$A,そば!$A:$AY,48,0)</f>
        <v>44</v>
      </c>
      <c r="AG22" s="3"/>
      <c r="AH22" s="3"/>
      <c r="AI22" s="3"/>
      <c r="AJ22" s="3"/>
      <c r="AK22" s="3"/>
      <c r="AL22" s="3"/>
      <c r="AM22" s="3"/>
      <c r="AN22" s="3"/>
    </row>
    <row r="23" spans="1:40">
      <c r="A23" s="3" t="s">
        <v>157</v>
      </c>
      <c r="B23" s="13"/>
      <c r="C23" s="13"/>
      <c r="D23" s="13"/>
      <c r="E23" s="13"/>
      <c r="F23" s="13"/>
      <c r="G23" s="13"/>
      <c r="H23" s="13"/>
      <c r="I23" s="13"/>
      <c r="J23" s="82"/>
      <c r="K23" s="82"/>
      <c r="L23" s="13"/>
      <c r="M23" s="13"/>
      <c r="N23" s="13"/>
      <c r="O23" s="13"/>
      <c r="P23" s="13"/>
      <c r="Q23" s="13">
        <v>29</v>
      </c>
      <c r="R23" s="13">
        <v>28</v>
      </c>
      <c r="S23" s="13">
        <v>49</v>
      </c>
      <c r="T23" s="13">
        <v>41</v>
      </c>
      <c r="U23" s="13">
        <v>31</v>
      </c>
      <c r="V23" s="3"/>
      <c r="W23" s="12" t="str">
        <f>VLOOKUP($A:$A,そば!$A:$AY,3,0)</f>
        <v>-</v>
      </c>
      <c r="X23" s="13" t="str">
        <f>VLOOKUP($A:$A,そば!$A:$AY,8,0)</f>
        <v>-</v>
      </c>
      <c r="Y23" s="13" t="str">
        <f>VLOOKUP($A:$A,そば!$A:$AY,13,0)</f>
        <v>-</v>
      </c>
      <c r="Z23" s="13" t="str">
        <f>VLOOKUP($A:$A,そば!$A:$AY,18,0)</f>
        <v>-</v>
      </c>
      <c r="AA23" s="13" t="str">
        <f>VLOOKUP($A:$A,そば!$A:$AY,23,0)</f>
        <v>-</v>
      </c>
      <c r="AB23" s="13" t="str">
        <f>VLOOKUP($A:$A,そば!$A:$AY,28,0)</f>
        <v>-</v>
      </c>
      <c r="AC23" s="13" t="str">
        <f>VLOOKUP($A:$A,そば!$A:$AY,33,0)</f>
        <v>-</v>
      </c>
      <c r="AD23" s="13" t="str">
        <f>VLOOKUP($A:$A,そば!$A:$AY,38,0)</f>
        <v>-</v>
      </c>
      <c r="AE23" s="13" t="str">
        <f>VLOOKUP($A:$A,そば!$A:$AY,43,0)</f>
        <v>-</v>
      </c>
      <c r="AF23" s="13" t="str">
        <f>VLOOKUP($A:$A,そば!$A:$AY,48,0)</f>
        <v>-</v>
      </c>
      <c r="AG23" s="3"/>
      <c r="AH23" s="3"/>
      <c r="AI23" s="3"/>
      <c r="AJ23" s="3"/>
      <c r="AK23" s="3"/>
      <c r="AL23" s="3"/>
      <c r="AM23" s="3"/>
      <c r="AN23" s="3"/>
    </row>
    <row r="24" spans="1:40">
      <c r="A24" s="3" t="s">
        <v>158</v>
      </c>
      <c r="B24" s="13">
        <v>35</v>
      </c>
      <c r="C24" s="13">
        <v>19</v>
      </c>
      <c r="D24" s="13">
        <v>22</v>
      </c>
      <c r="E24" s="13">
        <v>13</v>
      </c>
      <c r="F24" s="13">
        <v>50</v>
      </c>
      <c r="G24" s="13">
        <v>64</v>
      </c>
      <c r="H24" s="13">
        <v>25</v>
      </c>
      <c r="I24" s="13">
        <v>22</v>
      </c>
      <c r="J24" s="82">
        <v>35</v>
      </c>
      <c r="K24" s="82">
        <v>49</v>
      </c>
      <c r="L24" s="13"/>
      <c r="M24" s="13"/>
      <c r="N24" s="13"/>
      <c r="O24" s="13"/>
      <c r="P24" s="13"/>
      <c r="Q24" s="13">
        <v>29</v>
      </c>
      <c r="R24" s="13">
        <v>28</v>
      </c>
      <c r="S24" s="13">
        <v>49</v>
      </c>
      <c r="T24" s="13">
        <v>41</v>
      </c>
      <c r="U24" s="13">
        <v>31</v>
      </c>
      <c r="V24" s="3"/>
      <c r="W24" s="12">
        <f>VLOOKUP($A:$A,そば!$A:$AY,3,0)</f>
        <v>35</v>
      </c>
      <c r="X24" s="13">
        <f>VLOOKUP($A:$A,そば!$A:$AY,8,0)</f>
        <v>19</v>
      </c>
      <c r="Y24" s="13">
        <f>VLOOKUP($A:$A,そば!$A:$AY,13,0)</f>
        <v>22</v>
      </c>
      <c r="Z24" s="13">
        <f>VLOOKUP($A:$A,そば!$A:$AY,18,0)</f>
        <v>13</v>
      </c>
      <c r="AA24" s="13">
        <f>VLOOKUP($A:$A,そば!$A:$AY,23,0)</f>
        <v>50</v>
      </c>
      <c r="AB24" s="13">
        <f>VLOOKUP($A:$A,そば!$A:$AY,28,0)</f>
        <v>64</v>
      </c>
      <c r="AC24" s="13">
        <f>VLOOKUP($A:$A,そば!$A:$AY,33,0)</f>
        <v>25</v>
      </c>
      <c r="AD24" s="13">
        <f>VLOOKUP($A:$A,そば!$A:$AY,38,0)</f>
        <v>22</v>
      </c>
      <c r="AE24" s="13">
        <f>VLOOKUP($A:$A,そば!$A:$AY,43,0)</f>
        <v>35</v>
      </c>
      <c r="AF24" s="13">
        <f>VLOOKUP($A:$A,そば!$A:$AY,48,0)</f>
        <v>49</v>
      </c>
      <c r="AG24" s="3"/>
      <c r="AH24" s="3"/>
      <c r="AI24" s="3"/>
      <c r="AJ24" s="3"/>
      <c r="AK24" s="3"/>
      <c r="AL24" s="3"/>
      <c r="AM24" s="3"/>
      <c r="AN24" s="3"/>
    </row>
    <row r="25" spans="1:40">
      <c r="A25" s="3" t="s">
        <v>159</v>
      </c>
      <c r="B25" s="13">
        <v>10</v>
      </c>
      <c r="C25" s="13"/>
      <c r="D25" s="13"/>
      <c r="E25" s="13"/>
      <c r="F25" s="13"/>
      <c r="G25" s="13"/>
      <c r="H25" s="13"/>
      <c r="I25" s="13"/>
      <c r="J25" s="82"/>
      <c r="K25" s="82"/>
      <c r="L25" s="13"/>
      <c r="M25" s="13"/>
      <c r="N25" s="13"/>
      <c r="O25" s="13"/>
      <c r="P25" s="13"/>
      <c r="Q25" s="13">
        <v>29</v>
      </c>
      <c r="R25" s="13">
        <v>28</v>
      </c>
      <c r="S25" s="13">
        <v>49</v>
      </c>
      <c r="T25" s="13">
        <v>41</v>
      </c>
      <c r="U25" s="13">
        <v>31</v>
      </c>
      <c r="V25" s="3"/>
      <c r="W25" s="12">
        <f>VLOOKUP($A:$A,そば!$A:$AY,3,0)</f>
        <v>10</v>
      </c>
      <c r="X25" s="13" t="str">
        <f>VLOOKUP($A:$A,そば!$A:$AY,8,0)</f>
        <v>x</v>
      </c>
      <c r="Y25" s="13" t="str">
        <f>VLOOKUP($A:$A,そば!$A:$AY,13,0)</f>
        <v>x</v>
      </c>
      <c r="Z25" s="13" t="str">
        <f>VLOOKUP($A:$A,そば!$A:$AY,18,0)</f>
        <v>x</v>
      </c>
      <c r="AA25" s="13" t="str">
        <f>VLOOKUP($A:$A,そば!$A:$AY,23,0)</f>
        <v>x</v>
      </c>
      <c r="AB25" s="13" t="str">
        <f>VLOOKUP($A:$A,そば!$A:$AY,28,0)</f>
        <v>x</v>
      </c>
      <c r="AC25" s="13" t="str">
        <f>VLOOKUP($A:$A,そば!$A:$AY,33,0)</f>
        <v>x</v>
      </c>
      <c r="AD25" s="13" t="str">
        <f>VLOOKUP($A:$A,そば!$A:$AY,38,0)</f>
        <v>x</v>
      </c>
      <c r="AE25" s="13" t="str">
        <f>VLOOKUP($A:$A,そば!$A:$AY,43,0)</f>
        <v>-</v>
      </c>
      <c r="AF25" s="13" t="str">
        <f>VLOOKUP($A:$A,そば!$A:$AY,48,0)</f>
        <v>-</v>
      </c>
      <c r="AG25" s="3"/>
      <c r="AH25" s="3"/>
      <c r="AI25" s="3"/>
      <c r="AJ25" s="3"/>
      <c r="AK25" s="3"/>
      <c r="AL25" s="3"/>
      <c r="AM25" s="3"/>
      <c r="AN25" s="3"/>
    </row>
    <row r="26" spans="1:40">
      <c r="A26" s="3" t="s">
        <v>160</v>
      </c>
      <c r="B26" s="13"/>
      <c r="C26" s="13"/>
      <c r="D26" s="13"/>
      <c r="E26" s="13"/>
      <c r="F26" s="13"/>
      <c r="G26" s="13"/>
      <c r="H26" s="13"/>
      <c r="I26" s="13"/>
      <c r="J26" s="82"/>
      <c r="K26" s="82"/>
      <c r="L26" s="13"/>
      <c r="M26" s="13"/>
      <c r="N26" s="13"/>
      <c r="O26" s="13"/>
      <c r="P26" s="13"/>
      <c r="Q26" s="13">
        <v>29</v>
      </c>
      <c r="R26" s="13">
        <v>28</v>
      </c>
      <c r="S26" s="13">
        <v>49</v>
      </c>
      <c r="T26" s="13">
        <v>41</v>
      </c>
      <c r="U26" s="13">
        <v>31</v>
      </c>
      <c r="V26" s="3"/>
      <c r="W26" s="12" t="str">
        <f>VLOOKUP($A:$A,そば!$A:$AY,3,0)</f>
        <v>-</v>
      </c>
      <c r="X26" s="13" t="str">
        <f>VLOOKUP($A:$A,そば!$A:$AY,8,0)</f>
        <v>-</v>
      </c>
      <c r="Y26" s="13" t="str">
        <f>VLOOKUP($A:$A,そば!$A:$AY,13,0)</f>
        <v>-</v>
      </c>
      <c r="Z26" s="13" t="str">
        <f>VLOOKUP($A:$A,そば!$A:$AY,18,0)</f>
        <v>-</v>
      </c>
      <c r="AA26" s="13" t="str">
        <f>VLOOKUP($A:$A,そば!$A:$AY,23,0)</f>
        <v>-</v>
      </c>
      <c r="AB26" s="13" t="str">
        <f>VLOOKUP($A:$A,そば!$A:$AY,28,0)</f>
        <v>-</v>
      </c>
      <c r="AC26" s="13" t="str">
        <f>VLOOKUP($A:$A,そば!$A:$AY,33,0)</f>
        <v>-</v>
      </c>
      <c r="AD26" s="13" t="str">
        <f>VLOOKUP($A:$A,そば!$A:$AY,38,0)</f>
        <v>-</v>
      </c>
      <c r="AE26" s="13" t="str">
        <f>VLOOKUP($A:$A,そば!$A:$AY,43,0)</f>
        <v>-</v>
      </c>
      <c r="AF26" s="13" t="str">
        <f>VLOOKUP($A:$A,そば!$A:$AY,48,0)</f>
        <v>-</v>
      </c>
      <c r="AG26" s="3"/>
      <c r="AH26" s="3"/>
      <c r="AI26" s="3"/>
      <c r="AJ26" s="3"/>
      <c r="AK26" s="3"/>
      <c r="AL26" s="3"/>
      <c r="AM26" s="3"/>
      <c r="AN26" s="3"/>
    </row>
    <row r="27" spans="1:40">
      <c r="A27" s="3" t="s">
        <v>161</v>
      </c>
      <c r="B27" s="13"/>
      <c r="C27" s="13"/>
      <c r="D27" s="13"/>
      <c r="E27" s="13"/>
      <c r="F27" s="13"/>
      <c r="G27" s="13"/>
      <c r="H27" s="13"/>
      <c r="I27" s="13"/>
      <c r="J27" s="82"/>
      <c r="K27" s="82"/>
      <c r="L27" s="13"/>
      <c r="M27" s="13"/>
      <c r="N27" s="13"/>
      <c r="O27" s="13"/>
      <c r="P27" s="13"/>
      <c r="Q27" s="13">
        <v>29</v>
      </c>
      <c r="R27" s="13">
        <v>28</v>
      </c>
      <c r="S27" s="13">
        <v>49</v>
      </c>
      <c r="T27" s="13">
        <v>41</v>
      </c>
      <c r="U27" s="13">
        <v>31</v>
      </c>
      <c r="V27" s="3"/>
      <c r="W27" s="12" t="str">
        <f>VLOOKUP($A:$A,そば!$A:$AY,3,0)</f>
        <v>-</v>
      </c>
      <c r="X27" s="13" t="str">
        <f>VLOOKUP($A:$A,そば!$A:$AY,8,0)</f>
        <v>-</v>
      </c>
      <c r="Y27" s="13" t="str">
        <f>VLOOKUP($A:$A,そば!$A:$AY,13,0)</f>
        <v>-</v>
      </c>
      <c r="Z27" s="13" t="str">
        <f>VLOOKUP($A:$A,そば!$A:$AY,18,0)</f>
        <v>-</v>
      </c>
      <c r="AA27" s="13" t="str">
        <f>VLOOKUP($A:$A,そば!$A:$AY,23,0)</f>
        <v>-</v>
      </c>
      <c r="AB27" s="13" t="str">
        <f>VLOOKUP($A:$A,そば!$A:$AY,28,0)</f>
        <v>-</v>
      </c>
      <c r="AC27" s="13" t="str">
        <f>VLOOKUP($A:$A,そば!$A:$AY,33,0)</f>
        <v>-</v>
      </c>
      <c r="AD27" s="13" t="str">
        <f>VLOOKUP($A:$A,そば!$A:$AY,38,0)</f>
        <v>-</v>
      </c>
      <c r="AE27" s="13" t="str">
        <f>VLOOKUP($A:$A,そば!$A:$AY,43,0)</f>
        <v>-</v>
      </c>
      <c r="AF27" s="13" t="str">
        <f>VLOOKUP($A:$A,そば!$A:$AY,48,0)</f>
        <v>-</v>
      </c>
      <c r="AG27" s="3"/>
      <c r="AH27" s="3"/>
      <c r="AI27" s="3"/>
      <c r="AJ27" s="3"/>
      <c r="AK27" s="3"/>
      <c r="AL27" s="3"/>
      <c r="AM27" s="3"/>
      <c r="AN27" s="3"/>
    </row>
    <row r="28" spans="1:40">
      <c r="A28" s="3" t="s">
        <v>162</v>
      </c>
      <c r="B28" s="13"/>
      <c r="C28" s="13"/>
      <c r="D28" s="13"/>
      <c r="E28" s="13"/>
      <c r="F28" s="13"/>
      <c r="G28" s="13"/>
      <c r="H28" s="13"/>
      <c r="I28" s="13"/>
      <c r="J28" s="82"/>
      <c r="K28" s="82"/>
      <c r="L28" s="13"/>
      <c r="M28" s="13"/>
      <c r="N28" s="13"/>
      <c r="O28" s="13"/>
      <c r="P28" s="13"/>
      <c r="Q28" s="13">
        <v>29</v>
      </c>
      <c r="R28" s="13">
        <v>28</v>
      </c>
      <c r="S28" s="13">
        <v>49</v>
      </c>
      <c r="T28" s="13">
        <v>41</v>
      </c>
      <c r="U28" s="13">
        <v>31</v>
      </c>
      <c r="V28" s="3"/>
      <c r="W28" s="12" t="str">
        <f>VLOOKUP($A:$A,そば!$A:$AY,3,0)</f>
        <v>-</v>
      </c>
      <c r="X28" s="13" t="str">
        <f>VLOOKUP($A:$A,そば!$A:$AY,8,0)</f>
        <v>-</v>
      </c>
      <c r="Y28" s="13" t="str">
        <f>VLOOKUP($A:$A,そば!$A:$AY,13,0)</f>
        <v>-</v>
      </c>
      <c r="Z28" s="13" t="str">
        <f>VLOOKUP($A:$A,そば!$A:$AY,18,0)</f>
        <v>-</v>
      </c>
      <c r="AA28" s="13" t="str">
        <f>VLOOKUP($A:$A,そば!$A:$AY,23,0)</f>
        <v>-</v>
      </c>
      <c r="AB28" s="13" t="str">
        <f>VLOOKUP($A:$A,そば!$A:$AY,28,0)</f>
        <v>-</v>
      </c>
      <c r="AC28" s="13" t="str">
        <f>VLOOKUP($A:$A,そば!$A:$AY,33,0)</f>
        <v>-</v>
      </c>
      <c r="AD28" s="13" t="str">
        <f>VLOOKUP($A:$A,そば!$A:$AY,38,0)</f>
        <v>-</v>
      </c>
      <c r="AE28" s="13" t="str">
        <f>VLOOKUP($A:$A,そば!$A:$AY,43,0)</f>
        <v>-</v>
      </c>
      <c r="AF28" s="13" t="str">
        <f>VLOOKUP($A:$A,そば!$A:$AY,48,0)</f>
        <v>-</v>
      </c>
      <c r="AG28" s="3"/>
      <c r="AH28" s="3"/>
      <c r="AI28" s="3"/>
      <c r="AJ28" s="3"/>
      <c r="AK28" s="3"/>
      <c r="AL28" s="3"/>
      <c r="AM28" s="3"/>
      <c r="AN28" s="3"/>
    </row>
    <row r="29" spans="1:40">
      <c r="A29" s="3" t="s">
        <v>163</v>
      </c>
      <c r="B29" s="13"/>
      <c r="C29" s="13"/>
      <c r="D29" s="13"/>
      <c r="E29" s="13"/>
      <c r="F29" s="13"/>
      <c r="G29" s="13"/>
      <c r="H29" s="13"/>
      <c r="I29" s="13"/>
      <c r="J29" s="82"/>
      <c r="K29" s="82"/>
      <c r="L29" s="13"/>
      <c r="M29" s="13"/>
      <c r="N29" s="13"/>
      <c r="O29" s="13"/>
      <c r="P29" s="13"/>
      <c r="Q29" s="13">
        <v>29</v>
      </c>
      <c r="R29" s="13">
        <v>28</v>
      </c>
      <c r="S29" s="13">
        <v>49</v>
      </c>
      <c r="T29" s="13">
        <v>41</v>
      </c>
      <c r="U29" s="13">
        <v>31</v>
      </c>
      <c r="V29" s="3"/>
      <c r="W29" s="12" t="str">
        <f>VLOOKUP($A:$A,そば!$A:$AY,3,0)</f>
        <v>-</v>
      </c>
      <c r="X29" s="13" t="str">
        <f>VLOOKUP($A:$A,そば!$A:$AY,8,0)</f>
        <v>-</v>
      </c>
      <c r="Y29" s="13" t="str">
        <f>VLOOKUP($A:$A,そば!$A:$AY,13,0)</f>
        <v>-</v>
      </c>
      <c r="Z29" s="13" t="str">
        <f>VLOOKUP($A:$A,そば!$A:$AY,18,0)</f>
        <v>-</v>
      </c>
      <c r="AA29" s="13" t="str">
        <f>VLOOKUP($A:$A,そば!$A:$AY,23,0)</f>
        <v>-</v>
      </c>
      <c r="AB29" s="13" t="str">
        <f>VLOOKUP($A:$A,そば!$A:$AY,28,0)</f>
        <v>-</v>
      </c>
      <c r="AC29" s="13" t="str">
        <f>VLOOKUP($A:$A,そば!$A:$AY,33,0)</f>
        <v>-</v>
      </c>
      <c r="AD29" s="13" t="str">
        <f>VLOOKUP($A:$A,そば!$A:$AY,38,0)</f>
        <v>-</v>
      </c>
      <c r="AE29" s="13" t="str">
        <f>VLOOKUP($A:$A,そば!$A:$AY,43,0)</f>
        <v>-</v>
      </c>
      <c r="AF29" s="13" t="str">
        <f>VLOOKUP($A:$A,そば!$A:$AY,48,0)</f>
        <v>-</v>
      </c>
      <c r="AG29" s="3"/>
      <c r="AH29" s="3"/>
      <c r="AI29" s="3"/>
      <c r="AJ29" s="3"/>
      <c r="AK29" s="3"/>
      <c r="AL29" s="3"/>
      <c r="AM29" s="3"/>
      <c r="AN29" s="3"/>
    </row>
    <row r="30" spans="1:40">
      <c r="A30" s="3" t="s">
        <v>164</v>
      </c>
      <c r="B30" s="13"/>
      <c r="C30" s="13"/>
      <c r="D30" s="13"/>
      <c r="E30" s="13"/>
      <c r="F30" s="13"/>
      <c r="G30" s="13"/>
      <c r="H30" s="13"/>
      <c r="I30" s="13"/>
      <c r="J30" s="82"/>
      <c r="K30" s="82"/>
      <c r="L30" s="13"/>
      <c r="M30" s="13"/>
      <c r="N30" s="13"/>
      <c r="O30" s="13"/>
      <c r="P30" s="13"/>
      <c r="Q30" s="13">
        <v>29</v>
      </c>
      <c r="R30" s="13">
        <v>28</v>
      </c>
      <c r="S30" s="13">
        <v>49</v>
      </c>
      <c r="T30" s="13">
        <v>41</v>
      </c>
      <c r="U30" s="13">
        <v>31</v>
      </c>
      <c r="V30" s="3"/>
      <c r="W30" s="12" t="str">
        <f>VLOOKUP($A:$A,そば!$A:$AY,3,0)</f>
        <v>x</v>
      </c>
      <c r="X30" s="13" t="str">
        <f>VLOOKUP($A:$A,そば!$A:$AY,8,0)</f>
        <v>x</v>
      </c>
      <c r="Y30" s="13" t="str">
        <f>VLOOKUP($A:$A,そば!$A:$AY,13,0)</f>
        <v>x</v>
      </c>
      <c r="Z30" s="13" t="str">
        <f>VLOOKUP($A:$A,そば!$A:$AY,18,0)</f>
        <v>x</v>
      </c>
      <c r="AA30" s="13" t="str">
        <f>VLOOKUP($A:$A,そば!$A:$AY,23,0)</f>
        <v>x</v>
      </c>
      <c r="AB30" s="13" t="str">
        <f>VLOOKUP($A:$A,そば!$A:$AY,28,0)</f>
        <v>x</v>
      </c>
      <c r="AC30" s="13" t="str">
        <f>VLOOKUP($A:$A,そば!$A:$AY,33,0)</f>
        <v>x</v>
      </c>
      <c r="AD30" s="13" t="str">
        <f>VLOOKUP($A:$A,そば!$A:$AY,38,0)</f>
        <v>x</v>
      </c>
      <c r="AE30" s="13" t="str">
        <f>VLOOKUP($A:$A,そば!$A:$AY,43,0)</f>
        <v>x</v>
      </c>
      <c r="AF30" s="13" t="str">
        <f>VLOOKUP($A:$A,そば!$A:$AY,48,0)</f>
        <v>-</v>
      </c>
      <c r="AG30" s="3"/>
      <c r="AH30" s="3"/>
      <c r="AI30" s="3"/>
      <c r="AJ30" s="3"/>
      <c r="AK30" s="3"/>
      <c r="AL30" s="3"/>
      <c r="AM30" s="3"/>
      <c r="AN30" s="3"/>
    </row>
    <row r="31" spans="1:40">
      <c r="A31" s="3" t="s">
        <v>165</v>
      </c>
      <c r="B31" s="13">
        <v>104</v>
      </c>
      <c r="C31" s="13">
        <v>62</v>
      </c>
      <c r="D31" s="13">
        <v>67</v>
      </c>
      <c r="E31" s="13">
        <v>27</v>
      </c>
      <c r="F31" s="13">
        <v>90</v>
      </c>
      <c r="G31" s="13">
        <v>88</v>
      </c>
      <c r="H31" s="13">
        <v>84</v>
      </c>
      <c r="I31" s="13">
        <v>71</v>
      </c>
      <c r="J31" s="82"/>
      <c r="K31" s="82"/>
      <c r="L31" s="13"/>
      <c r="M31" s="13"/>
      <c r="N31" s="13"/>
      <c r="O31" s="13"/>
      <c r="P31" s="13"/>
      <c r="Q31" s="13">
        <v>29</v>
      </c>
      <c r="R31" s="13">
        <v>28</v>
      </c>
      <c r="S31" s="13">
        <v>49</v>
      </c>
      <c r="T31" s="13">
        <v>41</v>
      </c>
      <c r="U31" s="13">
        <v>31</v>
      </c>
      <c r="V31" s="3"/>
      <c r="W31" s="12">
        <f>VLOOKUP($A:$A,そば!$A:$AY,3,0)</f>
        <v>104</v>
      </c>
      <c r="X31" s="13">
        <f>VLOOKUP($A:$A,そば!$A:$AY,8,0)</f>
        <v>62</v>
      </c>
      <c r="Y31" s="13">
        <f>VLOOKUP($A:$A,そば!$A:$AY,13,0)</f>
        <v>67</v>
      </c>
      <c r="Z31" s="13">
        <f>VLOOKUP($A:$A,そば!$A:$AY,18,0)</f>
        <v>27</v>
      </c>
      <c r="AA31" s="13">
        <f>VLOOKUP($A:$A,そば!$A:$AY,23,0)</f>
        <v>90</v>
      </c>
      <c r="AB31" s="13">
        <f>VLOOKUP($A:$A,そば!$A:$AY,28,0)</f>
        <v>88</v>
      </c>
      <c r="AC31" s="13">
        <f>VLOOKUP($A:$A,そば!$A:$AY,33,0)</f>
        <v>84</v>
      </c>
      <c r="AD31" s="13">
        <f>VLOOKUP($A:$A,そば!$A:$AY,38,0)</f>
        <v>71</v>
      </c>
      <c r="AE31" s="13" t="str">
        <f>VLOOKUP($A:$A,そば!$A:$AY,43,0)</f>
        <v>x</v>
      </c>
      <c r="AF31" s="13" t="str">
        <f>VLOOKUP($A:$A,そば!$A:$AY,48,0)</f>
        <v>x</v>
      </c>
      <c r="AG31" s="3"/>
      <c r="AH31" s="3"/>
      <c r="AI31" s="3"/>
      <c r="AJ31" s="3"/>
      <c r="AK31" s="3"/>
      <c r="AL31" s="3"/>
      <c r="AM31" s="3"/>
      <c r="AN31" s="3"/>
    </row>
    <row r="32" spans="1:40">
      <c r="A32" s="3" t="s">
        <v>166</v>
      </c>
      <c r="B32" s="13"/>
      <c r="C32" s="13"/>
      <c r="D32" s="13"/>
      <c r="E32" s="13"/>
      <c r="F32" s="13"/>
      <c r="G32" s="13"/>
      <c r="H32" s="13"/>
      <c r="I32" s="13"/>
      <c r="J32" s="82"/>
      <c r="K32" s="82"/>
      <c r="L32" s="13"/>
      <c r="M32" s="13"/>
      <c r="N32" s="13"/>
      <c r="O32" s="13"/>
      <c r="P32" s="13"/>
      <c r="Q32" s="13">
        <v>29</v>
      </c>
      <c r="R32" s="13">
        <v>28</v>
      </c>
      <c r="S32" s="13">
        <v>49</v>
      </c>
      <c r="T32" s="13">
        <v>41</v>
      </c>
      <c r="U32" s="13">
        <v>31</v>
      </c>
      <c r="V32" s="3"/>
      <c r="W32" s="12" t="str">
        <f>VLOOKUP($A:$A,そば!$A:$AY,3,0)</f>
        <v>x</v>
      </c>
      <c r="X32" s="13" t="str">
        <f>VLOOKUP($A:$A,そば!$A:$AY,8,0)</f>
        <v>x</v>
      </c>
      <c r="Y32" s="13" t="str">
        <f>VLOOKUP($A:$A,そば!$A:$AY,13,0)</f>
        <v>x</v>
      </c>
      <c r="Z32" s="13" t="str">
        <f>VLOOKUP($A:$A,そば!$A:$AY,18,0)</f>
        <v>x</v>
      </c>
      <c r="AA32" s="13" t="str">
        <f>VLOOKUP($A:$A,そば!$A:$AY,23,0)</f>
        <v>x</v>
      </c>
      <c r="AB32" s="13" t="str">
        <f>VLOOKUP($A:$A,そば!$A:$AY,28,0)</f>
        <v>x</v>
      </c>
      <c r="AC32" s="13" t="str">
        <f>VLOOKUP($A:$A,そば!$A:$AY,33,0)</f>
        <v>x</v>
      </c>
      <c r="AD32" s="13" t="str">
        <f>VLOOKUP($A:$A,そば!$A:$AY,38,0)</f>
        <v>x</v>
      </c>
      <c r="AE32" s="13" t="str">
        <f>VLOOKUP($A:$A,そば!$A:$AY,43,0)</f>
        <v>x</v>
      </c>
      <c r="AF32" s="13" t="str">
        <f>VLOOKUP($A:$A,そば!$A:$AY,48,0)</f>
        <v>-</v>
      </c>
      <c r="AG32" s="3"/>
      <c r="AH32" s="3"/>
      <c r="AI32" s="3"/>
      <c r="AJ32" s="3"/>
      <c r="AK32" s="3"/>
      <c r="AL32" s="3"/>
      <c r="AM32" s="3"/>
      <c r="AN32" s="3"/>
    </row>
    <row r="33" spans="1:40">
      <c r="A33" s="3" t="s">
        <v>167</v>
      </c>
      <c r="B33" s="13"/>
      <c r="C33" s="13"/>
      <c r="D33" s="13"/>
      <c r="E33" s="13"/>
      <c r="F33" s="13"/>
      <c r="G33" s="13"/>
      <c r="H33" s="13"/>
      <c r="I33" s="13"/>
      <c r="J33" s="82"/>
      <c r="K33" s="82"/>
      <c r="L33" s="13"/>
      <c r="M33" s="13"/>
      <c r="N33" s="13"/>
      <c r="O33" s="13"/>
      <c r="P33" s="13"/>
      <c r="Q33" s="13">
        <v>29</v>
      </c>
      <c r="R33" s="13">
        <v>28</v>
      </c>
      <c r="S33" s="13">
        <v>49</v>
      </c>
      <c r="T33" s="13">
        <v>41</v>
      </c>
      <c r="U33" s="13">
        <v>31</v>
      </c>
      <c r="V33" s="3"/>
      <c r="W33" s="12" t="str">
        <f>VLOOKUP($A:$A,そば!$A:$AY,3,0)</f>
        <v>-</v>
      </c>
      <c r="X33" s="13" t="str">
        <f>VLOOKUP($A:$A,そば!$A:$AY,8,0)</f>
        <v>-</v>
      </c>
      <c r="Y33" s="13" t="str">
        <f>VLOOKUP($A:$A,そば!$A:$AY,13,0)</f>
        <v>-</v>
      </c>
      <c r="Z33" s="13" t="str">
        <f>VLOOKUP($A:$A,そば!$A:$AY,18,0)</f>
        <v>-</v>
      </c>
      <c r="AA33" s="13" t="str">
        <f>VLOOKUP($A:$A,そば!$A:$AY,23,0)</f>
        <v>-</v>
      </c>
      <c r="AB33" s="13" t="str">
        <f>VLOOKUP($A:$A,そば!$A:$AY,28,0)</f>
        <v>-</v>
      </c>
      <c r="AC33" s="13" t="str">
        <f>VLOOKUP($A:$A,そば!$A:$AY,33,0)</f>
        <v>-</v>
      </c>
      <c r="AD33" s="13" t="str">
        <f>VLOOKUP($A:$A,そば!$A:$AY,38,0)</f>
        <v>-</v>
      </c>
      <c r="AE33" s="13" t="str">
        <f>VLOOKUP($A:$A,そば!$A:$AY,43,0)</f>
        <v>-</v>
      </c>
      <c r="AF33" s="13" t="str">
        <f>VLOOKUP($A:$A,そば!$A:$AY,48,0)</f>
        <v>-</v>
      </c>
      <c r="AG33" s="3"/>
      <c r="AH33" s="3"/>
      <c r="AI33" s="3"/>
      <c r="AJ33" s="3"/>
      <c r="AK33" s="3"/>
      <c r="AL33" s="3"/>
      <c r="AM33" s="3"/>
      <c r="AN33" s="3"/>
    </row>
    <row r="34" spans="1:40">
      <c r="A34" s="3" t="s">
        <v>168</v>
      </c>
      <c r="B34" s="13"/>
      <c r="C34" s="13"/>
      <c r="D34" s="13"/>
      <c r="E34" s="13"/>
      <c r="F34" s="13"/>
      <c r="G34" s="13"/>
      <c r="H34" s="13"/>
      <c r="I34" s="13"/>
      <c r="J34" s="82"/>
      <c r="K34" s="82"/>
      <c r="L34" s="13"/>
      <c r="M34" s="13"/>
      <c r="N34" s="13"/>
      <c r="O34" s="13"/>
      <c r="P34" s="13"/>
      <c r="Q34" s="13">
        <v>29</v>
      </c>
      <c r="R34" s="13">
        <v>28</v>
      </c>
      <c r="S34" s="13">
        <v>49</v>
      </c>
      <c r="T34" s="13">
        <v>41</v>
      </c>
      <c r="U34" s="13">
        <v>31</v>
      </c>
      <c r="V34" s="3"/>
      <c r="W34" s="12" t="str">
        <f>VLOOKUP($A:$A,そば!$A:$AY,3,0)</f>
        <v>-</v>
      </c>
      <c r="X34" s="13" t="str">
        <f>VLOOKUP($A:$A,そば!$A:$AY,8,0)</f>
        <v>-</v>
      </c>
      <c r="Y34" s="13" t="str">
        <f>VLOOKUP($A:$A,そば!$A:$AY,13,0)</f>
        <v>-</v>
      </c>
      <c r="Z34" s="13" t="str">
        <f>VLOOKUP($A:$A,そば!$A:$AY,18,0)</f>
        <v>-</v>
      </c>
      <c r="AA34" s="13" t="str">
        <f>VLOOKUP($A:$A,そば!$A:$AY,23,0)</f>
        <v>-</v>
      </c>
      <c r="AB34" s="13" t="str">
        <f>VLOOKUP($A:$A,そば!$A:$AY,28,0)</f>
        <v>-</v>
      </c>
      <c r="AC34" s="13" t="str">
        <f>VLOOKUP($A:$A,そば!$A:$AY,33,0)</f>
        <v>-</v>
      </c>
      <c r="AD34" s="13" t="str">
        <f>VLOOKUP($A:$A,そば!$A:$AY,38,0)</f>
        <v>-</v>
      </c>
      <c r="AE34" s="13" t="str">
        <f>VLOOKUP($A:$A,そば!$A:$AY,43,0)</f>
        <v>-</v>
      </c>
      <c r="AF34" s="13" t="str">
        <f>VLOOKUP($A:$A,そば!$A:$AY,48,0)</f>
        <v>-</v>
      </c>
      <c r="AG34" s="3"/>
      <c r="AH34" s="3"/>
      <c r="AI34" s="3"/>
      <c r="AJ34" s="3"/>
      <c r="AK34" s="3"/>
      <c r="AL34" s="3"/>
      <c r="AM34" s="3"/>
      <c r="AN34" s="3"/>
    </row>
    <row r="35" spans="1:40">
      <c r="A35" s="3" t="s">
        <v>169</v>
      </c>
      <c r="B35" s="13">
        <v>45</v>
      </c>
      <c r="C35" s="13">
        <v>44</v>
      </c>
      <c r="D35" s="13">
        <v>39</v>
      </c>
      <c r="E35" s="13">
        <v>41</v>
      </c>
      <c r="F35" s="13">
        <v>71</v>
      </c>
      <c r="G35" s="13">
        <v>73</v>
      </c>
      <c r="H35" s="13">
        <v>68</v>
      </c>
      <c r="I35" s="13">
        <v>58</v>
      </c>
      <c r="J35" s="82">
        <v>53</v>
      </c>
      <c r="K35" s="82">
        <v>70</v>
      </c>
      <c r="L35" s="13"/>
      <c r="M35" s="13"/>
      <c r="N35" s="13"/>
      <c r="O35" s="13"/>
      <c r="P35" s="13"/>
      <c r="Q35" s="13">
        <v>29</v>
      </c>
      <c r="R35" s="13">
        <v>28</v>
      </c>
      <c r="S35" s="13">
        <v>49</v>
      </c>
      <c r="T35" s="13">
        <v>41</v>
      </c>
      <c r="U35" s="13">
        <v>31</v>
      </c>
      <c r="V35" s="3"/>
      <c r="W35" s="12">
        <f>VLOOKUP($A:$A,そば!$A:$AY,3,0)</f>
        <v>45</v>
      </c>
      <c r="X35" s="13">
        <f>VLOOKUP($A:$A,そば!$A:$AY,8,0)</f>
        <v>44</v>
      </c>
      <c r="Y35" s="13">
        <f>VLOOKUP($A:$A,そば!$A:$AY,13,0)</f>
        <v>39</v>
      </c>
      <c r="Z35" s="13">
        <f>VLOOKUP($A:$A,そば!$A:$AY,18,0)</f>
        <v>41</v>
      </c>
      <c r="AA35" s="13">
        <f>VLOOKUP($A:$A,そば!$A:$AY,23,0)</f>
        <v>71</v>
      </c>
      <c r="AB35" s="13">
        <f>VLOOKUP($A:$A,そば!$A:$AY,28,0)</f>
        <v>73</v>
      </c>
      <c r="AC35" s="13">
        <f>VLOOKUP($A:$A,そば!$A:$AY,33,0)</f>
        <v>68</v>
      </c>
      <c r="AD35" s="13">
        <f>VLOOKUP($A:$A,そば!$A:$AY,38,0)</f>
        <v>58</v>
      </c>
      <c r="AE35" s="13">
        <f>VLOOKUP($A:$A,そば!$A:$AY,43,0)</f>
        <v>53</v>
      </c>
      <c r="AF35" s="13">
        <f>VLOOKUP($A:$A,そば!$A:$AY,48,0)</f>
        <v>70</v>
      </c>
      <c r="AG35" s="3"/>
      <c r="AH35" s="3"/>
      <c r="AI35" s="3"/>
      <c r="AJ35" s="3"/>
      <c r="AK35" s="3"/>
      <c r="AL35" s="3"/>
      <c r="AM35" s="3"/>
      <c r="AN35" s="3"/>
    </row>
    <row r="36" spans="1:40">
      <c r="A36" s="3" t="s">
        <v>170</v>
      </c>
      <c r="B36" s="13">
        <v>54</v>
      </c>
      <c r="C36" s="13"/>
      <c r="D36" s="13"/>
      <c r="E36" s="13"/>
      <c r="F36" s="13"/>
      <c r="G36" s="13"/>
      <c r="H36" s="13"/>
      <c r="I36" s="13"/>
      <c r="J36" s="82"/>
      <c r="K36" s="82"/>
      <c r="L36" s="13"/>
      <c r="M36" s="13"/>
      <c r="N36" s="13"/>
      <c r="O36" s="13"/>
      <c r="P36" s="13"/>
      <c r="Q36" s="13">
        <v>29</v>
      </c>
      <c r="R36" s="13">
        <v>28</v>
      </c>
      <c r="S36" s="13">
        <v>49</v>
      </c>
      <c r="T36" s="13">
        <v>41</v>
      </c>
      <c r="U36" s="13">
        <v>31</v>
      </c>
      <c r="V36" s="3"/>
      <c r="W36" s="12">
        <f>VLOOKUP($A:$A,そば!$A:$AY,3,0)</f>
        <v>54</v>
      </c>
      <c r="X36" s="13" t="str">
        <f>VLOOKUP($A:$A,そば!$A:$AY,8,0)</f>
        <v>x</v>
      </c>
      <c r="Y36" s="13" t="str">
        <f>VLOOKUP($A:$A,そば!$A:$AY,13,0)</f>
        <v>x</v>
      </c>
      <c r="Z36" s="13" t="str">
        <f>VLOOKUP($A:$A,そば!$A:$AY,18,0)</f>
        <v>x</v>
      </c>
      <c r="AA36" s="13" t="str">
        <f>VLOOKUP($A:$A,そば!$A:$AY,23,0)</f>
        <v>x</v>
      </c>
      <c r="AB36" s="13" t="str">
        <f>VLOOKUP($A:$A,そば!$A:$AY,28,0)</f>
        <v>x</v>
      </c>
      <c r="AC36" s="13" t="str">
        <f>VLOOKUP($A:$A,そば!$A:$AY,33,0)</f>
        <v>x</v>
      </c>
      <c r="AD36" s="13" t="str">
        <f>VLOOKUP($A:$A,そば!$A:$AY,38,0)</f>
        <v>x</v>
      </c>
      <c r="AE36" s="13" t="str">
        <f>VLOOKUP($A:$A,そば!$A:$AY,43,0)</f>
        <v>x</v>
      </c>
      <c r="AF36" s="13" t="str">
        <f>VLOOKUP($A:$A,そば!$A:$AY,48,0)</f>
        <v>x</v>
      </c>
      <c r="AG36" s="3"/>
      <c r="AH36" s="3"/>
      <c r="AI36" s="3"/>
      <c r="AJ36" s="3"/>
      <c r="AK36" s="3"/>
      <c r="AL36" s="3"/>
      <c r="AM36" s="3"/>
      <c r="AN36" s="3"/>
    </row>
    <row r="37" spans="1:40">
      <c r="A37" s="3" t="s">
        <v>171</v>
      </c>
      <c r="B37" s="13"/>
      <c r="C37" s="13"/>
      <c r="D37" s="13"/>
      <c r="E37" s="13"/>
      <c r="F37" s="13"/>
      <c r="G37" s="13">
        <v>34</v>
      </c>
      <c r="H37" s="13"/>
      <c r="I37" s="13"/>
      <c r="J37" s="82"/>
      <c r="K37" s="82"/>
      <c r="L37" s="13"/>
      <c r="M37" s="13"/>
      <c r="N37" s="13"/>
      <c r="O37" s="13"/>
      <c r="P37" s="13"/>
      <c r="Q37" s="13">
        <v>29</v>
      </c>
      <c r="R37" s="13">
        <v>28</v>
      </c>
      <c r="S37" s="13">
        <v>49</v>
      </c>
      <c r="T37" s="13">
        <v>41</v>
      </c>
      <c r="U37" s="13">
        <v>31</v>
      </c>
      <c r="V37" s="3"/>
      <c r="W37" s="12" t="str">
        <f>VLOOKUP($A:$A,そば!$A:$AY,3,0)</f>
        <v>x</v>
      </c>
      <c r="X37" s="13" t="str">
        <f>VLOOKUP($A:$A,そば!$A:$AY,8,0)</f>
        <v>x</v>
      </c>
      <c r="Y37" s="13" t="str">
        <f>VLOOKUP($A:$A,そば!$A:$AY,13,0)</f>
        <v>x</v>
      </c>
      <c r="Z37" s="13" t="str">
        <f>VLOOKUP($A:$A,そば!$A:$AY,18,0)</f>
        <v>x</v>
      </c>
      <c r="AA37" s="13" t="str">
        <f>VLOOKUP($A:$A,そば!$A:$AY,23,0)</f>
        <v>x</v>
      </c>
      <c r="AB37" s="13">
        <f>VLOOKUP($A:$A,そば!$A:$AY,28,0)</f>
        <v>34</v>
      </c>
      <c r="AC37" s="13" t="str">
        <f>VLOOKUP($A:$A,そば!$A:$AY,33,0)</f>
        <v>x</v>
      </c>
      <c r="AD37" s="13" t="str">
        <f>VLOOKUP($A:$A,そば!$A:$AY,38,0)</f>
        <v>x</v>
      </c>
      <c r="AE37" s="13" t="str">
        <f>VLOOKUP($A:$A,そば!$A:$AY,43,0)</f>
        <v>x</v>
      </c>
      <c r="AF37" s="13" t="str">
        <f>VLOOKUP($A:$A,そば!$A:$AY,48,0)</f>
        <v>x</v>
      </c>
      <c r="AG37" s="3"/>
      <c r="AH37" s="3"/>
      <c r="AI37" s="3"/>
      <c r="AJ37" s="3"/>
      <c r="AK37" s="3"/>
      <c r="AL37" s="3"/>
      <c r="AM37" s="3"/>
      <c r="AN37" s="3"/>
    </row>
    <row r="38" spans="1:40">
      <c r="A38" s="3" t="s">
        <v>172</v>
      </c>
      <c r="B38" s="13"/>
      <c r="C38" s="13"/>
      <c r="D38" s="13"/>
      <c r="E38" s="13"/>
      <c r="F38" s="13"/>
      <c r="G38" s="13"/>
      <c r="H38" s="13"/>
      <c r="I38" s="13"/>
      <c r="J38" s="82"/>
      <c r="K38" s="82"/>
      <c r="L38" s="13"/>
      <c r="M38" s="13"/>
      <c r="N38" s="13"/>
      <c r="O38" s="13"/>
      <c r="P38" s="13"/>
      <c r="Q38" s="13">
        <v>29</v>
      </c>
      <c r="R38" s="13">
        <v>28</v>
      </c>
      <c r="S38" s="13">
        <v>49</v>
      </c>
      <c r="T38" s="13">
        <v>41</v>
      </c>
      <c r="U38" s="13">
        <v>31</v>
      </c>
      <c r="V38" s="3"/>
      <c r="W38" s="12" t="str">
        <f>VLOOKUP($A:$A,そば!$A:$AY,3,0)</f>
        <v>-</v>
      </c>
      <c r="X38" s="13" t="str">
        <f>VLOOKUP($A:$A,そば!$A:$AY,8,0)</f>
        <v>-</v>
      </c>
      <c r="Y38" s="13" t="str">
        <f>VLOOKUP($A:$A,そば!$A:$AY,13,0)</f>
        <v>-</v>
      </c>
      <c r="Z38" s="13" t="str">
        <f>VLOOKUP($A:$A,そば!$A:$AY,18,0)</f>
        <v>-</v>
      </c>
      <c r="AA38" s="13" t="str">
        <f>VLOOKUP($A:$A,そば!$A:$AY,23,0)</f>
        <v>-</v>
      </c>
      <c r="AB38" s="13" t="str">
        <f>VLOOKUP($A:$A,そば!$A:$AY,28,0)</f>
        <v>-</v>
      </c>
      <c r="AC38" s="13" t="str">
        <f>VLOOKUP($A:$A,そば!$A:$AY,33,0)</f>
        <v>-</v>
      </c>
      <c r="AD38" s="13" t="str">
        <f>VLOOKUP($A:$A,そば!$A:$AY,38,0)</f>
        <v>-</v>
      </c>
      <c r="AE38" s="13" t="str">
        <f>VLOOKUP($A:$A,そば!$A:$AY,43,0)</f>
        <v>-</v>
      </c>
      <c r="AF38" s="13" t="str">
        <f>VLOOKUP($A:$A,そば!$A:$AY,48,0)</f>
        <v>-</v>
      </c>
      <c r="AG38" s="3"/>
      <c r="AH38" s="3"/>
      <c r="AI38" s="3"/>
      <c r="AJ38" s="3"/>
      <c r="AK38" s="3"/>
      <c r="AL38" s="3"/>
      <c r="AM38" s="3"/>
      <c r="AN38" s="3"/>
    </row>
    <row r="39" spans="1:40">
      <c r="A39" s="3" t="s">
        <v>173</v>
      </c>
      <c r="B39" s="13"/>
      <c r="C39" s="13"/>
      <c r="D39" s="13"/>
      <c r="E39" s="13"/>
      <c r="F39" s="13"/>
      <c r="G39" s="13"/>
      <c r="H39" s="13"/>
      <c r="I39" s="13"/>
      <c r="J39" s="82"/>
      <c r="K39" s="82"/>
      <c r="L39" s="13"/>
      <c r="M39" s="13"/>
      <c r="N39" s="13"/>
      <c r="O39" s="13"/>
      <c r="P39" s="13"/>
      <c r="Q39" s="13">
        <v>29</v>
      </c>
      <c r="R39" s="13">
        <v>28</v>
      </c>
      <c r="S39" s="13">
        <v>49</v>
      </c>
      <c r="T39" s="13">
        <v>41</v>
      </c>
      <c r="U39" s="13">
        <v>31</v>
      </c>
      <c r="V39" s="3"/>
      <c r="W39" s="12" t="str">
        <f>VLOOKUP($A:$A,そば!$A:$AY,3,0)</f>
        <v>x</v>
      </c>
      <c r="X39" s="13" t="str">
        <f>VLOOKUP($A:$A,そば!$A:$AY,8,0)</f>
        <v>x</v>
      </c>
      <c r="Y39" s="13" t="str">
        <f>VLOOKUP($A:$A,そば!$A:$AY,13,0)</f>
        <v>x</v>
      </c>
      <c r="Z39" s="13" t="str">
        <f>VLOOKUP($A:$A,そば!$A:$AY,18,0)</f>
        <v>x</v>
      </c>
      <c r="AA39" s="13" t="str">
        <f>VLOOKUP($A:$A,そば!$A:$AY,23,0)</f>
        <v>x</v>
      </c>
      <c r="AB39" s="13" t="str">
        <f>VLOOKUP($A:$A,そば!$A:$AY,28,0)</f>
        <v>x</v>
      </c>
      <c r="AC39" s="13" t="str">
        <f>VLOOKUP($A:$A,そば!$A:$AY,33,0)</f>
        <v>x</v>
      </c>
      <c r="AD39" s="13" t="str">
        <f>VLOOKUP($A:$A,そば!$A:$AY,38,0)</f>
        <v>x</v>
      </c>
      <c r="AE39" s="13" t="str">
        <f>VLOOKUP($A:$A,そば!$A:$AY,43,0)</f>
        <v>x</v>
      </c>
      <c r="AF39" s="13" t="str">
        <f>VLOOKUP($A:$A,そば!$A:$AY,48,0)</f>
        <v>x</v>
      </c>
      <c r="AG39" s="3"/>
      <c r="AH39" s="3"/>
      <c r="AI39" s="3"/>
      <c r="AJ39" s="3"/>
      <c r="AK39" s="3"/>
      <c r="AL39" s="3"/>
      <c r="AM39" s="3"/>
      <c r="AN39" s="3"/>
    </row>
    <row r="40" spans="1:40">
      <c r="A40" s="3" t="s">
        <v>174</v>
      </c>
      <c r="B40" s="13">
        <v>4</v>
      </c>
      <c r="C40" s="13"/>
      <c r="D40" s="13"/>
      <c r="E40" s="13"/>
      <c r="F40" s="13"/>
      <c r="G40" s="13"/>
      <c r="H40" s="13"/>
      <c r="I40" s="13"/>
      <c r="J40" s="82"/>
      <c r="K40" s="82"/>
      <c r="L40" s="13"/>
      <c r="M40" s="13"/>
      <c r="N40" s="13"/>
      <c r="O40" s="13"/>
      <c r="P40" s="13"/>
      <c r="Q40" s="13">
        <v>29</v>
      </c>
      <c r="R40" s="13">
        <v>28</v>
      </c>
      <c r="S40" s="13">
        <v>49</v>
      </c>
      <c r="T40" s="13">
        <v>41</v>
      </c>
      <c r="U40" s="13">
        <v>31</v>
      </c>
      <c r="V40" s="3"/>
      <c r="W40" s="12">
        <f>VLOOKUP($A:$A,そば!$A:$AY,3,0)</f>
        <v>4</v>
      </c>
      <c r="X40" s="13" t="str">
        <f>VLOOKUP($A:$A,そば!$A:$AY,8,0)</f>
        <v>-</v>
      </c>
      <c r="Y40" s="13" t="str">
        <f>VLOOKUP($A:$A,そば!$A:$AY,13,0)</f>
        <v>x</v>
      </c>
      <c r="Z40" s="13" t="str">
        <f>VLOOKUP($A:$A,そば!$A:$AY,18,0)</f>
        <v>-</v>
      </c>
      <c r="AA40" s="13" t="str">
        <f>VLOOKUP($A:$A,そば!$A:$AY,23,0)</f>
        <v>-</v>
      </c>
      <c r="AB40" s="13" t="str">
        <f>VLOOKUP($A:$A,そば!$A:$AY,28,0)</f>
        <v>-</v>
      </c>
      <c r="AC40" s="13" t="str">
        <f>VLOOKUP($A:$A,そば!$A:$AY,33,0)</f>
        <v>-</v>
      </c>
      <c r="AD40" s="13" t="str">
        <f>VLOOKUP($A:$A,そば!$A:$AY,38,0)</f>
        <v>-</v>
      </c>
      <c r="AE40" s="13" t="str">
        <f>VLOOKUP($A:$A,そば!$A:$AY,43,0)</f>
        <v>-</v>
      </c>
      <c r="AF40" s="13" t="str">
        <f>VLOOKUP($A:$A,そば!$A:$AY,48,0)</f>
        <v>-</v>
      </c>
      <c r="AG40" s="3"/>
      <c r="AH40" s="3"/>
      <c r="AI40" s="3"/>
      <c r="AJ40" s="3"/>
      <c r="AK40" s="3"/>
      <c r="AL40" s="3"/>
      <c r="AM40" s="3"/>
      <c r="AN40" s="3"/>
    </row>
    <row r="41" spans="1:40">
      <c r="A41" s="3" t="s">
        <v>175</v>
      </c>
      <c r="B41" s="13"/>
      <c r="C41" s="13"/>
      <c r="D41" s="13"/>
      <c r="E41" s="13"/>
      <c r="F41" s="13"/>
      <c r="G41" s="13"/>
      <c r="H41" s="13"/>
      <c r="I41" s="13"/>
      <c r="J41" s="82"/>
      <c r="K41" s="82"/>
      <c r="L41" s="13"/>
      <c r="M41" s="13"/>
      <c r="N41" s="13"/>
      <c r="O41" s="13"/>
      <c r="P41" s="13"/>
      <c r="Q41" s="13">
        <v>29</v>
      </c>
      <c r="R41" s="13">
        <v>28</v>
      </c>
      <c r="S41" s="13">
        <v>49</v>
      </c>
      <c r="T41" s="13">
        <v>41</v>
      </c>
      <c r="U41" s="13">
        <v>31</v>
      </c>
      <c r="V41" s="3"/>
      <c r="W41" s="12" t="str">
        <f>VLOOKUP($A:$A,そば!$A:$AY,3,0)</f>
        <v>-</v>
      </c>
      <c r="X41" s="13" t="str">
        <f>VLOOKUP($A:$A,そば!$A:$AY,8,0)</f>
        <v>-</v>
      </c>
      <c r="Y41" s="13" t="str">
        <f>VLOOKUP($A:$A,そば!$A:$AY,13,0)</f>
        <v>-</v>
      </c>
      <c r="Z41" s="13" t="str">
        <f>VLOOKUP($A:$A,そば!$A:$AY,18,0)</f>
        <v>-</v>
      </c>
      <c r="AA41" s="13" t="str">
        <f>VLOOKUP($A:$A,そば!$A:$AY,23,0)</f>
        <v>-</v>
      </c>
      <c r="AB41" s="13" t="str">
        <f>VLOOKUP($A:$A,そば!$A:$AY,28,0)</f>
        <v>-</v>
      </c>
      <c r="AC41" s="13" t="str">
        <f>VLOOKUP($A:$A,そば!$A:$AY,33,0)</f>
        <v>-</v>
      </c>
      <c r="AD41" s="13" t="str">
        <f>VLOOKUP($A:$A,そば!$A:$AY,38,0)</f>
        <v>-</v>
      </c>
      <c r="AE41" s="13" t="str">
        <f>VLOOKUP($A:$A,そば!$A:$AY,43,0)</f>
        <v>-</v>
      </c>
      <c r="AF41" s="13" t="str">
        <f>VLOOKUP($A:$A,そば!$A:$AY,48,0)</f>
        <v>-</v>
      </c>
      <c r="AG41" s="3"/>
      <c r="AH41" s="3"/>
      <c r="AI41" s="3"/>
      <c r="AJ41" s="3"/>
      <c r="AK41" s="3"/>
      <c r="AL41" s="3"/>
      <c r="AM41" s="3"/>
      <c r="AN41" s="3"/>
    </row>
    <row r="42" spans="1:40">
      <c r="A42" s="3" t="s">
        <v>176</v>
      </c>
      <c r="B42" s="13"/>
      <c r="C42" s="13"/>
      <c r="D42" s="13"/>
      <c r="E42" s="13"/>
      <c r="F42" s="13"/>
      <c r="G42" s="13"/>
      <c r="H42" s="13"/>
      <c r="I42" s="13"/>
      <c r="J42" s="82"/>
      <c r="K42" s="82"/>
      <c r="L42" s="13"/>
      <c r="M42" s="13"/>
      <c r="N42" s="13"/>
      <c r="O42" s="13"/>
      <c r="P42" s="13"/>
      <c r="Q42" s="13">
        <v>29</v>
      </c>
      <c r="R42" s="13">
        <v>28</v>
      </c>
      <c r="S42" s="13">
        <v>49</v>
      </c>
      <c r="T42" s="13">
        <v>41</v>
      </c>
      <c r="U42" s="13">
        <v>31</v>
      </c>
      <c r="V42" s="3"/>
      <c r="W42" s="12" t="str">
        <f>VLOOKUP($A:$A,そば!$A:$AY,3,0)</f>
        <v>x</v>
      </c>
      <c r="X42" s="13" t="str">
        <f>VLOOKUP($A:$A,そば!$A:$AY,8,0)</f>
        <v>x</v>
      </c>
      <c r="Y42" s="13" t="str">
        <f>VLOOKUP($A:$A,そば!$A:$AY,13,0)</f>
        <v>-</v>
      </c>
      <c r="Z42" s="13" t="str">
        <f>VLOOKUP($A:$A,そば!$A:$AY,18,0)</f>
        <v>-</v>
      </c>
      <c r="AA42" s="13" t="str">
        <f>VLOOKUP($A:$A,そば!$A:$AY,23,0)</f>
        <v>-</v>
      </c>
      <c r="AB42" s="13" t="str">
        <f>VLOOKUP($A:$A,そば!$A:$AY,28,0)</f>
        <v>-</v>
      </c>
      <c r="AC42" s="13" t="str">
        <f>VLOOKUP($A:$A,そば!$A:$AY,33,0)</f>
        <v>-</v>
      </c>
      <c r="AD42" s="13" t="str">
        <f>VLOOKUP($A:$A,そば!$A:$AY,38,0)</f>
        <v>x</v>
      </c>
      <c r="AE42" s="13" t="str">
        <f>VLOOKUP($A:$A,そば!$A:$AY,43,0)</f>
        <v>x</v>
      </c>
      <c r="AF42" s="13" t="str">
        <f>VLOOKUP($A:$A,そば!$A:$AY,48,0)</f>
        <v>-</v>
      </c>
      <c r="AG42" s="3"/>
      <c r="AH42" s="3"/>
      <c r="AI42" s="3"/>
      <c r="AJ42" s="3"/>
      <c r="AK42" s="3"/>
      <c r="AL42" s="3"/>
      <c r="AM42" s="3"/>
      <c r="AN42" s="3"/>
    </row>
    <row r="43" spans="1:40">
      <c r="A43" s="3" t="s">
        <v>177</v>
      </c>
      <c r="B43" s="13"/>
      <c r="C43" s="13"/>
      <c r="D43" s="13"/>
      <c r="E43" s="13"/>
      <c r="F43" s="13"/>
      <c r="G43" s="13"/>
      <c r="H43" s="13"/>
      <c r="I43" s="13"/>
      <c r="J43" s="82"/>
      <c r="K43" s="82"/>
      <c r="L43" s="13"/>
      <c r="M43" s="13"/>
      <c r="N43" s="13"/>
      <c r="O43" s="13"/>
      <c r="P43" s="13"/>
      <c r="Q43" s="13">
        <v>29</v>
      </c>
      <c r="R43" s="13">
        <v>28</v>
      </c>
      <c r="S43" s="13">
        <v>49</v>
      </c>
      <c r="T43" s="13">
        <v>41</v>
      </c>
      <c r="U43" s="13">
        <v>31</v>
      </c>
      <c r="V43" s="3"/>
      <c r="W43" s="12" t="str">
        <f>VLOOKUP($A:$A,そば!$A:$AY,3,0)</f>
        <v>x</v>
      </c>
      <c r="X43" s="13" t="str">
        <f>VLOOKUP($A:$A,そば!$A:$AY,8,0)</f>
        <v>x</v>
      </c>
      <c r="Y43" s="13" t="str">
        <f>VLOOKUP($A:$A,そば!$A:$AY,13,0)</f>
        <v>x</v>
      </c>
      <c r="Z43" s="13" t="str">
        <f>VLOOKUP($A:$A,そば!$A:$AY,18,0)</f>
        <v>x</v>
      </c>
      <c r="AA43" s="13" t="str">
        <f>VLOOKUP($A:$A,そば!$A:$AY,23,0)</f>
        <v>x</v>
      </c>
      <c r="AB43" s="13" t="str">
        <f>VLOOKUP($A:$A,そば!$A:$AY,28,0)</f>
        <v>x</v>
      </c>
      <c r="AC43" s="13" t="str">
        <f>VLOOKUP($A:$A,そば!$A:$AY,33,0)</f>
        <v>x</v>
      </c>
      <c r="AD43" s="13" t="str">
        <f>VLOOKUP($A:$A,そば!$A:$AY,38,0)</f>
        <v>x</v>
      </c>
      <c r="AE43" s="13" t="str">
        <f>VLOOKUP($A:$A,そば!$A:$AY,43,0)</f>
        <v>x</v>
      </c>
      <c r="AF43" s="13" t="str">
        <f>VLOOKUP($A:$A,そば!$A:$AY,48,0)</f>
        <v>x</v>
      </c>
      <c r="AG43" s="3"/>
      <c r="AH43" s="3"/>
      <c r="AI43" s="3"/>
      <c r="AJ43" s="3"/>
      <c r="AK43" s="3"/>
      <c r="AL43" s="3"/>
      <c r="AM43" s="3"/>
      <c r="AN43" s="3"/>
    </row>
    <row r="44" spans="1:40">
      <c r="A44" s="3" t="s">
        <v>178</v>
      </c>
      <c r="B44" s="13"/>
      <c r="C44" s="13"/>
      <c r="D44" s="13"/>
      <c r="E44" s="13"/>
      <c r="F44" s="13"/>
      <c r="G44" s="13"/>
      <c r="H44" s="13"/>
      <c r="I44" s="13"/>
      <c r="J44" s="82"/>
      <c r="K44" s="82"/>
      <c r="L44" s="13"/>
      <c r="M44" s="13"/>
      <c r="N44" s="13"/>
      <c r="O44" s="13"/>
      <c r="P44" s="13"/>
      <c r="Q44" s="13">
        <v>29</v>
      </c>
      <c r="R44" s="13">
        <v>28</v>
      </c>
      <c r="S44" s="13">
        <v>49</v>
      </c>
      <c r="T44" s="13">
        <v>41</v>
      </c>
      <c r="U44" s="13">
        <v>31</v>
      </c>
      <c r="V44" s="3"/>
      <c r="W44" s="12" t="str">
        <f>VLOOKUP($A:$A,そば!$A:$AY,3,0)</f>
        <v>x</v>
      </c>
      <c r="X44" s="13" t="str">
        <f>VLOOKUP($A:$A,そば!$A:$AY,8,0)</f>
        <v>x</v>
      </c>
      <c r="Y44" s="13" t="str">
        <f>VLOOKUP($A:$A,そば!$A:$AY,13,0)</f>
        <v>x</v>
      </c>
      <c r="Z44" s="13" t="str">
        <f>VLOOKUP($A:$A,そば!$A:$AY,18,0)</f>
        <v>-</v>
      </c>
      <c r="AA44" s="13" t="str">
        <f>VLOOKUP($A:$A,そば!$A:$AY,23,0)</f>
        <v>-</v>
      </c>
      <c r="AB44" s="13" t="str">
        <f>VLOOKUP($A:$A,そば!$A:$AY,28,0)</f>
        <v>-</v>
      </c>
      <c r="AC44" s="13" t="str">
        <f>VLOOKUP($A:$A,そば!$A:$AY,33,0)</f>
        <v>-</v>
      </c>
      <c r="AD44" s="13" t="str">
        <f>VLOOKUP($A:$A,そば!$A:$AY,38,0)</f>
        <v>-</v>
      </c>
      <c r="AE44" s="13" t="str">
        <f>VLOOKUP($A:$A,そば!$A:$AY,43,0)</f>
        <v>-</v>
      </c>
      <c r="AF44" s="13" t="str">
        <f>VLOOKUP($A:$A,そば!$A:$AY,48,0)</f>
        <v>-</v>
      </c>
      <c r="AG44" s="3"/>
      <c r="AH44" s="3"/>
      <c r="AI44" s="3"/>
      <c r="AJ44" s="3"/>
      <c r="AK44" s="3"/>
      <c r="AL44" s="3"/>
      <c r="AM44" s="3"/>
      <c r="AN44" s="3"/>
    </row>
    <row r="45" spans="1:40">
      <c r="A45" s="3" t="s">
        <v>179</v>
      </c>
      <c r="B45" s="13"/>
      <c r="C45" s="13"/>
      <c r="D45" s="13"/>
      <c r="E45" s="13"/>
      <c r="F45" s="13"/>
      <c r="G45" s="13"/>
      <c r="H45" s="13"/>
      <c r="I45" s="13"/>
      <c r="J45" s="82"/>
      <c r="K45" s="82"/>
      <c r="L45" s="13"/>
      <c r="M45" s="13"/>
      <c r="N45" s="13"/>
      <c r="O45" s="13"/>
      <c r="P45" s="13"/>
      <c r="Q45" s="13">
        <v>29</v>
      </c>
      <c r="R45" s="13">
        <v>28</v>
      </c>
      <c r="S45" s="13">
        <v>49</v>
      </c>
      <c r="T45" s="13">
        <v>41</v>
      </c>
      <c r="U45" s="13">
        <v>31</v>
      </c>
      <c r="V45" s="3"/>
      <c r="W45" s="12" t="str">
        <f>VLOOKUP($A:$A,そば!$A:$AY,3,0)</f>
        <v>x</v>
      </c>
      <c r="X45" s="13" t="str">
        <f>VLOOKUP($A:$A,そば!$A:$AY,8,0)</f>
        <v>x</v>
      </c>
      <c r="Y45" s="13" t="str">
        <f>VLOOKUP($A:$A,そば!$A:$AY,13,0)</f>
        <v>-</v>
      </c>
      <c r="Z45" s="13" t="str">
        <f>VLOOKUP($A:$A,そば!$A:$AY,18,0)</f>
        <v>-</v>
      </c>
      <c r="AA45" s="13" t="str">
        <f>VLOOKUP($A:$A,そば!$A:$AY,23,0)</f>
        <v>-</v>
      </c>
      <c r="AB45" s="13" t="str">
        <f>VLOOKUP($A:$A,そば!$A:$AY,28,0)</f>
        <v>-</v>
      </c>
      <c r="AC45" s="13" t="str">
        <f>VLOOKUP($A:$A,そば!$A:$AY,33,0)</f>
        <v>-</v>
      </c>
      <c r="AD45" s="13" t="str">
        <f>VLOOKUP($A:$A,そば!$A:$AY,38,0)</f>
        <v>-</v>
      </c>
      <c r="AE45" s="13" t="str">
        <f>VLOOKUP($A:$A,そば!$A:$AY,43,0)</f>
        <v>-</v>
      </c>
      <c r="AF45" s="13" t="str">
        <f>VLOOKUP($A:$A,そば!$A:$AY,48,0)</f>
        <v>-</v>
      </c>
      <c r="AG45" s="3"/>
      <c r="AH45" s="3"/>
      <c r="AI45" s="3"/>
      <c r="AJ45" s="3"/>
      <c r="AK45" s="3"/>
      <c r="AL45" s="3"/>
      <c r="AM45" s="3"/>
      <c r="AN45" s="3"/>
    </row>
    <row r="46" spans="1:40">
      <c r="A46" s="3" t="s">
        <v>180</v>
      </c>
      <c r="B46" s="13"/>
      <c r="C46" s="13"/>
      <c r="D46" s="13"/>
      <c r="E46" s="13"/>
      <c r="F46" s="13"/>
      <c r="G46" s="13"/>
      <c r="H46" s="13"/>
      <c r="I46" s="13"/>
      <c r="J46" s="82"/>
      <c r="K46" s="82"/>
      <c r="L46" s="13"/>
      <c r="M46" s="13"/>
      <c r="N46" s="13"/>
      <c r="O46" s="13"/>
      <c r="P46" s="13"/>
      <c r="Q46" s="13">
        <v>29</v>
      </c>
      <c r="R46" s="13">
        <v>28</v>
      </c>
      <c r="S46" s="13">
        <v>49</v>
      </c>
      <c r="T46" s="13">
        <v>41</v>
      </c>
      <c r="U46" s="13">
        <v>31</v>
      </c>
      <c r="V46" s="3"/>
      <c r="W46" s="12" t="str">
        <f>VLOOKUP($A:$A,そば!$A:$AY,3,0)</f>
        <v>x</v>
      </c>
      <c r="X46" s="13" t="str">
        <f>VLOOKUP($A:$A,そば!$A:$AY,8,0)</f>
        <v>x</v>
      </c>
      <c r="Y46" s="13" t="str">
        <f>VLOOKUP($A:$A,そば!$A:$AY,13,0)</f>
        <v>x</v>
      </c>
      <c r="Z46" s="13" t="str">
        <f>VLOOKUP($A:$A,そば!$A:$AY,18,0)</f>
        <v>x</v>
      </c>
      <c r="AA46" s="13" t="str">
        <f>VLOOKUP($A:$A,そば!$A:$AY,23,0)</f>
        <v>-</v>
      </c>
      <c r="AB46" s="13" t="str">
        <f>VLOOKUP($A:$A,そば!$A:$AY,28,0)</f>
        <v>-</v>
      </c>
      <c r="AC46" s="13" t="str">
        <f>VLOOKUP($A:$A,そば!$A:$AY,33,0)</f>
        <v>-</v>
      </c>
      <c r="AD46" s="13" t="str">
        <f>VLOOKUP($A:$A,そば!$A:$AY,38,0)</f>
        <v>-</v>
      </c>
      <c r="AE46" s="13" t="str">
        <f>VLOOKUP($A:$A,そば!$A:$AY,43,0)</f>
        <v>-</v>
      </c>
      <c r="AF46" s="13" t="str">
        <f>VLOOKUP($A:$A,そば!$A:$AY,48,0)</f>
        <v>-</v>
      </c>
      <c r="AG46" s="3"/>
      <c r="AH46" s="3"/>
      <c r="AI46" s="3"/>
      <c r="AJ46" s="3"/>
      <c r="AK46" s="3"/>
      <c r="AL46" s="3"/>
      <c r="AM46" s="3"/>
      <c r="AN46" s="3"/>
    </row>
    <row r="47" spans="1:40">
      <c r="A47" s="3" t="s">
        <v>181</v>
      </c>
      <c r="B47" s="13">
        <v>25</v>
      </c>
      <c r="C47" s="13">
        <v>55</v>
      </c>
      <c r="D47" s="13">
        <v>30</v>
      </c>
      <c r="E47" s="13">
        <v>24</v>
      </c>
      <c r="F47" s="13">
        <v>30</v>
      </c>
      <c r="G47" s="13">
        <v>60</v>
      </c>
      <c r="H47" s="13">
        <v>29</v>
      </c>
      <c r="I47" s="13">
        <v>42</v>
      </c>
      <c r="J47" s="82">
        <v>40</v>
      </c>
      <c r="K47" s="82">
        <v>48</v>
      </c>
      <c r="L47" s="13"/>
      <c r="M47" s="13"/>
      <c r="N47" s="13"/>
      <c r="O47" s="13"/>
      <c r="P47" s="13"/>
      <c r="Q47" s="13">
        <v>29</v>
      </c>
      <c r="R47" s="13">
        <v>28</v>
      </c>
      <c r="S47" s="13">
        <v>49</v>
      </c>
      <c r="T47" s="13">
        <v>41</v>
      </c>
      <c r="U47" s="13">
        <v>31</v>
      </c>
      <c r="V47" s="3"/>
      <c r="W47" s="12">
        <f>VLOOKUP($A:$A,そば!$A:$AY,3,0)</f>
        <v>25</v>
      </c>
      <c r="X47" s="13">
        <f>VLOOKUP($A:$A,そば!$A:$AY,8,0)</f>
        <v>55</v>
      </c>
      <c r="Y47" s="13">
        <f>VLOOKUP($A:$A,そば!$A:$AY,13,0)</f>
        <v>30</v>
      </c>
      <c r="Z47" s="13">
        <f>VLOOKUP($A:$A,そば!$A:$AY,18,0)</f>
        <v>24</v>
      </c>
      <c r="AA47" s="13">
        <f>VLOOKUP($A:$A,そば!$A:$AY,23,0)</f>
        <v>30</v>
      </c>
      <c r="AB47" s="13">
        <f>VLOOKUP($A:$A,そば!$A:$AY,28,0)</f>
        <v>60</v>
      </c>
      <c r="AC47" s="13">
        <f>VLOOKUP($A:$A,そば!$A:$AY,33,0)</f>
        <v>29</v>
      </c>
      <c r="AD47" s="13">
        <f>VLOOKUP($A:$A,そば!$A:$AY,38,0)</f>
        <v>42</v>
      </c>
      <c r="AE47" s="13">
        <f>VLOOKUP($A:$A,そば!$A:$AY,43,0)</f>
        <v>40</v>
      </c>
      <c r="AF47" s="13">
        <f>VLOOKUP($A:$A,そば!$A:$AY,48,0)</f>
        <v>48</v>
      </c>
      <c r="AG47" s="3"/>
      <c r="AH47" s="3"/>
      <c r="AI47" s="3"/>
      <c r="AJ47" s="3"/>
      <c r="AK47" s="3"/>
      <c r="AL47" s="3"/>
      <c r="AM47" s="3"/>
      <c r="AN47" s="3"/>
    </row>
    <row r="48" spans="1:40">
      <c r="A48" s="3" t="s">
        <v>182</v>
      </c>
      <c r="B48" s="13"/>
      <c r="C48" s="13"/>
      <c r="D48" s="13"/>
      <c r="E48" s="13"/>
      <c r="F48" s="13"/>
      <c r="G48" s="13"/>
      <c r="H48" s="13"/>
      <c r="I48" s="13"/>
      <c r="J48" s="82"/>
      <c r="K48" s="82"/>
      <c r="L48" s="13"/>
      <c r="M48" s="13"/>
      <c r="N48" s="13"/>
      <c r="O48" s="13"/>
      <c r="P48" s="13"/>
      <c r="Q48" s="13">
        <v>22</v>
      </c>
      <c r="R48" s="13">
        <v>13</v>
      </c>
      <c r="S48" s="13">
        <v>29</v>
      </c>
      <c r="T48" s="13">
        <v>21</v>
      </c>
      <c r="U48" s="13">
        <v>26</v>
      </c>
      <c r="V48" s="3"/>
      <c r="W48" s="12" t="str">
        <f>VLOOKUP($A:$A,そば!$A:$AY,3,0)</f>
        <v>-</v>
      </c>
      <c r="X48" s="13" t="str">
        <f>VLOOKUP($A:$A,そば!$A:$AY,8,0)</f>
        <v>-</v>
      </c>
      <c r="Y48" s="13" t="str">
        <f>VLOOKUP($A:$A,そば!$A:$AY,13,0)</f>
        <v>-</v>
      </c>
      <c r="Z48" s="13" t="str">
        <f>VLOOKUP($A:$A,そば!$A:$AY,18,0)</f>
        <v>-</v>
      </c>
      <c r="AA48" s="13" t="str">
        <f>VLOOKUP($A:$A,そば!$A:$AY,23,0)</f>
        <v>-</v>
      </c>
      <c r="AB48" s="13" t="str">
        <f>VLOOKUP($A:$A,そば!$A:$AY,28,0)</f>
        <v>-</v>
      </c>
      <c r="AC48" s="13" t="str">
        <f>VLOOKUP($A:$A,そば!$A:$AY,33,0)</f>
        <v>-</v>
      </c>
      <c r="AD48" s="13" t="str">
        <f>VLOOKUP($A:$A,そば!$A:$AY,38,0)</f>
        <v>-</v>
      </c>
      <c r="AE48" s="13" t="str">
        <f>VLOOKUP($A:$A,そば!$A:$AY,43,0)</f>
        <v>-</v>
      </c>
      <c r="AF48" s="13" t="str">
        <f>VLOOKUP($A:$A,そば!$A:$AY,48,0)</f>
        <v>-</v>
      </c>
      <c r="AG48" s="3"/>
      <c r="AH48" s="3"/>
      <c r="AI48" s="3"/>
      <c r="AJ48" s="3"/>
      <c r="AK48" s="3"/>
      <c r="AL48" s="3"/>
      <c r="AM48" s="3"/>
      <c r="AN48" s="3"/>
    </row>
    <row r="49" spans="1:40">
      <c r="A49" s="3" t="s">
        <v>183</v>
      </c>
      <c r="B49" s="13"/>
      <c r="C49" s="13"/>
      <c r="D49" s="13"/>
      <c r="E49" s="13"/>
      <c r="F49" s="13"/>
      <c r="G49" s="13"/>
      <c r="H49" s="13"/>
      <c r="I49" s="13"/>
      <c r="J49" s="82"/>
      <c r="K49" s="82"/>
      <c r="L49" s="13"/>
      <c r="M49" s="13"/>
      <c r="N49" s="13"/>
      <c r="O49" s="13"/>
      <c r="P49" s="13"/>
      <c r="Q49" s="13">
        <v>22</v>
      </c>
      <c r="R49" s="13">
        <v>13</v>
      </c>
      <c r="S49" s="13">
        <v>29</v>
      </c>
      <c r="T49" s="13">
        <v>21</v>
      </c>
      <c r="U49" s="13">
        <v>26</v>
      </c>
      <c r="V49" s="3"/>
      <c r="W49" s="12" t="str">
        <f>VLOOKUP($A:$A,そば!$A:$AY,3,0)</f>
        <v>x</v>
      </c>
      <c r="X49" s="13" t="str">
        <f>VLOOKUP($A:$A,そば!$A:$AY,8,0)</f>
        <v>x</v>
      </c>
      <c r="Y49" s="13" t="str">
        <f>VLOOKUP($A:$A,そば!$A:$AY,13,0)</f>
        <v>x</v>
      </c>
      <c r="Z49" s="13" t="str">
        <f>VLOOKUP($A:$A,そば!$A:$AY,18,0)</f>
        <v>x</v>
      </c>
      <c r="AA49" s="13" t="str">
        <f>VLOOKUP($A:$A,そば!$A:$AY,23,0)</f>
        <v>x</v>
      </c>
      <c r="AB49" s="13" t="str">
        <f>VLOOKUP($A:$A,そば!$A:$AY,28,0)</f>
        <v>x</v>
      </c>
      <c r="AC49" s="13" t="str">
        <f>VLOOKUP($A:$A,そば!$A:$AY,33,0)</f>
        <v>x</v>
      </c>
      <c r="AD49" s="13" t="str">
        <f>VLOOKUP($A:$A,そば!$A:$AY,38,0)</f>
        <v>x</v>
      </c>
      <c r="AE49" s="13" t="str">
        <f>VLOOKUP($A:$A,そば!$A:$AY,43,0)</f>
        <v>-</v>
      </c>
      <c r="AF49" s="13" t="str">
        <f>VLOOKUP($A:$A,そば!$A:$AY,48,0)</f>
        <v>-</v>
      </c>
      <c r="AG49" s="3"/>
      <c r="AH49" s="3"/>
      <c r="AI49" s="3"/>
      <c r="AJ49" s="3"/>
      <c r="AK49" s="3"/>
      <c r="AL49" s="3"/>
      <c r="AM49" s="3"/>
      <c r="AN49" s="3"/>
    </row>
    <row r="50" spans="1:40">
      <c r="A50" s="3" t="s">
        <v>184</v>
      </c>
      <c r="B50" s="13"/>
      <c r="C50" s="13"/>
      <c r="D50" s="13"/>
      <c r="E50" s="13"/>
      <c r="F50" s="13"/>
      <c r="G50" s="13"/>
      <c r="H50" s="13"/>
      <c r="I50" s="13"/>
      <c r="J50" s="82"/>
      <c r="K50" s="82"/>
      <c r="L50" s="13"/>
      <c r="M50" s="13"/>
      <c r="N50" s="13"/>
      <c r="O50" s="13"/>
      <c r="P50" s="13"/>
      <c r="Q50" s="13">
        <v>22</v>
      </c>
      <c r="R50" s="13">
        <v>13</v>
      </c>
      <c r="S50" s="13">
        <v>29</v>
      </c>
      <c r="T50" s="13">
        <v>21</v>
      </c>
      <c r="U50" s="13">
        <v>26</v>
      </c>
      <c r="V50" s="3"/>
      <c r="W50" s="12" t="str">
        <f>VLOOKUP($A:$A,そば!$A:$AY,3,0)</f>
        <v>x</v>
      </c>
      <c r="X50" s="13" t="str">
        <f>VLOOKUP($A:$A,そば!$A:$AY,8,0)</f>
        <v>x</v>
      </c>
      <c r="Y50" s="13" t="str">
        <f>VLOOKUP($A:$A,そば!$A:$AY,13,0)</f>
        <v>x</v>
      </c>
      <c r="Z50" s="13" t="str">
        <f>VLOOKUP($A:$A,そば!$A:$AY,18,0)</f>
        <v>x</v>
      </c>
      <c r="AA50" s="13" t="str">
        <f>VLOOKUP($A:$A,そば!$A:$AY,23,0)</f>
        <v>x</v>
      </c>
      <c r="AB50" s="13" t="str">
        <f>VLOOKUP($A:$A,そば!$A:$AY,28,0)</f>
        <v>x</v>
      </c>
      <c r="AC50" s="13" t="str">
        <f>VLOOKUP($A:$A,そば!$A:$AY,33,0)</f>
        <v>x</v>
      </c>
      <c r="AD50" s="13" t="str">
        <f>VLOOKUP($A:$A,そば!$A:$AY,38,0)</f>
        <v>x</v>
      </c>
      <c r="AE50" s="13" t="str">
        <f>VLOOKUP($A:$A,そば!$A:$AY,43,0)</f>
        <v>x</v>
      </c>
      <c r="AF50" s="13" t="str">
        <f>VLOOKUP($A:$A,そば!$A:$AY,48,0)</f>
        <v>x</v>
      </c>
      <c r="AG50" s="3"/>
      <c r="AH50" s="3"/>
      <c r="AI50" s="3"/>
      <c r="AJ50" s="3"/>
      <c r="AK50" s="3"/>
      <c r="AL50" s="3"/>
      <c r="AM50" s="3"/>
      <c r="AN50" s="3"/>
    </row>
    <row r="51" spans="1:40">
      <c r="A51" s="3" t="s">
        <v>185</v>
      </c>
      <c r="B51" s="13"/>
      <c r="C51" s="13"/>
      <c r="D51" s="13"/>
      <c r="E51" s="13"/>
      <c r="F51" s="13"/>
      <c r="G51" s="13"/>
      <c r="H51" s="13"/>
      <c r="I51" s="13"/>
      <c r="J51" s="82"/>
      <c r="K51" s="82"/>
      <c r="L51" s="13"/>
      <c r="M51" s="13"/>
      <c r="N51" s="13"/>
      <c r="O51" s="13"/>
      <c r="P51" s="13"/>
      <c r="Q51" s="13">
        <v>22</v>
      </c>
      <c r="R51" s="13">
        <v>13</v>
      </c>
      <c r="S51" s="13">
        <v>29</v>
      </c>
      <c r="T51" s="13">
        <v>21</v>
      </c>
      <c r="U51" s="13">
        <v>26</v>
      </c>
      <c r="V51" s="3"/>
      <c r="W51" s="12" t="str">
        <f>VLOOKUP($A:$A,そば!$A:$AY,3,0)</f>
        <v>-</v>
      </c>
      <c r="X51" s="13" t="str">
        <f>VLOOKUP($A:$A,そば!$A:$AY,8,0)</f>
        <v>-</v>
      </c>
      <c r="Y51" s="13" t="str">
        <f>VLOOKUP($A:$A,そば!$A:$AY,13,0)</f>
        <v>-</v>
      </c>
      <c r="Z51" s="13" t="str">
        <f>VLOOKUP($A:$A,そば!$A:$AY,18,0)</f>
        <v>-</v>
      </c>
      <c r="AA51" s="13" t="str">
        <f>VLOOKUP($A:$A,そば!$A:$AY,23,0)</f>
        <v>-</v>
      </c>
      <c r="AB51" s="13" t="str">
        <f>VLOOKUP($A:$A,そば!$A:$AY,28,0)</f>
        <v>-</v>
      </c>
      <c r="AC51" s="13" t="str">
        <f>VLOOKUP($A:$A,そば!$A:$AY,33,0)</f>
        <v>-</v>
      </c>
      <c r="AD51" s="13" t="str">
        <f>VLOOKUP($A:$A,そば!$A:$AY,38,0)</f>
        <v>-</v>
      </c>
      <c r="AE51" s="13" t="str">
        <f>VLOOKUP($A:$A,そば!$A:$AY,43,0)</f>
        <v>-</v>
      </c>
      <c r="AF51" s="13" t="str">
        <f>VLOOKUP($A:$A,そば!$A:$AY,48,0)</f>
        <v>-</v>
      </c>
      <c r="AG51" s="3"/>
      <c r="AH51" s="3"/>
      <c r="AI51" s="3"/>
      <c r="AJ51" s="3"/>
      <c r="AK51" s="3"/>
      <c r="AL51" s="3"/>
      <c r="AM51" s="3"/>
      <c r="AN51" s="3"/>
    </row>
    <row r="52" spans="1:40">
      <c r="A52" s="3" t="s">
        <v>186</v>
      </c>
      <c r="B52" s="13"/>
      <c r="C52" s="13"/>
      <c r="D52" s="13"/>
      <c r="E52" s="13"/>
      <c r="F52" s="13"/>
      <c r="G52" s="13"/>
      <c r="H52" s="13"/>
      <c r="I52" s="13"/>
      <c r="J52" s="82"/>
      <c r="K52" s="82"/>
      <c r="L52" s="13"/>
      <c r="M52" s="13"/>
      <c r="N52" s="13"/>
      <c r="O52" s="13"/>
      <c r="P52" s="13"/>
      <c r="Q52" s="13">
        <v>22</v>
      </c>
      <c r="R52" s="13">
        <v>13</v>
      </c>
      <c r="S52" s="13">
        <v>29</v>
      </c>
      <c r="T52" s="13">
        <v>21</v>
      </c>
      <c r="U52" s="13">
        <v>26</v>
      </c>
      <c r="V52" s="3"/>
      <c r="W52" s="12" t="str">
        <f>VLOOKUP($A:$A,そば!$A:$AY,3,0)</f>
        <v>-</v>
      </c>
      <c r="X52" s="13" t="str">
        <f>VLOOKUP($A:$A,そば!$A:$AY,8,0)</f>
        <v>-</v>
      </c>
      <c r="Y52" s="13" t="str">
        <f>VLOOKUP($A:$A,そば!$A:$AY,13,0)</f>
        <v>-</v>
      </c>
      <c r="Z52" s="13" t="str">
        <f>VLOOKUP($A:$A,そば!$A:$AY,18,0)</f>
        <v>-</v>
      </c>
      <c r="AA52" s="13" t="str">
        <f>VLOOKUP($A:$A,そば!$A:$AY,23,0)</f>
        <v>-</v>
      </c>
      <c r="AB52" s="13" t="str">
        <f>VLOOKUP($A:$A,そば!$A:$AY,28,0)</f>
        <v>-</v>
      </c>
      <c r="AC52" s="13" t="str">
        <f>VLOOKUP($A:$A,そば!$A:$AY,33,0)</f>
        <v>-</v>
      </c>
      <c r="AD52" s="13" t="str">
        <f>VLOOKUP($A:$A,そば!$A:$AY,38,0)</f>
        <v>-</v>
      </c>
      <c r="AE52" s="13" t="str">
        <f>VLOOKUP($A:$A,そば!$A:$AY,43,0)</f>
        <v>-</v>
      </c>
      <c r="AF52" s="13" t="str">
        <f>VLOOKUP($A:$A,そば!$A:$AY,48,0)</f>
        <v>-</v>
      </c>
      <c r="AG52" s="3"/>
      <c r="AH52" s="3"/>
      <c r="AI52" s="3"/>
      <c r="AJ52" s="3"/>
      <c r="AK52" s="3"/>
      <c r="AL52" s="3"/>
      <c r="AM52" s="3"/>
      <c r="AN52" s="3"/>
    </row>
    <row r="53" spans="1:40">
      <c r="A53" s="3" t="s">
        <v>187</v>
      </c>
      <c r="B53" s="13"/>
      <c r="C53" s="13"/>
      <c r="D53" s="13"/>
      <c r="E53" s="13"/>
      <c r="F53" s="13"/>
      <c r="G53" s="13"/>
      <c r="H53" s="13"/>
      <c r="I53" s="13"/>
      <c r="J53" s="82"/>
      <c r="K53" s="82"/>
      <c r="L53" s="13"/>
      <c r="M53" s="13"/>
      <c r="N53" s="13"/>
      <c r="O53" s="13"/>
      <c r="P53" s="13"/>
      <c r="Q53" s="13">
        <v>22</v>
      </c>
      <c r="R53" s="13">
        <v>13</v>
      </c>
      <c r="S53" s="13">
        <v>29</v>
      </c>
      <c r="T53" s="13">
        <v>21</v>
      </c>
      <c r="U53" s="13">
        <v>26</v>
      </c>
      <c r="V53" s="3"/>
      <c r="W53" s="12" t="str">
        <f>VLOOKUP($A:$A,そば!$A:$AY,3,0)</f>
        <v>x</v>
      </c>
      <c r="X53" s="13" t="str">
        <f>VLOOKUP($A:$A,そば!$A:$AY,8,0)</f>
        <v>x</v>
      </c>
      <c r="Y53" s="13" t="str">
        <f>VLOOKUP($A:$A,そば!$A:$AY,13,0)</f>
        <v>x</v>
      </c>
      <c r="Z53" s="13" t="str">
        <f>VLOOKUP($A:$A,そば!$A:$AY,18,0)</f>
        <v>x</v>
      </c>
      <c r="AA53" s="13">
        <f>VLOOKUP($A:$A,そば!$A:$AY,23,0)</f>
        <v>3</v>
      </c>
      <c r="AB53" s="13" t="str">
        <f>VLOOKUP($A:$A,そば!$A:$AY,28,0)</f>
        <v>x</v>
      </c>
      <c r="AC53" s="13" t="str">
        <f>VLOOKUP($A:$A,そば!$A:$AY,33,0)</f>
        <v>x</v>
      </c>
      <c r="AD53" s="13" t="str">
        <f>VLOOKUP($A:$A,そば!$A:$AY,38,0)</f>
        <v>x</v>
      </c>
      <c r="AE53" s="13" t="str">
        <f>VLOOKUP($A:$A,そば!$A:$AY,43,0)</f>
        <v>x</v>
      </c>
      <c r="AF53" s="13" t="str">
        <f>VLOOKUP($A:$A,そば!$A:$AY,48,0)</f>
        <v>x</v>
      </c>
      <c r="AG53" s="3"/>
      <c r="AH53" s="3"/>
      <c r="AI53" s="3"/>
      <c r="AJ53" s="3"/>
      <c r="AK53" s="3"/>
      <c r="AL53" s="3"/>
      <c r="AM53" s="3"/>
      <c r="AN53" s="3"/>
    </row>
    <row r="54" spans="1:40">
      <c r="A54" s="3" t="s">
        <v>188</v>
      </c>
      <c r="B54" s="13"/>
      <c r="C54" s="13"/>
      <c r="D54" s="13"/>
      <c r="E54" s="13"/>
      <c r="F54" s="13"/>
      <c r="G54" s="13"/>
      <c r="H54" s="13"/>
      <c r="I54" s="13"/>
      <c r="J54" s="82"/>
      <c r="K54" s="82"/>
      <c r="L54" s="13"/>
      <c r="M54" s="13"/>
      <c r="N54" s="13"/>
      <c r="O54" s="13"/>
      <c r="P54" s="13"/>
      <c r="Q54" s="13">
        <v>22</v>
      </c>
      <c r="R54" s="13">
        <v>13</v>
      </c>
      <c r="S54" s="13">
        <v>29</v>
      </c>
      <c r="T54" s="13">
        <v>21</v>
      </c>
      <c r="U54" s="13">
        <v>26</v>
      </c>
      <c r="V54" s="3"/>
      <c r="W54" s="12" t="str">
        <f>VLOOKUP($A:$A,そば!$A:$AY,3,0)</f>
        <v>-</v>
      </c>
      <c r="X54" s="13" t="str">
        <f>VLOOKUP($A:$A,そば!$A:$AY,8,0)</f>
        <v>-</v>
      </c>
      <c r="Y54" s="13" t="str">
        <f>VLOOKUP($A:$A,そば!$A:$AY,13,0)</f>
        <v>-</v>
      </c>
      <c r="Z54" s="13" t="str">
        <f>VLOOKUP($A:$A,そば!$A:$AY,18,0)</f>
        <v>-</v>
      </c>
      <c r="AA54" s="13" t="str">
        <f>VLOOKUP($A:$A,そば!$A:$AY,23,0)</f>
        <v>-</v>
      </c>
      <c r="AB54" s="13" t="str">
        <f>VLOOKUP($A:$A,そば!$A:$AY,28,0)</f>
        <v>-</v>
      </c>
      <c r="AC54" s="13" t="str">
        <f>VLOOKUP($A:$A,そば!$A:$AY,33,0)</f>
        <v>-</v>
      </c>
      <c r="AD54" s="13" t="str">
        <f>VLOOKUP($A:$A,そば!$A:$AY,38,0)</f>
        <v>-</v>
      </c>
      <c r="AE54" s="13" t="str">
        <f>VLOOKUP($A:$A,そば!$A:$AY,43,0)</f>
        <v>-</v>
      </c>
      <c r="AF54" s="13" t="str">
        <f>VLOOKUP($A:$A,そば!$A:$AY,48,0)</f>
        <v>-</v>
      </c>
      <c r="AG54" s="3"/>
      <c r="AH54" s="3"/>
      <c r="AI54" s="3"/>
      <c r="AJ54" s="3"/>
      <c r="AK54" s="3"/>
      <c r="AL54" s="3"/>
      <c r="AM54" s="3"/>
      <c r="AN54" s="3"/>
    </row>
    <row r="55" spans="1:40">
      <c r="A55" s="3" t="s">
        <v>189</v>
      </c>
      <c r="B55" s="13">
        <v>66</v>
      </c>
      <c r="C55" s="13">
        <v>89</v>
      </c>
      <c r="D55" s="13">
        <v>50</v>
      </c>
      <c r="E55" s="13">
        <v>54</v>
      </c>
      <c r="F55" s="13">
        <v>41</v>
      </c>
      <c r="G55" s="13">
        <v>16</v>
      </c>
      <c r="H55" s="13">
        <v>49</v>
      </c>
      <c r="I55" s="13">
        <v>61</v>
      </c>
      <c r="J55" s="82"/>
      <c r="K55" s="82"/>
      <c r="L55" s="13"/>
      <c r="M55" s="13"/>
      <c r="N55" s="13"/>
      <c r="O55" s="13"/>
      <c r="P55" s="13"/>
      <c r="Q55" s="13">
        <v>22</v>
      </c>
      <c r="R55" s="13">
        <v>13</v>
      </c>
      <c r="S55" s="13">
        <v>29</v>
      </c>
      <c r="T55" s="13">
        <v>21</v>
      </c>
      <c r="U55" s="13">
        <v>26</v>
      </c>
      <c r="V55" s="3"/>
      <c r="W55" s="12">
        <f>VLOOKUP($A:$A,そば!$A:$AY,3,0)</f>
        <v>66</v>
      </c>
      <c r="X55" s="13">
        <f>VLOOKUP($A:$A,そば!$A:$AY,8,0)</f>
        <v>89</v>
      </c>
      <c r="Y55" s="13">
        <f>VLOOKUP($A:$A,そば!$A:$AY,13,0)</f>
        <v>50</v>
      </c>
      <c r="Z55" s="13">
        <f>VLOOKUP($A:$A,そば!$A:$AY,18,0)</f>
        <v>54</v>
      </c>
      <c r="AA55" s="13">
        <f>VLOOKUP($A:$A,そば!$A:$AY,23,0)</f>
        <v>41</v>
      </c>
      <c r="AB55" s="13">
        <f>VLOOKUP($A:$A,そば!$A:$AY,28,0)</f>
        <v>16</v>
      </c>
      <c r="AC55" s="13">
        <f>VLOOKUP($A:$A,そば!$A:$AY,33,0)</f>
        <v>49</v>
      </c>
      <c r="AD55" s="13">
        <f>VLOOKUP($A:$A,そば!$A:$AY,38,0)</f>
        <v>61</v>
      </c>
      <c r="AE55" s="13" t="str">
        <f>VLOOKUP($A:$A,そば!$A:$AY,43,0)</f>
        <v>x</v>
      </c>
      <c r="AF55" s="13" t="str">
        <f>VLOOKUP($A:$A,そば!$A:$AY,48,0)</f>
        <v>x</v>
      </c>
      <c r="AG55" s="3"/>
      <c r="AH55" s="3"/>
      <c r="AI55" s="3"/>
      <c r="AJ55" s="3"/>
      <c r="AK55" s="3"/>
      <c r="AL55" s="3"/>
      <c r="AM55" s="3"/>
      <c r="AN55" s="3"/>
    </row>
    <row r="56" spans="1:40">
      <c r="A56" s="3" t="s">
        <v>190</v>
      </c>
      <c r="B56" s="13"/>
      <c r="C56" s="13"/>
      <c r="D56" s="13"/>
      <c r="E56" s="13"/>
      <c r="F56" s="13"/>
      <c r="G56" s="13"/>
      <c r="H56" s="13"/>
      <c r="I56" s="13"/>
      <c r="J56" s="82"/>
      <c r="K56" s="82"/>
      <c r="L56" s="13"/>
      <c r="M56" s="13"/>
      <c r="N56" s="13"/>
      <c r="O56" s="13"/>
      <c r="P56" s="13"/>
      <c r="Q56" s="13">
        <v>22</v>
      </c>
      <c r="R56" s="13">
        <v>13</v>
      </c>
      <c r="S56" s="13">
        <v>29</v>
      </c>
      <c r="T56" s="13">
        <v>21</v>
      </c>
      <c r="U56" s="13">
        <v>26</v>
      </c>
      <c r="V56" s="3"/>
      <c r="W56" s="12" t="str">
        <f>VLOOKUP($A:$A,そば!$A:$AY,3,0)</f>
        <v>-</v>
      </c>
      <c r="X56" s="13" t="str">
        <f>VLOOKUP($A:$A,そば!$A:$AY,8,0)</f>
        <v>-</v>
      </c>
      <c r="Y56" s="13" t="str">
        <f>VLOOKUP($A:$A,そば!$A:$AY,13,0)</f>
        <v>-</v>
      </c>
      <c r="Z56" s="13" t="str">
        <f>VLOOKUP($A:$A,そば!$A:$AY,18,0)</f>
        <v>-</v>
      </c>
      <c r="AA56" s="13" t="str">
        <f>VLOOKUP($A:$A,そば!$A:$AY,23,0)</f>
        <v>-</v>
      </c>
      <c r="AB56" s="13" t="str">
        <f>VLOOKUP($A:$A,そば!$A:$AY,28,0)</f>
        <v>-</v>
      </c>
      <c r="AC56" s="13" t="str">
        <f>VLOOKUP($A:$A,そば!$A:$AY,33,0)</f>
        <v>-</v>
      </c>
      <c r="AD56" s="13" t="str">
        <f>VLOOKUP($A:$A,そば!$A:$AY,38,0)</f>
        <v>-</v>
      </c>
      <c r="AE56" s="13" t="str">
        <f>VLOOKUP($A:$A,そば!$A:$AY,43,0)</f>
        <v>-</v>
      </c>
      <c r="AF56" s="13" t="str">
        <f>VLOOKUP($A:$A,そば!$A:$AY,48,0)</f>
        <v>-</v>
      </c>
      <c r="AG56" s="3"/>
      <c r="AH56" s="3"/>
      <c r="AI56" s="3"/>
      <c r="AJ56" s="3"/>
      <c r="AK56" s="3"/>
      <c r="AL56" s="3"/>
      <c r="AM56" s="3"/>
      <c r="AN56" s="3"/>
    </row>
    <row r="57" spans="1:40">
      <c r="A57" s="3" t="s">
        <v>191</v>
      </c>
      <c r="B57" s="13"/>
      <c r="C57" s="13"/>
      <c r="D57" s="13"/>
      <c r="E57" s="13"/>
      <c r="F57" s="13"/>
      <c r="G57" s="13"/>
      <c r="H57" s="13"/>
      <c r="I57" s="13"/>
      <c r="J57" s="82"/>
      <c r="K57" s="82"/>
      <c r="L57" s="13"/>
      <c r="M57" s="13"/>
      <c r="N57" s="13"/>
      <c r="O57" s="13"/>
      <c r="P57" s="13"/>
      <c r="Q57" s="13">
        <v>22</v>
      </c>
      <c r="R57" s="13">
        <v>13</v>
      </c>
      <c r="S57" s="13">
        <v>29</v>
      </c>
      <c r="T57" s="13">
        <v>21</v>
      </c>
      <c r="U57" s="13">
        <v>26</v>
      </c>
      <c r="V57" s="3"/>
      <c r="W57" s="12" t="str">
        <f>VLOOKUP($A:$A,そば!$A:$AY,3,0)</f>
        <v>-</v>
      </c>
      <c r="X57" s="13" t="str">
        <f>VLOOKUP($A:$A,そば!$A:$AY,8,0)</f>
        <v>-</v>
      </c>
      <c r="Y57" s="13" t="str">
        <f>VLOOKUP($A:$A,そば!$A:$AY,13,0)</f>
        <v>-</v>
      </c>
      <c r="Z57" s="13" t="str">
        <f>VLOOKUP($A:$A,そば!$A:$AY,18,0)</f>
        <v>-</v>
      </c>
      <c r="AA57" s="13" t="str">
        <f>VLOOKUP($A:$A,そば!$A:$AY,23,0)</f>
        <v>-</v>
      </c>
      <c r="AB57" s="13" t="str">
        <f>VLOOKUP($A:$A,そば!$A:$AY,28,0)</f>
        <v>-</v>
      </c>
      <c r="AC57" s="13" t="str">
        <f>VLOOKUP($A:$A,そば!$A:$AY,33,0)</f>
        <v>-</v>
      </c>
      <c r="AD57" s="13" t="str">
        <f>VLOOKUP($A:$A,そば!$A:$AY,38,0)</f>
        <v>-</v>
      </c>
      <c r="AE57" s="13" t="str">
        <f>VLOOKUP($A:$A,そば!$A:$AY,43,0)</f>
        <v>-</v>
      </c>
      <c r="AF57" s="13" t="str">
        <f>VLOOKUP($A:$A,そば!$A:$AY,48,0)</f>
        <v>-</v>
      </c>
      <c r="AG57" s="3"/>
      <c r="AH57" s="3"/>
      <c r="AI57" s="3"/>
      <c r="AJ57" s="3"/>
      <c r="AK57" s="3"/>
      <c r="AL57" s="3"/>
      <c r="AM57" s="3"/>
      <c r="AN57" s="3"/>
    </row>
    <row r="58" spans="1:40">
      <c r="A58" s="3" t="s">
        <v>192</v>
      </c>
      <c r="B58" s="13"/>
      <c r="C58" s="13"/>
      <c r="D58" s="13"/>
      <c r="E58" s="13"/>
      <c r="F58" s="13"/>
      <c r="G58" s="13"/>
      <c r="H58" s="13"/>
      <c r="I58" s="13"/>
      <c r="J58" s="82"/>
      <c r="K58" s="82"/>
      <c r="L58" s="13"/>
      <c r="M58" s="13"/>
      <c r="N58" s="13"/>
      <c r="O58" s="13"/>
      <c r="P58" s="13"/>
      <c r="Q58" s="13">
        <v>22</v>
      </c>
      <c r="R58" s="13">
        <v>13</v>
      </c>
      <c r="S58" s="13">
        <v>29</v>
      </c>
      <c r="T58" s="13">
        <v>21</v>
      </c>
      <c r="U58" s="13">
        <v>26</v>
      </c>
      <c r="V58" s="3"/>
      <c r="W58" s="12" t="str">
        <f>VLOOKUP($A:$A,そば!$A:$AY,3,0)</f>
        <v>x</v>
      </c>
      <c r="X58" s="13" t="str">
        <f>VLOOKUP($A:$A,そば!$A:$AY,8,0)</f>
        <v>x</v>
      </c>
      <c r="Y58" s="13" t="str">
        <f>VLOOKUP($A:$A,そば!$A:$AY,13,0)</f>
        <v>-</v>
      </c>
      <c r="Z58" s="13" t="str">
        <f>VLOOKUP($A:$A,そば!$A:$AY,18,0)</f>
        <v>x</v>
      </c>
      <c r="AA58" s="13" t="str">
        <f>VLOOKUP($A:$A,そば!$A:$AY,23,0)</f>
        <v>x</v>
      </c>
      <c r="AB58" s="13" t="str">
        <f>VLOOKUP($A:$A,そば!$A:$AY,28,0)</f>
        <v>x</v>
      </c>
      <c r="AC58" s="13" t="str">
        <f>VLOOKUP($A:$A,そば!$A:$AY,33,0)</f>
        <v>x</v>
      </c>
      <c r="AD58" s="13" t="str">
        <f>VLOOKUP($A:$A,そば!$A:$AY,38,0)</f>
        <v>x</v>
      </c>
      <c r="AE58" s="13" t="str">
        <f>VLOOKUP($A:$A,そば!$A:$AY,43,0)</f>
        <v>-</v>
      </c>
      <c r="AF58" s="13" t="str">
        <f>VLOOKUP($A:$A,そば!$A:$AY,48,0)</f>
        <v>-</v>
      </c>
      <c r="AG58" s="3"/>
      <c r="AH58" s="3"/>
      <c r="AI58" s="3"/>
      <c r="AJ58" s="3"/>
      <c r="AK58" s="3"/>
      <c r="AL58" s="3"/>
      <c r="AM58" s="3"/>
      <c r="AN58" s="3"/>
    </row>
    <row r="59" spans="1:40">
      <c r="A59" s="3" t="s">
        <v>193</v>
      </c>
      <c r="B59" s="13">
        <v>17</v>
      </c>
      <c r="C59" s="13">
        <v>28</v>
      </c>
      <c r="D59" s="13">
        <v>27</v>
      </c>
      <c r="E59" s="13">
        <v>11</v>
      </c>
      <c r="F59" s="13">
        <v>30</v>
      </c>
      <c r="G59" s="13">
        <v>35</v>
      </c>
      <c r="H59" s="13">
        <v>25</v>
      </c>
      <c r="I59" s="13">
        <v>23</v>
      </c>
      <c r="J59" s="82">
        <v>10</v>
      </c>
      <c r="K59" s="82">
        <v>19</v>
      </c>
      <c r="L59" s="13"/>
      <c r="M59" s="13"/>
      <c r="N59" s="13"/>
      <c r="O59" s="13"/>
      <c r="P59" s="13"/>
      <c r="Q59" s="13">
        <v>22</v>
      </c>
      <c r="R59" s="13">
        <v>13</v>
      </c>
      <c r="S59" s="13">
        <v>29</v>
      </c>
      <c r="T59" s="13">
        <v>21</v>
      </c>
      <c r="U59" s="13">
        <v>26</v>
      </c>
      <c r="V59" s="3"/>
      <c r="W59" s="12">
        <f>VLOOKUP($A:$A,そば!$A:$AY,3,0)</f>
        <v>17</v>
      </c>
      <c r="X59" s="13">
        <f>VLOOKUP($A:$A,そば!$A:$AY,8,0)</f>
        <v>28</v>
      </c>
      <c r="Y59" s="13">
        <f>VLOOKUP($A:$A,そば!$A:$AY,13,0)</f>
        <v>27</v>
      </c>
      <c r="Z59" s="13">
        <f>VLOOKUP($A:$A,そば!$A:$AY,18,0)</f>
        <v>11</v>
      </c>
      <c r="AA59" s="13">
        <f>VLOOKUP($A:$A,そば!$A:$AY,23,0)</f>
        <v>30</v>
      </c>
      <c r="AB59" s="13">
        <f>VLOOKUP($A:$A,そば!$A:$AY,28,0)</f>
        <v>35</v>
      </c>
      <c r="AC59" s="13">
        <f>VLOOKUP($A:$A,そば!$A:$AY,33,0)</f>
        <v>25</v>
      </c>
      <c r="AD59" s="13">
        <f>VLOOKUP($A:$A,そば!$A:$AY,38,0)</f>
        <v>23</v>
      </c>
      <c r="AE59" s="13">
        <f>VLOOKUP($A:$A,そば!$A:$AY,43,0)</f>
        <v>10</v>
      </c>
      <c r="AF59" s="13">
        <f>VLOOKUP($A:$A,そば!$A:$AY,48,0)</f>
        <v>19</v>
      </c>
      <c r="AG59" s="3"/>
      <c r="AH59" s="3"/>
      <c r="AI59" s="3"/>
      <c r="AJ59" s="3"/>
      <c r="AK59" s="3"/>
      <c r="AL59" s="3"/>
      <c r="AM59" s="3"/>
      <c r="AN59" s="3"/>
    </row>
    <row r="60" spans="1:40">
      <c r="A60" s="3" t="s">
        <v>194</v>
      </c>
      <c r="B60" s="13"/>
      <c r="C60" s="13"/>
      <c r="D60" s="13"/>
      <c r="E60" s="13"/>
      <c r="F60" s="13"/>
      <c r="G60" s="13"/>
      <c r="H60" s="13"/>
      <c r="I60" s="13"/>
      <c r="J60" s="82"/>
      <c r="K60" s="82"/>
      <c r="L60" s="13"/>
      <c r="M60" s="13"/>
      <c r="N60" s="13"/>
      <c r="O60" s="13"/>
      <c r="P60" s="13"/>
      <c r="Q60" s="13">
        <v>22</v>
      </c>
      <c r="R60" s="13">
        <v>13</v>
      </c>
      <c r="S60" s="13">
        <v>29</v>
      </c>
      <c r="T60" s="13">
        <v>21</v>
      </c>
      <c r="U60" s="13">
        <v>26</v>
      </c>
      <c r="V60" s="3"/>
      <c r="W60" s="12" t="str">
        <f>VLOOKUP($A:$A,そば!$A:$AY,3,0)</f>
        <v>x</v>
      </c>
      <c r="X60" s="13" t="str">
        <f>VLOOKUP($A:$A,そば!$A:$AY,8,0)</f>
        <v>x</v>
      </c>
      <c r="Y60" s="13" t="str">
        <f>VLOOKUP($A:$A,そば!$A:$AY,13,0)</f>
        <v>x</v>
      </c>
      <c r="Z60" s="13" t="str">
        <f>VLOOKUP($A:$A,そば!$A:$AY,18,0)</f>
        <v>-</v>
      </c>
      <c r="AA60" s="13" t="str">
        <f>VLOOKUP($A:$A,そば!$A:$AY,23,0)</f>
        <v>-</v>
      </c>
      <c r="AB60" s="13" t="str">
        <f>VLOOKUP($A:$A,そば!$A:$AY,28,0)</f>
        <v>-</v>
      </c>
      <c r="AC60" s="13" t="str">
        <f>VLOOKUP($A:$A,そば!$A:$AY,33,0)</f>
        <v>-</v>
      </c>
      <c r="AD60" s="13" t="str">
        <f>VLOOKUP($A:$A,そば!$A:$AY,38,0)</f>
        <v>-</v>
      </c>
      <c r="AE60" s="13" t="str">
        <f>VLOOKUP($A:$A,そば!$A:$AY,43,0)</f>
        <v>-</v>
      </c>
      <c r="AF60" s="13" t="str">
        <f>VLOOKUP($A:$A,そば!$A:$AY,48,0)</f>
        <v>-</v>
      </c>
      <c r="AG60" s="3"/>
      <c r="AH60" s="3"/>
      <c r="AI60" s="3"/>
      <c r="AJ60" s="3"/>
      <c r="AK60" s="3"/>
      <c r="AL60" s="3"/>
      <c r="AM60" s="3"/>
      <c r="AN60" s="3"/>
    </row>
    <row r="61" spans="1:40">
      <c r="A61" s="3" t="s">
        <v>195</v>
      </c>
      <c r="B61" s="13"/>
      <c r="C61" s="13"/>
      <c r="D61" s="13"/>
      <c r="E61" s="13"/>
      <c r="F61" s="13"/>
      <c r="G61" s="13"/>
      <c r="H61" s="13"/>
      <c r="I61" s="13"/>
      <c r="J61" s="82"/>
      <c r="K61" s="82"/>
      <c r="L61" s="13"/>
      <c r="M61" s="13"/>
      <c r="N61" s="13"/>
      <c r="O61" s="13"/>
      <c r="P61" s="13"/>
      <c r="Q61" s="13">
        <v>22</v>
      </c>
      <c r="R61" s="13">
        <v>13</v>
      </c>
      <c r="S61" s="13">
        <v>29</v>
      </c>
      <c r="T61" s="13">
        <v>21</v>
      </c>
      <c r="U61" s="13">
        <v>26</v>
      </c>
      <c r="V61" s="3"/>
      <c r="W61" s="12" t="str">
        <f>VLOOKUP($A:$A,そば!$A:$AY,3,0)</f>
        <v>x</v>
      </c>
      <c r="X61" s="13" t="str">
        <f>VLOOKUP($A:$A,そば!$A:$AY,8,0)</f>
        <v>x</v>
      </c>
      <c r="Y61" s="13" t="str">
        <f>VLOOKUP($A:$A,そば!$A:$AY,13,0)</f>
        <v>x</v>
      </c>
      <c r="Z61" s="13" t="str">
        <f>VLOOKUP($A:$A,そば!$A:$AY,18,0)</f>
        <v>x</v>
      </c>
      <c r="AA61" s="13" t="str">
        <f>VLOOKUP($A:$A,そば!$A:$AY,23,0)</f>
        <v>x</v>
      </c>
      <c r="AB61" s="13" t="str">
        <f>VLOOKUP($A:$A,そば!$A:$AY,28,0)</f>
        <v>x</v>
      </c>
      <c r="AC61" s="13" t="str">
        <f>VLOOKUP($A:$A,そば!$A:$AY,33,0)</f>
        <v>x</v>
      </c>
      <c r="AD61" s="13" t="str">
        <f>VLOOKUP($A:$A,そば!$A:$AY,38,0)</f>
        <v>x</v>
      </c>
      <c r="AE61" s="13" t="str">
        <f>VLOOKUP($A:$A,そば!$A:$AY,43,0)</f>
        <v>x</v>
      </c>
      <c r="AF61" s="13" t="str">
        <f>VLOOKUP($A:$A,そば!$A:$AY,48,0)</f>
        <v>x</v>
      </c>
      <c r="AG61" s="3"/>
      <c r="AH61" s="3"/>
      <c r="AI61" s="3"/>
      <c r="AJ61" s="3"/>
      <c r="AK61" s="3"/>
      <c r="AL61" s="3"/>
      <c r="AM61" s="3"/>
      <c r="AN61" s="3"/>
    </row>
    <row r="62" spans="1:40">
      <c r="A62" s="3" t="s">
        <v>196</v>
      </c>
      <c r="B62" s="13"/>
      <c r="C62" s="13"/>
      <c r="D62" s="13"/>
      <c r="E62" s="13"/>
      <c r="F62" s="13"/>
      <c r="G62" s="13"/>
      <c r="H62" s="13"/>
      <c r="I62" s="13"/>
      <c r="J62" s="82"/>
      <c r="K62" s="82"/>
      <c r="L62" s="13"/>
      <c r="M62" s="13"/>
      <c r="N62" s="13"/>
      <c r="O62" s="13"/>
      <c r="P62" s="13"/>
      <c r="Q62" s="13">
        <v>22</v>
      </c>
      <c r="R62" s="13">
        <v>13</v>
      </c>
      <c r="S62" s="13">
        <v>29</v>
      </c>
      <c r="T62" s="13">
        <v>21</v>
      </c>
      <c r="U62" s="13">
        <v>26</v>
      </c>
      <c r="V62" s="3"/>
      <c r="W62" s="12" t="str">
        <f>VLOOKUP($A:$A,そば!$A:$AY,3,0)</f>
        <v>-</v>
      </c>
      <c r="X62" s="13" t="str">
        <f>VLOOKUP($A:$A,そば!$A:$AY,8,0)</f>
        <v>-</v>
      </c>
      <c r="Y62" s="13" t="str">
        <f>VLOOKUP($A:$A,そば!$A:$AY,13,0)</f>
        <v>-</v>
      </c>
      <c r="Z62" s="13" t="str">
        <f>VLOOKUP($A:$A,そば!$A:$AY,18,0)</f>
        <v>-</v>
      </c>
      <c r="AA62" s="13" t="str">
        <f>VLOOKUP($A:$A,そば!$A:$AY,23,0)</f>
        <v>-</v>
      </c>
      <c r="AB62" s="13" t="str">
        <f>VLOOKUP($A:$A,そば!$A:$AY,28,0)</f>
        <v>-</v>
      </c>
      <c r="AC62" s="13" t="str">
        <f>VLOOKUP($A:$A,そば!$A:$AY,33,0)</f>
        <v>-</v>
      </c>
      <c r="AD62" s="13" t="str">
        <f>VLOOKUP($A:$A,そば!$A:$AY,38,0)</f>
        <v>-</v>
      </c>
      <c r="AE62" s="13" t="str">
        <f>VLOOKUP($A:$A,そば!$A:$AY,43,0)</f>
        <v>-</v>
      </c>
      <c r="AF62" s="13" t="str">
        <f>VLOOKUP($A:$A,そば!$A:$AY,48,0)</f>
        <v>-</v>
      </c>
      <c r="AG62" s="3"/>
      <c r="AH62" s="3"/>
      <c r="AI62" s="3"/>
      <c r="AJ62" s="3"/>
      <c r="AK62" s="3"/>
      <c r="AL62" s="3"/>
      <c r="AM62" s="3"/>
      <c r="AN62" s="3"/>
    </row>
    <row r="63" spans="1:40">
      <c r="A63" s="3" t="s">
        <v>197</v>
      </c>
      <c r="B63" s="13"/>
      <c r="C63" s="13"/>
      <c r="D63" s="13"/>
      <c r="E63" s="13"/>
      <c r="F63" s="13"/>
      <c r="G63" s="13"/>
      <c r="H63" s="13"/>
      <c r="I63" s="13"/>
      <c r="J63" s="82"/>
      <c r="K63" s="82"/>
      <c r="L63" s="13"/>
      <c r="M63" s="13"/>
      <c r="N63" s="13"/>
      <c r="O63" s="13"/>
      <c r="P63" s="13"/>
      <c r="Q63" s="13">
        <v>22</v>
      </c>
      <c r="R63" s="13">
        <v>13</v>
      </c>
      <c r="S63" s="13">
        <v>29</v>
      </c>
      <c r="T63" s="13">
        <v>21</v>
      </c>
      <c r="U63" s="13">
        <v>26</v>
      </c>
      <c r="V63" s="3"/>
      <c r="W63" s="12" t="str">
        <f>VLOOKUP($A:$A,そば!$A:$AY,3,0)</f>
        <v>-</v>
      </c>
      <c r="X63" s="13" t="str">
        <f>VLOOKUP($A:$A,そば!$A:$AY,8,0)</f>
        <v>-</v>
      </c>
      <c r="Y63" s="13" t="str">
        <f>VLOOKUP($A:$A,そば!$A:$AY,13,0)</f>
        <v>-</v>
      </c>
      <c r="Z63" s="13" t="str">
        <f>VLOOKUP($A:$A,そば!$A:$AY,18,0)</f>
        <v>-</v>
      </c>
      <c r="AA63" s="13" t="str">
        <f>VLOOKUP($A:$A,そば!$A:$AY,23,0)</f>
        <v>-</v>
      </c>
      <c r="AB63" s="13" t="str">
        <f>VLOOKUP($A:$A,そば!$A:$AY,28,0)</f>
        <v>-</v>
      </c>
      <c r="AC63" s="13" t="str">
        <f>VLOOKUP($A:$A,そば!$A:$AY,33,0)</f>
        <v>-</v>
      </c>
      <c r="AD63" s="13" t="str">
        <f>VLOOKUP($A:$A,そば!$A:$AY,38,0)</f>
        <v>-</v>
      </c>
      <c r="AE63" s="13" t="str">
        <f>VLOOKUP($A:$A,そば!$A:$AY,43,0)</f>
        <v>-</v>
      </c>
      <c r="AF63" s="13" t="str">
        <f>VLOOKUP($A:$A,そば!$A:$AY,48,0)</f>
        <v>-</v>
      </c>
      <c r="AG63" s="3"/>
      <c r="AH63" s="3"/>
      <c r="AI63" s="3"/>
      <c r="AJ63" s="3"/>
      <c r="AK63" s="3"/>
      <c r="AL63" s="3"/>
      <c r="AM63" s="3"/>
      <c r="AN63" s="3"/>
    </row>
    <row r="64" spans="1:40">
      <c r="A64" s="3" t="s">
        <v>198</v>
      </c>
      <c r="B64" s="13"/>
      <c r="C64" s="13"/>
      <c r="D64" s="13"/>
      <c r="E64" s="13"/>
      <c r="F64" s="13"/>
      <c r="G64" s="13"/>
      <c r="H64" s="13"/>
      <c r="I64" s="13"/>
      <c r="J64" s="82"/>
      <c r="K64" s="82"/>
      <c r="L64" s="13"/>
      <c r="M64" s="13"/>
      <c r="N64" s="13"/>
      <c r="O64" s="13"/>
      <c r="P64" s="13"/>
      <c r="Q64" s="13">
        <v>22</v>
      </c>
      <c r="R64" s="13">
        <v>13</v>
      </c>
      <c r="S64" s="13">
        <v>29</v>
      </c>
      <c r="T64" s="13">
        <v>21</v>
      </c>
      <c r="U64" s="13">
        <v>26</v>
      </c>
      <c r="V64" s="3"/>
      <c r="W64" s="12" t="str">
        <f>VLOOKUP($A:$A,そば!$A:$AY,3,0)</f>
        <v>-</v>
      </c>
      <c r="X64" s="13" t="str">
        <f>VLOOKUP($A:$A,そば!$A:$AY,8,0)</f>
        <v>-</v>
      </c>
      <c r="Y64" s="13" t="str">
        <f>VLOOKUP($A:$A,そば!$A:$AY,13,0)</f>
        <v>-</v>
      </c>
      <c r="Z64" s="13" t="str">
        <f>VLOOKUP($A:$A,そば!$A:$AY,18,0)</f>
        <v>-</v>
      </c>
      <c r="AA64" s="13" t="str">
        <f>VLOOKUP($A:$A,そば!$A:$AY,23,0)</f>
        <v>-</v>
      </c>
      <c r="AB64" s="13" t="str">
        <f>VLOOKUP($A:$A,そば!$A:$AY,28,0)</f>
        <v>-</v>
      </c>
      <c r="AC64" s="13" t="str">
        <f>VLOOKUP($A:$A,そば!$A:$AY,33,0)</f>
        <v>-</v>
      </c>
      <c r="AD64" s="13" t="str">
        <f>VLOOKUP($A:$A,そば!$A:$AY,38,0)</f>
        <v>-</v>
      </c>
      <c r="AE64" s="13" t="str">
        <f>VLOOKUP($A:$A,そば!$A:$AY,43,0)</f>
        <v>-</v>
      </c>
      <c r="AF64" s="13" t="str">
        <f>VLOOKUP($A:$A,そば!$A:$AY,48,0)</f>
        <v>-</v>
      </c>
      <c r="AG64" s="3"/>
      <c r="AH64" s="3"/>
      <c r="AI64" s="3"/>
      <c r="AJ64" s="3"/>
      <c r="AK64" s="3"/>
      <c r="AL64" s="3"/>
      <c r="AM64" s="3"/>
      <c r="AN64" s="3"/>
    </row>
    <row r="65" spans="1:40">
      <c r="A65" s="3" t="s">
        <v>199</v>
      </c>
      <c r="B65" s="13"/>
      <c r="C65" s="13"/>
      <c r="D65" s="13"/>
      <c r="E65" s="13"/>
      <c r="F65" s="13"/>
      <c r="G65" s="13"/>
      <c r="H65" s="13"/>
      <c r="I65" s="13"/>
      <c r="J65" s="82"/>
      <c r="K65" s="82"/>
      <c r="L65" s="13"/>
      <c r="M65" s="13"/>
      <c r="N65" s="13"/>
      <c r="O65" s="13"/>
      <c r="P65" s="13"/>
      <c r="Q65" s="13">
        <v>22</v>
      </c>
      <c r="R65" s="13">
        <v>13</v>
      </c>
      <c r="S65" s="13">
        <v>29</v>
      </c>
      <c r="T65" s="13">
        <v>21</v>
      </c>
      <c r="U65" s="13">
        <v>26</v>
      </c>
      <c r="V65" s="3"/>
      <c r="W65" s="12" t="str">
        <f>VLOOKUP($A:$A,そば!$A:$AY,3,0)</f>
        <v>-</v>
      </c>
      <c r="X65" s="13" t="str">
        <f>VLOOKUP($A:$A,そば!$A:$AY,8,0)</f>
        <v>-</v>
      </c>
      <c r="Y65" s="13" t="str">
        <f>VLOOKUP($A:$A,そば!$A:$AY,13,0)</f>
        <v>-</v>
      </c>
      <c r="Z65" s="13" t="str">
        <f>VLOOKUP($A:$A,そば!$A:$AY,18,0)</f>
        <v>-</v>
      </c>
      <c r="AA65" s="13" t="str">
        <f>VLOOKUP($A:$A,そば!$A:$AY,23,0)</f>
        <v>-</v>
      </c>
      <c r="AB65" s="13" t="str">
        <f>VLOOKUP($A:$A,そば!$A:$AY,28,0)</f>
        <v>-</v>
      </c>
      <c r="AC65" s="13" t="str">
        <f>VLOOKUP($A:$A,そば!$A:$AY,33,0)</f>
        <v>-</v>
      </c>
      <c r="AD65" s="13" t="str">
        <f>VLOOKUP($A:$A,そば!$A:$AY,38,0)</f>
        <v>-</v>
      </c>
      <c r="AE65" s="13" t="str">
        <f>VLOOKUP($A:$A,そば!$A:$AY,43,0)</f>
        <v>-</v>
      </c>
      <c r="AF65" s="13" t="str">
        <f>VLOOKUP($A:$A,そば!$A:$AY,48,0)</f>
        <v>-</v>
      </c>
      <c r="AG65" s="3"/>
      <c r="AH65" s="3"/>
      <c r="AI65" s="3"/>
      <c r="AJ65" s="3"/>
      <c r="AK65" s="3"/>
      <c r="AL65" s="3"/>
      <c r="AM65" s="3"/>
      <c r="AN65" s="3"/>
    </row>
    <row r="66" spans="1:40">
      <c r="A66" s="3" t="s">
        <v>200</v>
      </c>
      <c r="B66" s="13"/>
      <c r="C66" s="13"/>
      <c r="D66" s="13"/>
      <c r="E66" s="13"/>
      <c r="F66" s="13"/>
      <c r="G66" s="13"/>
      <c r="H66" s="13"/>
      <c r="I66" s="13"/>
      <c r="J66" s="82"/>
      <c r="K66" s="82"/>
      <c r="L66" s="13"/>
      <c r="M66" s="13"/>
      <c r="N66" s="13"/>
      <c r="O66" s="13"/>
      <c r="P66" s="13"/>
      <c r="Q66" s="13">
        <v>22</v>
      </c>
      <c r="R66" s="13">
        <v>13</v>
      </c>
      <c r="S66" s="13">
        <v>29</v>
      </c>
      <c r="T66" s="13">
        <v>21</v>
      </c>
      <c r="U66" s="13">
        <v>26</v>
      </c>
      <c r="V66" s="3"/>
      <c r="W66" s="12" t="str">
        <f>VLOOKUP($A:$A,そば!$A:$AY,3,0)</f>
        <v>-</v>
      </c>
      <c r="X66" s="13" t="str">
        <f>VLOOKUP($A:$A,そば!$A:$AY,8,0)</f>
        <v>-</v>
      </c>
      <c r="Y66" s="13" t="str">
        <f>VLOOKUP($A:$A,そば!$A:$AY,13,0)</f>
        <v>-</v>
      </c>
      <c r="Z66" s="13" t="str">
        <f>VLOOKUP($A:$A,そば!$A:$AY,18,0)</f>
        <v>-</v>
      </c>
      <c r="AA66" s="13" t="str">
        <f>VLOOKUP($A:$A,そば!$A:$AY,23,0)</f>
        <v>-</v>
      </c>
      <c r="AB66" s="13" t="str">
        <f>VLOOKUP($A:$A,そば!$A:$AY,28,0)</f>
        <v>-</v>
      </c>
      <c r="AC66" s="13" t="str">
        <f>VLOOKUP($A:$A,そば!$A:$AY,33,0)</f>
        <v>-</v>
      </c>
      <c r="AD66" s="13" t="str">
        <f>VLOOKUP($A:$A,そば!$A:$AY,38,0)</f>
        <v>-</v>
      </c>
      <c r="AE66" s="13" t="str">
        <f>VLOOKUP($A:$A,そば!$A:$AY,43,0)</f>
        <v>-</v>
      </c>
      <c r="AF66" s="13" t="str">
        <f>VLOOKUP($A:$A,そば!$A:$AY,48,0)</f>
        <v>-</v>
      </c>
      <c r="AG66" s="3"/>
      <c r="AH66" s="3"/>
      <c r="AI66" s="3"/>
      <c r="AJ66" s="3"/>
      <c r="AK66" s="3"/>
      <c r="AL66" s="3"/>
      <c r="AM66" s="3"/>
      <c r="AN66" s="3"/>
    </row>
    <row r="67" spans="1:40">
      <c r="A67" s="3" t="s">
        <v>201</v>
      </c>
      <c r="B67" s="13"/>
      <c r="C67" s="13"/>
      <c r="D67" s="13"/>
      <c r="E67" s="13"/>
      <c r="F67" s="13"/>
      <c r="G67" s="13"/>
      <c r="H67" s="13"/>
      <c r="I67" s="13"/>
      <c r="J67" s="82"/>
      <c r="K67" s="82"/>
      <c r="L67" s="13"/>
      <c r="M67" s="13"/>
      <c r="N67" s="13"/>
      <c r="O67" s="13"/>
      <c r="P67" s="13"/>
      <c r="Q67" s="13">
        <v>22</v>
      </c>
      <c r="R67" s="13">
        <v>13</v>
      </c>
      <c r="S67" s="13">
        <v>29</v>
      </c>
      <c r="T67" s="13">
        <v>21</v>
      </c>
      <c r="U67" s="13">
        <v>26</v>
      </c>
      <c r="V67" s="3"/>
      <c r="W67" s="12" t="str">
        <f>VLOOKUP($A:$A,そば!$A:$AY,3,0)</f>
        <v>-</v>
      </c>
      <c r="X67" s="13" t="str">
        <f>VLOOKUP($A:$A,そば!$A:$AY,8,0)</f>
        <v>-</v>
      </c>
      <c r="Y67" s="13" t="str">
        <f>VLOOKUP($A:$A,そば!$A:$AY,13,0)</f>
        <v>-</v>
      </c>
      <c r="Z67" s="13" t="str">
        <f>VLOOKUP($A:$A,そば!$A:$AY,18,0)</f>
        <v>-</v>
      </c>
      <c r="AA67" s="13" t="str">
        <f>VLOOKUP($A:$A,そば!$A:$AY,23,0)</f>
        <v>-</v>
      </c>
      <c r="AB67" s="13" t="str">
        <f>VLOOKUP($A:$A,そば!$A:$AY,28,0)</f>
        <v>-</v>
      </c>
      <c r="AC67" s="13" t="str">
        <f>VLOOKUP($A:$A,そば!$A:$AY,33,0)</f>
        <v>-</v>
      </c>
      <c r="AD67" s="13" t="str">
        <f>VLOOKUP($A:$A,そば!$A:$AY,38,0)</f>
        <v>-</v>
      </c>
      <c r="AE67" s="13" t="str">
        <f>VLOOKUP($A:$A,そば!$A:$AY,43,0)</f>
        <v>-</v>
      </c>
      <c r="AF67" s="13" t="str">
        <f>VLOOKUP($A:$A,そば!$A:$AY,48,0)</f>
        <v>-</v>
      </c>
      <c r="AG67" s="3"/>
      <c r="AH67" s="3"/>
      <c r="AI67" s="3"/>
      <c r="AJ67" s="3"/>
      <c r="AK67" s="3"/>
      <c r="AL67" s="3"/>
      <c r="AM67" s="3"/>
      <c r="AN67" s="3"/>
    </row>
    <row r="68" spans="1:40">
      <c r="A68" s="3" t="s">
        <v>202</v>
      </c>
      <c r="B68" s="13"/>
      <c r="C68" s="13">
        <v>11</v>
      </c>
      <c r="D68" s="13">
        <v>49</v>
      </c>
      <c r="E68" s="13">
        <v>20</v>
      </c>
      <c r="F68" s="13">
        <v>49</v>
      </c>
      <c r="G68" s="13">
        <v>52</v>
      </c>
      <c r="H68" s="13">
        <v>48</v>
      </c>
      <c r="I68" s="13">
        <v>22</v>
      </c>
      <c r="J68" s="82"/>
      <c r="K68" s="82"/>
      <c r="L68" s="13"/>
      <c r="M68" s="13"/>
      <c r="N68" s="13"/>
      <c r="O68" s="13"/>
      <c r="P68" s="13"/>
      <c r="Q68" s="13">
        <v>22</v>
      </c>
      <c r="R68" s="13">
        <v>13</v>
      </c>
      <c r="S68" s="13">
        <v>29</v>
      </c>
      <c r="T68" s="13">
        <v>21</v>
      </c>
      <c r="U68" s="13">
        <v>26</v>
      </c>
      <c r="V68" s="3"/>
      <c r="W68" s="12" t="str">
        <f>VLOOKUP($A:$A,そば!$A:$AY,3,0)</f>
        <v>x</v>
      </c>
      <c r="X68" s="13">
        <f>VLOOKUP($A:$A,そば!$A:$AY,8,0)</f>
        <v>11</v>
      </c>
      <c r="Y68" s="13">
        <f>VLOOKUP($A:$A,そば!$A:$AY,13,0)</f>
        <v>49</v>
      </c>
      <c r="Z68" s="13">
        <f>VLOOKUP($A:$A,そば!$A:$AY,18,0)</f>
        <v>20</v>
      </c>
      <c r="AA68" s="13">
        <f>VLOOKUP($A:$A,そば!$A:$AY,23,0)</f>
        <v>49</v>
      </c>
      <c r="AB68" s="13">
        <f>VLOOKUP($A:$A,そば!$A:$AY,28,0)</f>
        <v>52</v>
      </c>
      <c r="AC68" s="13">
        <f>VLOOKUP($A:$A,そば!$A:$AY,33,0)</f>
        <v>48</v>
      </c>
      <c r="AD68" s="13">
        <f>VLOOKUP($A:$A,そば!$A:$AY,38,0)</f>
        <v>22</v>
      </c>
      <c r="AE68" s="13" t="str">
        <f>VLOOKUP($A:$A,そば!$A:$AY,43,0)</f>
        <v>x</v>
      </c>
      <c r="AF68" s="13" t="str">
        <f>VLOOKUP($A:$A,そば!$A:$AY,48,0)</f>
        <v>x</v>
      </c>
      <c r="AG68" s="3"/>
      <c r="AH68" s="3"/>
      <c r="AI68" s="3"/>
      <c r="AJ68" s="3"/>
      <c r="AK68" s="3"/>
      <c r="AL68" s="3"/>
      <c r="AM68" s="3"/>
      <c r="AN68" s="3"/>
    </row>
    <row r="69" spans="1:40">
      <c r="A69" s="3" t="s">
        <v>203</v>
      </c>
      <c r="B69" s="13"/>
      <c r="C69" s="13"/>
      <c r="D69" s="13"/>
      <c r="E69" s="13"/>
      <c r="F69" s="13"/>
      <c r="G69" s="13"/>
      <c r="H69" s="13"/>
      <c r="I69" s="13"/>
      <c r="J69" s="82"/>
      <c r="K69" s="82"/>
      <c r="L69" s="13"/>
      <c r="M69" s="13"/>
      <c r="N69" s="13"/>
      <c r="O69" s="13"/>
      <c r="P69" s="13"/>
      <c r="Q69" s="13">
        <v>22</v>
      </c>
      <c r="R69" s="13">
        <v>13</v>
      </c>
      <c r="S69" s="13">
        <v>29</v>
      </c>
      <c r="T69" s="13">
        <v>21</v>
      </c>
      <c r="U69" s="13">
        <v>26</v>
      </c>
      <c r="V69" s="3"/>
      <c r="W69" s="12" t="str">
        <f>VLOOKUP($A:$A,そば!$A:$AY,3,0)</f>
        <v>-</v>
      </c>
      <c r="X69" s="13" t="str">
        <f>VLOOKUP($A:$A,そば!$A:$AY,8,0)</f>
        <v>-</v>
      </c>
      <c r="Y69" s="13" t="str">
        <f>VLOOKUP($A:$A,そば!$A:$AY,13,0)</f>
        <v>-</v>
      </c>
      <c r="Z69" s="13" t="str">
        <f>VLOOKUP($A:$A,そば!$A:$AY,18,0)</f>
        <v>-</v>
      </c>
      <c r="AA69" s="13" t="str">
        <f>VLOOKUP($A:$A,そば!$A:$AY,23,0)</f>
        <v>-</v>
      </c>
      <c r="AB69" s="13" t="str">
        <f>VLOOKUP($A:$A,そば!$A:$AY,28,0)</f>
        <v>-</v>
      </c>
      <c r="AC69" s="13" t="str">
        <f>VLOOKUP($A:$A,そば!$A:$AY,33,0)</f>
        <v>-</v>
      </c>
      <c r="AD69" s="13" t="str">
        <f>VLOOKUP($A:$A,そば!$A:$AY,38,0)</f>
        <v>-</v>
      </c>
      <c r="AE69" s="13" t="str">
        <f>VLOOKUP($A:$A,そば!$A:$AY,43,0)</f>
        <v>-</v>
      </c>
      <c r="AF69" s="13" t="str">
        <f>VLOOKUP($A:$A,そば!$A:$AY,48,0)</f>
        <v>-</v>
      </c>
      <c r="AG69" s="3"/>
      <c r="AH69" s="3"/>
      <c r="AI69" s="3"/>
      <c r="AJ69" s="3"/>
      <c r="AK69" s="3"/>
      <c r="AL69" s="3"/>
      <c r="AM69" s="3"/>
      <c r="AN69" s="3"/>
    </row>
    <row r="70" spans="1:40">
      <c r="A70" s="3" t="s">
        <v>204</v>
      </c>
      <c r="B70" s="13"/>
      <c r="C70" s="13"/>
      <c r="D70" s="13"/>
      <c r="E70" s="13"/>
      <c r="F70" s="13"/>
      <c r="G70" s="13"/>
      <c r="H70" s="13"/>
      <c r="I70" s="13"/>
      <c r="J70" s="82"/>
      <c r="K70" s="82"/>
      <c r="L70" s="13"/>
      <c r="M70" s="13"/>
      <c r="N70" s="13"/>
      <c r="O70" s="13"/>
      <c r="P70" s="13"/>
      <c r="Q70" s="13">
        <v>22</v>
      </c>
      <c r="R70" s="13">
        <v>13</v>
      </c>
      <c r="S70" s="13">
        <v>29</v>
      </c>
      <c r="T70" s="13">
        <v>21</v>
      </c>
      <c r="U70" s="13">
        <v>26</v>
      </c>
      <c r="V70" s="3"/>
      <c r="W70" s="12" t="str">
        <f>VLOOKUP($A:$A,そば!$A:$AY,3,0)</f>
        <v>-</v>
      </c>
      <c r="X70" s="13" t="str">
        <f>VLOOKUP($A:$A,そば!$A:$AY,8,0)</f>
        <v>-</v>
      </c>
      <c r="Y70" s="13" t="str">
        <f>VLOOKUP($A:$A,そば!$A:$AY,13,0)</f>
        <v>-</v>
      </c>
      <c r="Z70" s="13" t="str">
        <f>VLOOKUP($A:$A,そば!$A:$AY,18,0)</f>
        <v>-</v>
      </c>
      <c r="AA70" s="13" t="str">
        <f>VLOOKUP($A:$A,そば!$A:$AY,23,0)</f>
        <v>-</v>
      </c>
      <c r="AB70" s="13" t="str">
        <f>VLOOKUP($A:$A,そば!$A:$AY,28,0)</f>
        <v>-</v>
      </c>
      <c r="AC70" s="13" t="str">
        <f>VLOOKUP($A:$A,そば!$A:$AY,33,0)</f>
        <v>-</v>
      </c>
      <c r="AD70" s="13" t="str">
        <f>VLOOKUP($A:$A,そば!$A:$AY,38,0)</f>
        <v>-</v>
      </c>
      <c r="AE70" s="13" t="str">
        <f>VLOOKUP($A:$A,そば!$A:$AY,43,0)</f>
        <v>-</v>
      </c>
      <c r="AF70" s="13" t="str">
        <f>VLOOKUP($A:$A,そば!$A:$AY,48,0)</f>
        <v>-</v>
      </c>
      <c r="AG70" s="3"/>
      <c r="AH70" s="3"/>
      <c r="AI70" s="3"/>
      <c r="AJ70" s="3"/>
      <c r="AK70" s="3"/>
      <c r="AL70" s="3"/>
      <c r="AM70" s="3"/>
      <c r="AN70" s="3"/>
    </row>
    <row r="71" spans="1:40">
      <c r="A71" s="3" t="s">
        <v>205</v>
      </c>
      <c r="B71" s="13"/>
      <c r="C71" s="13"/>
      <c r="D71" s="13"/>
      <c r="E71" s="13"/>
      <c r="F71" s="13"/>
      <c r="G71" s="13"/>
      <c r="H71" s="13"/>
      <c r="I71" s="13"/>
      <c r="J71" s="82"/>
      <c r="K71" s="82"/>
      <c r="L71" s="13"/>
      <c r="M71" s="13"/>
      <c r="N71" s="13"/>
      <c r="O71" s="13"/>
      <c r="P71" s="13"/>
      <c r="Q71" s="13">
        <v>22</v>
      </c>
      <c r="R71" s="13">
        <v>13</v>
      </c>
      <c r="S71" s="13">
        <v>29</v>
      </c>
      <c r="T71" s="13">
        <v>21</v>
      </c>
      <c r="U71" s="13">
        <v>26</v>
      </c>
      <c r="V71" s="3"/>
      <c r="W71" s="12" t="str">
        <f>VLOOKUP($A:$A,そば!$A:$AY,3,0)</f>
        <v>x</v>
      </c>
      <c r="X71" s="13" t="str">
        <f>VLOOKUP($A:$A,そば!$A:$AY,8,0)</f>
        <v>x</v>
      </c>
      <c r="Y71" s="13" t="str">
        <f>VLOOKUP($A:$A,そば!$A:$AY,13,0)</f>
        <v>x</v>
      </c>
      <c r="Z71" s="13" t="str">
        <f>VLOOKUP($A:$A,そば!$A:$AY,18,0)</f>
        <v>x</v>
      </c>
      <c r="AA71" s="13" t="str">
        <f>VLOOKUP($A:$A,そば!$A:$AY,23,0)</f>
        <v>x</v>
      </c>
      <c r="AB71" s="13" t="str">
        <f>VLOOKUP($A:$A,そば!$A:$AY,28,0)</f>
        <v>x</v>
      </c>
      <c r="AC71" s="13" t="str">
        <f>VLOOKUP($A:$A,そば!$A:$AY,33,0)</f>
        <v>x</v>
      </c>
      <c r="AD71" s="13" t="str">
        <f>VLOOKUP($A:$A,そば!$A:$AY,38,0)</f>
        <v>x</v>
      </c>
      <c r="AE71" s="13" t="str">
        <f>VLOOKUP($A:$A,そば!$A:$AY,43,0)</f>
        <v>x</v>
      </c>
      <c r="AF71" s="13" t="str">
        <f>VLOOKUP($A:$A,そば!$A:$AY,48,0)</f>
        <v>x</v>
      </c>
      <c r="AG71" s="3"/>
      <c r="AH71" s="3"/>
      <c r="AI71" s="3"/>
      <c r="AJ71" s="3"/>
      <c r="AK71" s="3"/>
      <c r="AL71" s="3"/>
      <c r="AM71" s="3"/>
      <c r="AN71" s="3"/>
    </row>
    <row r="72" spans="1:40">
      <c r="A72" s="3" t="s">
        <v>206</v>
      </c>
      <c r="B72" s="13"/>
      <c r="C72" s="13"/>
      <c r="D72" s="13"/>
      <c r="E72" s="13"/>
      <c r="F72" s="13"/>
      <c r="G72" s="13"/>
      <c r="H72" s="13"/>
      <c r="I72" s="13"/>
      <c r="J72" s="82"/>
      <c r="K72" s="82"/>
      <c r="L72" s="13"/>
      <c r="M72" s="13"/>
      <c r="N72" s="13"/>
      <c r="O72" s="13"/>
      <c r="P72" s="13"/>
      <c r="Q72" s="13">
        <v>22</v>
      </c>
      <c r="R72" s="13">
        <v>13</v>
      </c>
      <c r="S72" s="13">
        <v>29</v>
      </c>
      <c r="T72" s="13">
        <v>21</v>
      </c>
      <c r="U72" s="13">
        <v>26</v>
      </c>
      <c r="V72" s="3"/>
      <c r="W72" s="12" t="str">
        <f>VLOOKUP($A:$A,そば!$A:$AY,3,0)</f>
        <v>-</v>
      </c>
      <c r="X72" s="13" t="str">
        <f>VLOOKUP($A:$A,そば!$A:$AY,8,0)</f>
        <v>-</v>
      </c>
      <c r="Y72" s="13" t="str">
        <f>VLOOKUP($A:$A,そば!$A:$AY,13,0)</f>
        <v>-</v>
      </c>
      <c r="Z72" s="13" t="str">
        <f>VLOOKUP($A:$A,そば!$A:$AY,18,0)</f>
        <v>-</v>
      </c>
      <c r="AA72" s="13" t="str">
        <f>VLOOKUP($A:$A,そば!$A:$AY,23,0)</f>
        <v>-</v>
      </c>
      <c r="AB72" s="13" t="str">
        <f>VLOOKUP($A:$A,そば!$A:$AY,28,0)</f>
        <v>-</v>
      </c>
      <c r="AC72" s="13" t="str">
        <f>VLOOKUP($A:$A,そば!$A:$AY,33,0)</f>
        <v>-</v>
      </c>
      <c r="AD72" s="13" t="str">
        <f>VLOOKUP($A:$A,そば!$A:$AY,38,0)</f>
        <v>-</v>
      </c>
      <c r="AE72" s="13" t="str">
        <f>VLOOKUP($A:$A,そば!$A:$AY,43,0)</f>
        <v>-</v>
      </c>
      <c r="AF72" s="13" t="str">
        <f>VLOOKUP($A:$A,そば!$A:$AY,48,0)</f>
        <v>-</v>
      </c>
      <c r="AG72" s="3"/>
      <c r="AH72" s="3"/>
      <c r="AI72" s="3"/>
      <c r="AJ72" s="3"/>
      <c r="AK72" s="3"/>
      <c r="AL72" s="3"/>
      <c r="AM72" s="3"/>
      <c r="AN72" s="3"/>
    </row>
    <row r="73" spans="1:40">
      <c r="A73" s="3" t="s">
        <v>207</v>
      </c>
      <c r="B73" s="13"/>
      <c r="C73" s="13"/>
      <c r="D73" s="13"/>
      <c r="E73" s="13"/>
      <c r="F73" s="13"/>
      <c r="G73" s="13"/>
      <c r="H73" s="13"/>
      <c r="I73" s="13"/>
      <c r="J73" s="82"/>
      <c r="K73" s="82"/>
      <c r="L73" s="13"/>
      <c r="M73" s="13"/>
      <c r="N73" s="13"/>
      <c r="O73" s="13"/>
      <c r="P73" s="13"/>
      <c r="Q73" s="13">
        <v>22</v>
      </c>
      <c r="R73" s="13">
        <v>13</v>
      </c>
      <c r="S73" s="13">
        <v>29</v>
      </c>
      <c r="T73" s="13">
        <v>21</v>
      </c>
      <c r="U73" s="13">
        <v>26</v>
      </c>
      <c r="V73" s="3"/>
      <c r="W73" s="12" t="str">
        <f>VLOOKUP($A:$A,そば!$A:$AY,3,0)</f>
        <v>-</v>
      </c>
      <c r="X73" s="13" t="str">
        <f>VLOOKUP($A:$A,そば!$A:$AY,8,0)</f>
        <v>-</v>
      </c>
      <c r="Y73" s="13" t="str">
        <f>VLOOKUP($A:$A,そば!$A:$AY,13,0)</f>
        <v>-</v>
      </c>
      <c r="Z73" s="13" t="str">
        <f>VLOOKUP($A:$A,そば!$A:$AY,18,0)</f>
        <v>-</v>
      </c>
      <c r="AA73" s="13" t="str">
        <f>VLOOKUP($A:$A,そば!$A:$AY,23,0)</f>
        <v>-</v>
      </c>
      <c r="AB73" s="13" t="str">
        <f>VLOOKUP($A:$A,そば!$A:$AY,28,0)</f>
        <v>-</v>
      </c>
      <c r="AC73" s="13" t="str">
        <f>VLOOKUP($A:$A,そば!$A:$AY,33,0)</f>
        <v>-</v>
      </c>
      <c r="AD73" s="13" t="str">
        <f>VLOOKUP($A:$A,そば!$A:$AY,38,0)</f>
        <v>-</v>
      </c>
      <c r="AE73" s="13" t="str">
        <f>VLOOKUP($A:$A,そば!$A:$AY,43,0)</f>
        <v>-</v>
      </c>
      <c r="AF73" s="13" t="str">
        <f>VLOOKUP($A:$A,そば!$A:$AY,48,0)</f>
        <v>-</v>
      </c>
      <c r="AG73" s="3"/>
      <c r="AH73" s="3"/>
      <c r="AI73" s="3"/>
      <c r="AJ73" s="3"/>
      <c r="AK73" s="3"/>
      <c r="AL73" s="3"/>
      <c r="AM73" s="3"/>
      <c r="AN73" s="3"/>
    </row>
    <row r="74" spans="1:40">
      <c r="A74" s="3" t="s">
        <v>208</v>
      </c>
      <c r="B74" s="13"/>
      <c r="C74" s="13"/>
      <c r="D74" s="13"/>
      <c r="E74" s="13"/>
      <c r="F74" s="13"/>
      <c r="G74" s="13"/>
      <c r="H74" s="13"/>
      <c r="I74" s="13"/>
      <c r="J74" s="82"/>
      <c r="K74" s="82"/>
      <c r="L74" s="13"/>
      <c r="M74" s="13"/>
      <c r="N74" s="13"/>
      <c r="O74" s="13"/>
      <c r="P74" s="13"/>
      <c r="Q74" s="13">
        <v>22</v>
      </c>
      <c r="R74" s="13">
        <v>13</v>
      </c>
      <c r="S74" s="13">
        <v>29</v>
      </c>
      <c r="T74" s="13">
        <v>21</v>
      </c>
      <c r="U74" s="13">
        <v>26</v>
      </c>
      <c r="V74" s="3"/>
      <c r="W74" s="12" t="str">
        <f>VLOOKUP($A:$A,そば!$A:$AY,3,0)</f>
        <v>-</v>
      </c>
      <c r="X74" s="13" t="str">
        <f>VLOOKUP($A:$A,そば!$A:$AY,8,0)</f>
        <v>-</v>
      </c>
      <c r="Y74" s="13" t="str">
        <f>VLOOKUP($A:$A,そば!$A:$AY,13,0)</f>
        <v>-</v>
      </c>
      <c r="Z74" s="13" t="str">
        <f>VLOOKUP($A:$A,そば!$A:$AY,18,0)</f>
        <v>-</v>
      </c>
      <c r="AA74" s="13" t="str">
        <f>VLOOKUP($A:$A,そば!$A:$AY,23,0)</f>
        <v>-</v>
      </c>
      <c r="AB74" s="13" t="str">
        <f>VLOOKUP($A:$A,そば!$A:$AY,28,0)</f>
        <v>-</v>
      </c>
      <c r="AC74" s="13" t="str">
        <f>VLOOKUP($A:$A,そば!$A:$AY,33,0)</f>
        <v>-</v>
      </c>
      <c r="AD74" s="13" t="str">
        <f>VLOOKUP($A:$A,そば!$A:$AY,38,0)</f>
        <v>-</v>
      </c>
      <c r="AE74" s="13" t="str">
        <f>VLOOKUP($A:$A,そば!$A:$AY,43,0)</f>
        <v>-</v>
      </c>
      <c r="AF74" s="13" t="str">
        <f>VLOOKUP($A:$A,そば!$A:$AY,48,0)</f>
        <v>-</v>
      </c>
      <c r="AG74" s="3"/>
      <c r="AH74" s="3"/>
      <c r="AI74" s="3"/>
      <c r="AJ74" s="3"/>
      <c r="AK74" s="3"/>
      <c r="AL74" s="3"/>
      <c r="AM74" s="3"/>
      <c r="AN74" s="3"/>
    </row>
    <row r="75" spans="1:40">
      <c r="A75" s="3" t="s">
        <v>209</v>
      </c>
      <c r="B75" s="13"/>
      <c r="C75" s="13"/>
      <c r="D75" s="13"/>
      <c r="E75" s="13"/>
      <c r="F75" s="13"/>
      <c r="G75" s="13"/>
      <c r="H75" s="13"/>
      <c r="I75" s="13"/>
      <c r="J75" s="82"/>
      <c r="K75" s="82"/>
      <c r="L75" s="13"/>
      <c r="M75" s="13"/>
      <c r="N75" s="13"/>
      <c r="O75" s="13"/>
      <c r="P75" s="13"/>
      <c r="Q75" s="13">
        <v>22</v>
      </c>
      <c r="R75" s="13">
        <v>13</v>
      </c>
      <c r="S75" s="13">
        <v>29</v>
      </c>
      <c r="T75" s="13">
        <v>21</v>
      </c>
      <c r="U75" s="13">
        <v>26</v>
      </c>
      <c r="V75" s="3"/>
      <c r="W75" s="12" t="str">
        <f>VLOOKUP($A:$A,そば!$A:$AY,3,0)</f>
        <v>-</v>
      </c>
      <c r="X75" s="13" t="str">
        <f>VLOOKUP($A:$A,そば!$A:$AY,8,0)</f>
        <v>-</v>
      </c>
      <c r="Y75" s="13" t="str">
        <f>VLOOKUP($A:$A,そば!$A:$AY,13,0)</f>
        <v>-</v>
      </c>
      <c r="Z75" s="13" t="str">
        <f>VLOOKUP($A:$A,そば!$A:$AY,18,0)</f>
        <v>-</v>
      </c>
      <c r="AA75" s="13" t="str">
        <f>VLOOKUP($A:$A,そば!$A:$AY,23,0)</f>
        <v>-</v>
      </c>
      <c r="AB75" s="13" t="str">
        <f>VLOOKUP($A:$A,そば!$A:$AY,28,0)</f>
        <v>-</v>
      </c>
      <c r="AC75" s="13" t="str">
        <f>VLOOKUP($A:$A,そば!$A:$AY,33,0)</f>
        <v>-</v>
      </c>
      <c r="AD75" s="13" t="str">
        <f>VLOOKUP($A:$A,そば!$A:$AY,38,0)</f>
        <v>-</v>
      </c>
      <c r="AE75" s="13" t="str">
        <f>VLOOKUP($A:$A,そば!$A:$AY,43,0)</f>
        <v>-</v>
      </c>
      <c r="AF75" s="13" t="str">
        <f>VLOOKUP($A:$A,そば!$A:$AY,48,0)</f>
        <v>-</v>
      </c>
      <c r="AG75" s="3"/>
      <c r="AH75" s="3"/>
      <c r="AI75" s="3"/>
      <c r="AJ75" s="3"/>
      <c r="AK75" s="3"/>
      <c r="AL75" s="3"/>
      <c r="AM75" s="3"/>
      <c r="AN75" s="3"/>
    </row>
    <row r="76" spans="1:40">
      <c r="A76" s="3" t="s">
        <v>210</v>
      </c>
      <c r="B76" s="13"/>
      <c r="C76" s="13"/>
      <c r="D76" s="13"/>
      <c r="E76" s="13"/>
      <c r="F76" s="13"/>
      <c r="G76" s="13"/>
      <c r="H76" s="13"/>
      <c r="I76" s="13"/>
      <c r="J76" s="82"/>
      <c r="K76" s="82"/>
      <c r="L76" s="13"/>
      <c r="M76" s="13"/>
      <c r="N76" s="13"/>
      <c r="O76" s="13"/>
      <c r="P76" s="13"/>
      <c r="Q76" s="13">
        <v>22</v>
      </c>
      <c r="R76" s="13">
        <v>13</v>
      </c>
      <c r="S76" s="13">
        <v>29</v>
      </c>
      <c r="T76" s="13">
        <v>21</v>
      </c>
      <c r="U76" s="13">
        <v>26</v>
      </c>
      <c r="V76" s="3"/>
      <c r="W76" s="12" t="str">
        <f>VLOOKUP($A:$A,そば!$A:$AY,3,0)</f>
        <v>-</v>
      </c>
      <c r="X76" s="13" t="str">
        <f>VLOOKUP($A:$A,そば!$A:$AY,8,0)</f>
        <v>-</v>
      </c>
      <c r="Y76" s="13" t="str">
        <f>VLOOKUP($A:$A,そば!$A:$AY,13,0)</f>
        <v>-</v>
      </c>
      <c r="Z76" s="13" t="str">
        <f>VLOOKUP($A:$A,そば!$A:$AY,18,0)</f>
        <v>-</v>
      </c>
      <c r="AA76" s="13" t="str">
        <f>VLOOKUP($A:$A,そば!$A:$AY,23,0)</f>
        <v>-</v>
      </c>
      <c r="AB76" s="13" t="str">
        <f>VLOOKUP($A:$A,そば!$A:$AY,28,0)</f>
        <v>-</v>
      </c>
      <c r="AC76" s="13" t="str">
        <f>VLOOKUP($A:$A,そば!$A:$AY,33,0)</f>
        <v>-</v>
      </c>
      <c r="AD76" s="13" t="str">
        <f>VLOOKUP($A:$A,そば!$A:$AY,38,0)</f>
        <v>-</v>
      </c>
      <c r="AE76" s="13" t="str">
        <f>VLOOKUP($A:$A,そば!$A:$AY,43,0)</f>
        <v>-</v>
      </c>
      <c r="AF76" s="13" t="str">
        <f>VLOOKUP($A:$A,そば!$A:$AY,48,0)</f>
        <v>-</v>
      </c>
      <c r="AG76" s="3"/>
      <c r="AH76" s="3"/>
      <c r="AI76" s="3"/>
      <c r="AJ76" s="3"/>
      <c r="AK76" s="3"/>
      <c r="AL76" s="3"/>
      <c r="AM76" s="3"/>
      <c r="AN76" s="3"/>
    </row>
    <row r="77" spans="1:40">
      <c r="A77" s="3" t="s">
        <v>211</v>
      </c>
      <c r="B77" s="13"/>
      <c r="C77" s="13"/>
      <c r="D77" s="13"/>
      <c r="E77" s="13"/>
      <c r="F77" s="13"/>
      <c r="G77" s="13"/>
      <c r="H77" s="13"/>
      <c r="I77" s="13"/>
      <c r="J77" s="82"/>
      <c r="K77" s="82"/>
      <c r="L77" s="13"/>
      <c r="M77" s="13"/>
      <c r="N77" s="13"/>
      <c r="O77" s="13"/>
      <c r="P77" s="13"/>
      <c r="Q77" s="13">
        <v>22</v>
      </c>
      <c r="R77" s="13">
        <v>13</v>
      </c>
      <c r="S77" s="13">
        <v>29</v>
      </c>
      <c r="T77" s="13">
        <v>21</v>
      </c>
      <c r="U77" s="13">
        <v>26</v>
      </c>
      <c r="V77" s="3"/>
      <c r="W77" s="12" t="str">
        <f>VLOOKUP($A:$A,そば!$A:$AY,3,0)</f>
        <v>-</v>
      </c>
      <c r="X77" s="13" t="str">
        <f>VLOOKUP($A:$A,そば!$A:$AY,8,0)</f>
        <v>-</v>
      </c>
      <c r="Y77" s="13" t="str">
        <f>VLOOKUP($A:$A,そば!$A:$AY,13,0)</f>
        <v>-</v>
      </c>
      <c r="Z77" s="13" t="str">
        <f>VLOOKUP($A:$A,そば!$A:$AY,18,0)</f>
        <v>-</v>
      </c>
      <c r="AA77" s="13" t="str">
        <f>VLOOKUP($A:$A,そば!$A:$AY,23,0)</f>
        <v>-</v>
      </c>
      <c r="AB77" s="13" t="str">
        <f>VLOOKUP($A:$A,そば!$A:$AY,28,0)</f>
        <v>-</v>
      </c>
      <c r="AC77" s="13" t="str">
        <f>VLOOKUP($A:$A,そば!$A:$AY,33,0)</f>
        <v>-</v>
      </c>
      <c r="AD77" s="13" t="str">
        <f>VLOOKUP($A:$A,そば!$A:$AY,38,0)</f>
        <v>-</v>
      </c>
      <c r="AE77" s="13" t="str">
        <f>VLOOKUP($A:$A,そば!$A:$AY,43,0)</f>
        <v>-</v>
      </c>
      <c r="AF77" s="13" t="str">
        <f>VLOOKUP($A:$A,そば!$A:$AY,48,0)</f>
        <v>-</v>
      </c>
      <c r="AG77" s="3"/>
      <c r="AH77" s="3"/>
      <c r="AI77" s="3"/>
      <c r="AJ77" s="3"/>
      <c r="AK77" s="3"/>
      <c r="AL77" s="3"/>
      <c r="AM77" s="3"/>
      <c r="AN77" s="3"/>
    </row>
    <row r="78" spans="1:40">
      <c r="A78" s="3" t="s">
        <v>212</v>
      </c>
      <c r="B78" s="13"/>
      <c r="C78" s="13"/>
      <c r="D78" s="13"/>
      <c r="E78" s="13"/>
      <c r="F78" s="13"/>
      <c r="G78" s="13"/>
      <c r="H78" s="13"/>
      <c r="I78" s="13"/>
      <c r="J78" s="82"/>
      <c r="K78" s="82"/>
      <c r="L78" s="13"/>
      <c r="M78" s="13"/>
      <c r="N78" s="13"/>
      <c r="O78" s="13"/>
      <c r="P78" s="13"/>
      <c r="Q78" s="13">
        <v>22</v>
      </c>
      <c r="R78" s="13">
        <v>13</v>
      </c>
      <c r="S78" s="13">
        <v>29</v>
      </c>
      <c r="T78" s="13">
        <v>21</v>
      </c>
      <c r="U78" s="13">
        <v>26</v>
      </c>
      <c r="V78" s="3"/>
      <c r="W78" s="12" t="str">
        <f>VLOOKUP($A:$A,そば!$A:$AY,3,0)</f>
        <v>-</v>
      </c>
      <c r="X78" s="13" t="str">
        <f>VLOOKUP($A:$A,そば!$A:$AY,8,0)</f>
        <v>-</v>
      </c>
      <c r="Y78" s="13" t="str">
        <f>VLOOKUP($A:$A,そば!$A:$AY,13,0)</f>
        <v>-</v>
      </c>
      <c r="Z78" s="13" t="str">
        <f>VLOOKUP($A:$A,そば!$A:$AY,18,0)</f>
        <v>-</v>
      </c>
      <c r="AA78" s="13" t="str">
        <f>VLOOKUP($A:$A,そば!$A:$AY,23,0)</f>
        <v>-</v>
      </c>
      <c r="AB78" s="13" t="str">
        <f>VLOOKUP($A:$A,そば!$A:$AY,28,0)</f>
        <v>-</v>
      </c>
      <c r="AC78" s="13" t="str">
        <f>VLOOKUP($A:$A,そば!$A:$AY,33,0)</f>
        <v>-</v>
      </c>
      <c r="AD78" s="13" t="str">
        <f>VLOOKUP($A:$A,そば!$A:$AY,38,0)</f>
        <v>-</v>
      </c>
      <c r="AE78" s="13" t="str">
        <f>VLOOKUP($A:$A,そば!$A:$AY,43,0)</f>
        <v>-</v>
      </c>
      <c r="AF78" s="13" t="str">
        <f>VLOOKUP($A:$A,そば!$A:$AY,48,0)</f>
        <v>-</v>
      </c>
      <c r="AG78" s="3"/>
      <c r="AH78" s="3"/>
      <c r="AI78" s="3"/>
      <c r="AJ78" s="3"/>
      <c r="AK78" s="3"/>
      <c r="AL78" s="3"/>
      <c r="AM78" s="3"/>
      <c r="AN78" s="3"/>
    </row>
    <row r="79" spans="1:40">
      <c r="A79" s="3" t="s">
        <v>213</v>
      </c>
      <c r="B79" s="13"/>
      <c r="C79" s="13"/>
      <c r="D79" s="13"/>
      <c r="E79" s="13"/>
      <c r="F79" s="13"/>
      <c r="G79" s="13"/>
      <c r="H79" s="13"/>
      <c r="I79" s="13"/>
      <c r="J79" s="82"/>
      <c r="K79" s="82"/>
      <c r="L79" s="13"/>
      <c r="M79" s="13"/>
      <c r="N79" s="13"/>
      <c r="O79" s="13"/>
      <c r="P79" s="13"/>
      <c r="Q79" s="13">
        <v>22</v>
      </c>
      <c r="R79" s="13">
        <v>13</v>
      </c>
      <c r="S79" s="13">
        <v>29</v>
      </c>
      <c r="T79" s="13">
        <v>21</v>
      </c>
      <c r="U79" s="13">
        <v>26</v>
      </c>
      <c r="V79" s="3"/>
      <c r="W79" s="12" t="str">
        <f>VLOOKUP($A:$A,そば!$A:$AY,3,0)</f>
        <v>-</v>
      </c>
      <c r="X79" s="13" t="str">
        <f>VLOOKUP($A:$A,そば!$A:$AY,8,0)</f>
        <v>-</v>
      </c>
      <c r="Y79" s="13" t="str">
        <f>VLOOKUP($A:$A,そば!$A:$AY,13,0)</f>
        <v>-</v>
      </c>
      <c r="Z79" s="13" t="str">
        <f>VLOOKUP($A:$A,そば!$A:$AY,18,0)</f>
        <v>-</v>
      </c>
      <c r="AA79" s="13" t="str">
        <f>VLOOKUP($A:$A,そば!$A:$AY,23,0)</f>
        <v>-</v>
      </c>
      <c r="AB79" s="13" t="str">
        <f>VLOOKUP($A:$A,そば!$A:$AY,28,0)</f>
        <v>-</v>
      </c>
      <c r="AC79" s="13" t="str">
        <f>VLOOKUP($A:$A,そば!$A:$AY,33,0)</f>
        <v>-</v>
      </c>
      <c r="AD79" s="13" t="str">
        <f>VLOOKUP($A:$A,そば!$A:$AY,38,0)</f>
        <v>-</v>
      </c>
      <c r="AE79" s="13" t="str">
        <f>VLOOKUP($A:$A,そば!$A:$AY,43,0)</f>
        <v>x</v>
      </c>
      <c r="AF79" s="13" t="str">
        <f>VLOOKUP($A:$A,そば!$A:$AY,48,0)</f>
        <v>x</v>
      </c>
      <c r="AG79" s="3"/>
      <c r="AH79" s="3"/>
      <c r="AI79" s="3"/>
      <c r="AJ79" s="3"/>
      <c r="AK79" s="3"/>
      <c r="AL79" s="3"/>
      <c r="AM79" s="3"/>
      <c r="AN79" s="3"/>
    </row>
    <row r="80" spans="1:40">
      <c r="A80" s="3" t="s">
        <v>214</v>
      </c>
      <c r="B80" s="13"/>
      <c r="C80" s="13"/>
      <c r="D80" s="13"/>
      <c r="E80" s="13"/>
      <c r="F80" s="13"/>
      <c r="G80" s="13"/>
      <c r="H80" s="13"/>
      <c r="I80" s="13"/>
      <c r="J80" s="82"/>
      <c r="K80" s="82"/>
      <c r="L80" s="13"/>
      <c r="M80" s="13"/>
      <c r="N80" s="13"/>
      <c r="O80" s="13"/>
      <c r="P80" s="13"/>
      <c r="Q80" s="13">
        <v>22</v>
      </c>
      <c r="R80" s="13">
        <v>13</v>
      </c>
      <c r="S80" s="13">
        <v>29</v>
      </c>
      <c r="T80" s="13">
        <v>21</v>
      </c>
      <c r="U80" s="13">
        <v>26</v>
      </c>
      <c r="V80" s="3"/>
      <c r="W80" s="12" t="str">
        <f>VLOOKUP($A:$A,そば!$A:$AY,3,0)</f>
        <v>-</v>
      </c>
      <c r="X80" s="13" t="str">
        <f>VLOOKUP($A:$A,そば!$A:$AY,8,0)</f>
        <v>-</v>
      </c>
      <c r="Y80" s="13" t="str">
        <f>VLOOKUP($A:$A,そば!$A:$AY,13,0)</f>
        <v>-</v>
      </c>
      <c r="Z80" s="13" t="str">
        <f>VLOOKUP($A:$A,そば!$A:$AY,18,0)</f>
        <v>-</v>
      </c>
      <c r="AA80" s="13" t="str">
        <f>VLOOKUP($A:$A,そば!$A:$AY,23,0)</f>
        <v>-</v>
      </c>
      <c r="AB80" s="13" t="str">
        <f>VLOOKUP($A:$A,そば!$A:$AY,28,0)</f>
        <v>-</v>
      </c>
      <c r="AC80" s="13" t="str">
        <f>VLOOKUP($A:$A,そば!$A:$AY,33,0)</f>
        <v>-</v>
      </c>
      <c r="AD80" s="13" t="str">
        <f>VLOOKUP($A:$A,そば!$A:$AY,38,0)</f>
        <v>-</v>
      </c>
      <c r="AE80" s="13" t="str">
        <f>VLOOKUP($A:$A,そば!$A:$AY,43,0)</f>
        <v>-</v>
      </c>
      <c r="AF80" s="13" t="str">
        <f>VLOOKUP($A:$A,そば!$A:$AY,48,0)</f>
        <v>-</v>
      </c>
      <c r="AG80" s="3"/>
      <c r="AH80" s="3"/>
      <c r="AI80" s="3"/>
      <c r="AJ80" s="3"/>
      <c r="AK80" s="3"/>
      <c r="AL80" s="3"/>
      <c r="AM80" s="3"/>
      <c r="AN80" s="3"/>
    </row>
    <row r="81" spans="1:40">
      <c r="A81" s="3" t="s">
        <v>215</v>
      </c>
      <c r="B81" s="13"/>
      <c r="C81" s="13"/>
      <c r="D81" s="13"/>
      <c r="E81" s="13"/>
      <c r="F81" s="13"/>
      <c r="G81" s="13"/>
      <c r="H81" s="13"/>
      <c r="I81" s="13"/>
      <c r="J81" s="82"/>
      <c r="K81" s="82"/>
      <c r="L81" s="13"/>
      <c r="M81" s="13"/>
      <c r="N81" s="13"/>
      <c r="O81" s="13"/>
      <c r="P81" s="13"/>
      <c r="Q81" s="13">
        <v>22</v>
      </c>
      <c r="R81" s="13">
        <v>13</v>
      </c>
      <c r="S81" s="13">
        <v>29</v>
      </c>
      <c r="T81" s="13">
        <v>21</v>
      </c>
      <c r="U81" s="13">
        <v>26</v>
      </c>
      <c r="V81" s="3"/>
      <c r="W81" s="12" t="str">
        <f>VLOOKUP($A:$A,そば!$A:$AY,3,0)</f>
        <v>-</v>
      </c>
      <c r="X81" s="13" t="str">
        <f>VLOOKUP($A:$A,そば!$A:$AY,8,0)</f>
        <v>-</v>
      </c>
      <c r="Y81" s="13" t="str">
        <f>VLOOKUP($A:$A,そば!$A:$AY,13,0)</f>
        <v>-</v>
      </c>
      <c r="Z81" s="13" t="str">
        <f>VLOOKUP($A:$A,そば!$A:$AY,18,0)</f>
        <v>-</v>
      </c>
      <c r="AA81" s="13" t="str">
        <f>VLOOKUP($A:$A,そば!$A:$AY,23,0)</f>
        <v>-</v>
      </c>
      <c r="AB81" s="13" t="str">
        <f>VLOOKUP($A:$A,そば!$A:$AY,28,0)</f>
        <v>-</v>
      </c>
      <c r="AC81" s="13" t="str">
        <f>VLOOKUP($A:$A,そば!$A:$AY,33,0)</f>
        <v>-</v>
      </c>
      <c r="AD81" s="13" t="str">
        <f>VLOOKUP($A:$A,そば!$A:$AY,38,0)</f>
        <v>-</v>
      </c>
      <c r="AE81" s="13" t="str">
        <f>VLOOKUP($A:$A,そば!$A:$AY,43,0)</f>
        <v>-</v>
      </c>
      <c r="AF81" s="13" t="str">
        <f>VLOOKUP($A:$A,そば!$A:$AY,48,0)</f>
        <v>-</v>
      </c>
      <c r="AG81" s="3"/>
      <c r="AH81" s="3"/>
      <c r="AI81" s="3"/>
      <c r="AJ81" s="3"/>
      <c r="AK81" s="3"/>
      <c r="AL81" s="3"/>
      <c r="AM81" s="3"/>
      <c r="AN81" s="3"/>
    </row>
    <row r="82" spans="1:40">
      <c r="A82" s="3" t="s">
        <v>216</v>
      </c>
      <c r="B82" s="13"/>
      <c r="C82" s="13"/>
      <c r="D82" s="13"/>
      <c r="E82" s="13"/>
      <c r="F82" s="13"/>
      <c r="G82" s="13"/>
      <c r="H82" s="13"/>
      <c r="I82" s="13"/>
      <c r="J82" s="82"/>
      <c r="K82" s="82"/>
      <c r="L82" s="13"/>
      <c r="M82" s="13"/>
      <c r="N82" s="13"/>
      <c r="O82" s="13"/>
      <c r="P82" s="13"/>
      <c r="Q82" s="13">
        <v>22</v>
      </c>
      <c r="R82" s="13">
        <v>13</v>
      </c>
      <c r="S82" s="13">
        <v>29</v>
      </c>
      <c r="T82" s="13">
        <v>21</v>
      </c>
      <c r="U82" s="13">
        <v>26</v>
      </c>
      <c r="V82" s="3"/>
      <c r="W82" s="12" t="str">
        <f>VLOOKUP($A:$A,そば!$A:$AY,3,0)</f>
        <v>-</v>
      </c>
      <c r="X82" s="13" t="str">
        <f>VLOOKUP($A:$A,そば!$A:$AY,8,0)</f>
        <v>-</v>
      </c>
      <c r="Y82" s="13" t="str">
        <f>VLOOKUP($A:$A,そば!$A:$AY,13,0)</f>
        <v>-</v>
      </c>
      <c r="Z82" s="13" t="str">
        <f>VLOOKUP($A:$A,そば!$A:$AY,18,0)</f>
        <v>-</v>
      </c>
      <c r="AA82" s="13" t="str">
        <f>VLOOKUP($A:$A,そば!$A:$AY,23,0)</f>
        <v>-</v>
      </c>
      <c r="AB82" s="13" t="str">
        <f>VLOOKUP($A:$A,そば!$A:$AY,28,0)</f>
        <v>-</v>
      </c>
      <c r="AC82" s="13" t="str">
        <f>VLOOKUP($A:$A,そば!$A:$AY,33,0)</f>
        <v>-</v>
      </c>
      <c r="AD82" s="13" t="str">
        <f>VLOOKUP($A:$A,そば!$A:$AY,38,0)</f>
        <v>-</v>
      </c>
      <c r="AE82" s="13" t="str">
        <f>VLOOKUP($A:$A,そば!$A:$AY,43,0)</f>
        <v>-</v>
      </c>
      <c r="AF82" s="13" t="str">
        <f>VLOOKUP($A:$A,そば!$A:$AY,48,0)</f>
        <v>-</v>
      </c>
      <c r="AG82" s="3"/>
      <c r="AH82" s="3"/>
      <c r="AI82" s="3"/>
      <c r="AJ82" s="3"/>
      <c r="AK82" s="3"/>
      <c r="AL82" s="3"/>
      <c r="AM82" s="3"/>
      <c r="AN82" s="3"/>
    </row>
    <row r="83" spans="1:40">
      <c r="A83" s="3" t="s">
        <v>217</v>
      </c>
      <c r="B83" s="13"/>
      <c r="C83" s="13"/>
      <c r="D83" s="13"/>
      <c r="E83" s="13"/>
      <c r="F83" s="13"/>
      <c r="G83" s="13"/>
      <c r="H83" s="13"/>
      <c r="I83" s="13"/>
      <c r="J83" s="82"/>
      <c r="K83" s="82"/>
      <c r="L83" s="13"/>
      <c r="M83" s="13"/>
      <c r="N83" s="13"/>
      <c r="O83" s="13"/>
      <c r="P83" s="13"/>
      <c r="Q83" s="13">
        <v>22</v>
      </c>
      <c r="R83" s="13">
        <v>13</v>
      </c>
      <c r="S83" s="13">
        <v>29</v>
      </c>
      <c r="T83" s="13">
        <v>21</v>
      </c>
      <c r="U83" s="13">
        <v>26</v>
      </c>
      <c r="V83" s="3"/>
      <c r="W83" s="12" t="str">
        <f>VLOOKUP($A:$A,そば!$A:$AY,3,0)</f>
        <v>x</v>
      </c>
      <c r="X83" s="13" t="str">
        <f>VLOOKUP($A:$A,そば!$A:$AY,8,0)</f>
        <v>x</v>
      </c>
      <c r="Y83" s="13" t="str">
        <f>VLOOKUP($A:$A,そば!$A:$AY,13,0)</f>
        <v>-</v>
      </c>
      <c r="Z83" s="13" t="str">
        <f>VLOOKUP($A:$A,そば!$A:$AY,18,0)</f>
        <v>-</v>
      </c>
      <c r="AA83" s="13" t="str">
        <f>VLOOKUP($A:$A,そば!$A:$AY,23,0)</f>
        <v>-</v>
      </c>
      <c r="AB83" s="13" t="str">
        <f>VLOOKUP($A:$A,そば!$A:$AY,28,0)</f>
        <v>-</v>
      </c>
      <c r="AC83" s="13" t="str">
        <f>VLOOKUP($A:$A,そば!$A:$AY,33,0)</f>
        <v>-</v>
      </c>
      <c r="AD83" s="13" t="str">
        <f>VLOOKUP($A:$A,そば!$A:$AY,38,0)</f>
        <v>-</v>
      </c>
      <c r="AE83" s="13" t="str">
        <f>VLOOKUP($A:$A,そば!$A:$AY,43,0)</f>
        <v>-</v>
      </c>
      <c r="AF83" s="13" t="str">
        <f>VLOOKUP($A:$A,そば!$A:$AY,48,0)</f>
        <v>-</v>
      </c>
      <c r="AG83" s="3"/>
      <c r="AH83" s="3"/>
      <c r="AI83" s="3"/>
      <c r="AJ83" s="3"/>
      <c r="AK83" s="3"/>
      <c r="AL83" s="3"/>
      <c r="AM83" s="3"/>
      <c r="AN83" s="3"/>
    </row>
    <row r="84" spans="1:40">
      <c r="A84" s="3" t="s">
        <v>291</v>
      </c>
      <c r="B84" s="13"/>
      <c r="C84" s="13"/>
      <c r="D84" s="13"/>
      <c r="E84" s="13"/>
      <c r="F84" s="13"/>
      <c r="G84" s="13"/>
      <c r="H84" s="13"/>
      <c r="I84" s="13"/>
      <c r="J84" s="82"/>
      <c r="K84" s="82"/>
      <c r="L84" s="13"/>
      <c r="M84" s="13"/>
      <c r="N84" s="13"/>
      <c r="O84" s="13"/>
      <c r="P84" s="13"/>
      <c r="Q84" s="13">
        <v>22</v>
      </c>
      <c r="R84" s="13">
        <v>13</v>
      </c>
      <c r="S84" s="13">
        <v>29</v>
      </c>
      <c r="T84" s="13">
        <v>21</v>
      </c>
      <c r="U84" s="13">
        <v>26</v>
      </c>
      <c r="V84" s="3"/>
      <c r="W84" s="12" t="str">
        <f>VLOOKUP($A:$A,そば!$A:$AY,3,0)</f>
        <v>-</v>
      </c>
      <c r="X84" s="13" t="str">
        <f>VLOOKUP($A:$A,そば!$A:$AY,8,0)</f>
        <v>-</v>
      </c>
      <c r="Y84" s="13" t="str">
        <f>VLOOKUP($A:$A,そば!$A:$AY,13,0)</f>
        <v>-</v>
      </c>
      <c r="Z84" s="13" t="str">
        <f>VLOOKUP($A:$A,そば!$A:$AY,18,0)</f>
        <v>-</v>
      </c>
      <c r="AA84" s="13" t="str">
        <f>VLOOKUP($A:$A,そば!$A:$AY,23,0)</f>
        <v>-</v>
      </c>
      <c r="AB84" s="13" t="str">
        <f>VLOOKUP($A:$A,そば!$A:$AY,28,0)</f>
        <v>-</v>
      </c>
      <c r="AC84" s="13" t="str">
        <f>VLOOKUP($A:$A,そば!$A:$AY,33,0)</f>
        <v>-</v>
      </c>
      <c r="AD84" s="13" t="str">
        <f>VLOOKUP($A:$A,そば!$A:$AY,38,0)</f>
        <v>-</v>
      </c>
      <c r="AE84" s="13" t="str">
        <f>VLOOKUP($A:$A,そば!$A:$AY,43,0)</f>
        <v>-</v>
      </c>
      <c r="AF84" s="13" t="str">
        <f>VLOOKUP($A:$A,そば!$A:$AY,48,0)</f>
        <v>-</v>
      </c>
      <c r="AG84" s="3"/>
      <c r="AH84" s="3"/>
      <c r="AI84" s="3"/>
      <c r="AJ84" s="3"/>
      <c r="AK84" s="3"/>
      <c r="AL84" s="3"/>
      <c r="AM84" s="3"/>
      <c r="AN84" s="3"/>
    </row>
    <row r="85" spans="1:40">
      <c r="A85" s="3" t="s">
        <v>292</v>
      </c>
      <c r="B85" s="13"/>
      <c r="C85" s="13"/>
      <c r="D85" s="13"/>
      <c r="E85" s="13"/>
      <c r="F85" s="13"/>
      <c r="G85" s="13"/>
      <c r="H85" s="13"/>
      <c r="I85" s="13"/>
      <c r="J85" s="82"/>
      <c r="K85" s="82"/>
      <c r="L85" s="13"/>
      <c r="M85" s="13"/>
      <c r="N85" s="13"/>
      <c r="O85" s="13"/>
      <c r="P85" s="13"/>
      <c r="Q85" s="13">
        <v>22</v>
      </c>
      <c r="R85" s="13">
        <v>13</v>
      </c>
      <c r="S85" s="13">
        <v>29</v>
      </c>
      <c r="T85" s="13">
        <v>21</v>
      </c>
      <c r="U85" s="13">
        <v>26</v>
      </c>
      <c r="V85" s="3"/>
      <c r="W85" s="12" t="str">
        <f>VLOOKUP($A:$A,そば!$A:$AY,3,0)</f>
        <v>-</v>
      </c>
      <c r="X85" s="13" t="str">
        <f>VLOOKUP($A:$A,そば!$A:$AY,8,0)</f>
        <v>-</v>
      </c>
      <c r="Y85" s="13" t="str">
        <f>VLOOKUP($A:$A,そば!$A:$AY,13,0)</f>
        <v>-</v>
      </c>
      <c r="Z85" s="13" t="str">
        <f>VLOOKUP($A:$A,そば!$A:$AY,18,0)</f>
        <v>-</v>
      </c>
      <c r="AA85" s="13" t="str">
        <f>VLOOKUP($A:$A,そば!$A:$AY,23,0)</f>
        <v>-</v>
      </c>
      <c r="AB85" s="13" t="str">
        <f>VLOOKUP($A:$A,そば!$A:$AY,28,0)</f>
        <v>-</v>
      </c>
      <c r="AC85" s="13" t="str">
        <f>VLOOKUP($A:$A,そば!$A:$AY,33,0)</f>
        <v>-</v>
      </c>
      <c r="AD85" s="13" t="str">
        <f>VLOOKUP($A:$A,そば!$A:$AY,38,0)</f>
        <v>-</v>
      </c>
      <c r="AE85" s="13" t="str">
        <f>VLOOKUP($A:$A,そば!$A:$AY,43,0)</f>
        <v>-</v>
      </c>
      <c r="AF85" s="13" t="str">
        <f>VLOOKUP($A:$A,そば!$A:$AY,48,0)</f>
        <v>-</v>
      </c>
      <c r="AG85" s="3"/>
      <c r="AH85" s="3"/>
      <c r="AI85" s="3"/>
      <c r="AJ85" s="3"/>
      <c r="AK85" s="3"/>
      <c r="AL85" s="3"/>
      <c r="AM85" s="3"/>
      <c r="AN85" s="3"/>
    </row>
    <row r="86" spans="1:40">
      <c r="A86" s="3" t="s">
        <v>218</v>
      </c>
      <c r="B86" s="13"/>
      <c r="C86" s="13"/>
      <c r="D86" s="13"/>
      <c r="E86" s="13"/>
      <c r="F86" s="13"/>
      <c r="G86" s="13"/>
      <c r="H86" s="13"/>
      <c r="I86" s="13"/>
      <c r="J86" s="82"/>
      <c r="K86" s="82"/>
      <c r="L86" s="13"/>
      <c r="M86" s="13"/>
      <c r="N86" s="13"/>
      <c r="O86" s="13"/>
      <c r="P86" s="13"/>
      <c r="Q86" s="13">
        <v>22</v>
      </c>
      <c r="R86" s="13">
        <v>13</v>
      </c>
      <c r="S86" s="13">
        <v>29</v>
      </c>
      <c r="T86" s="13">
        <v>21</v>
      </c>
      <c r="U86" s="13">
        <v>26</v>
      </c>
      <c r="V86" s="3"/>
      <c r="W86" s="12" t="str">
        <f>VLOOKUP($A:$A,そば!$A:$AY,3,0)</f>
        <v>-</v>
      </c>
      <c r="X86" s="13" t="str">
        <f>VLOOKUP($A:$A,そば!$A:$AY,8,0)</f>
        <v>-</v>
      </c>
      <c r="Y86" s="13" t="str">
        <f>VLOOKUP($A:$A,そば!$A:$AY,13,0)</f>
        <v>-</v>
      </c>
      <c r="Z86" s="13" t="str">
        <f>VLOOKUP($A:$A,そば!$A:$AY,18,0)</f>
        <v>-</v>
      </c>
      <c r="AA86" s="13" t="str">
        <f>VLOOKUP($A:$A,そば!$A:$AY,23,0)</f>
        <v>-</v>
      </c>
      <c r="AB86" s="13" t="str">
        <f>VLOOKUP($A:$A,そば!$A:$AY,28,0)</f>
        <v>-</v>
      </c>
      <c r="AC86" s="13" t="str">
        <f>VLOOKUP($A:$A,そば!$A:$AY,33,0)</f>
        <v>-</v>
      </c>
      <c r="AD86" s="13" t="str">
        <f>VLOOKUP($A:$A,そば!$A:$AY,38,0)</f>
        <v>-</v>
      </c>
      <c r="AE86" s="13" t="str">
        <f>VLOOKUP($A:$A,そば!$A:$AY,43,0)</f>
        <v>-</v>
      </c>
      <c r="AF86" s="13" t="str">
        <f>VLOOKUP($A:$A,そば!$A:$AY,48,0)</f>
        <v>-</v>
      </c>
      <c r="AG86" s="3"/>
      <c r="AH86" s="3"/>
      <c r="AI86" s="3"/>
      <c r="AJ86" s="3"/>
      <c r="AK86" s="3"/>
      <c r="AL86" s="3"/>
      <c r="AM86" s="3"/>
      <c r="AN86" s="3"/>
    </row>
    <row r="87" spans="1:40">
      <c r="A87" s="3" t="s">
        <v>219</v>
      </c>
      <c r="B87" s="13"/>
      <c r="C87" s="13"/>
      <c r="D87" s="13"/>
      <c r="E87" s="13"/>
      <c r="F87" s="13"/>
      <c r="G87" s="13"/>
      <c r="H87" s="13"/>
      <c r="I87" s="13"/>
      <c r="J87" s="82"/>
      <c r="K87" s="82"/>
      <c r="L87" s="13"/>
      <c r="M87" s="13"/>
      <c r="N87" s="13"/>
      <c r="O87" s="13"/>
      <c r="P87" s="13"/>
      <c r="Q87" s="13">
        <v>22</v>
      </c>
      <c r="R87" s="13">
        <v>13</v>
      </c>
      <c r="S87" s="13">
        <v>29</v>
      </c>
      <c r="T87" s="13">
        <v>21</v>
      </c>
      <c r="U87" s="13">
        <v>26</v>
      </c>
      <c r="V87" s="3"/>
      <c r="W87" s="12" t="str">
        <f>VLOOKUP($A:$A,そば!$A:$AY,3,0)</f>
        <v>-</v>
      </c>
      <c r="X87" s="13" t="str">
        <f>VLOOKUP($A:$A,そば!$A:$AY,8,0)</f>
        <v>-</v>
      </c>
      <c r="Y87" s="13" t="str">
        <f>VLOOKUP($A:$A,そば!$A:$AY,13,0)</f>
        <v>-</v>
      </c>
      <c r="Z87" s="13" t="str">
        <f>VLOOKUP($A:$A,そば!$A:$AY,18,0)</f>
        <v>-</v>
      </c>
      <c r="AA87" s="13" t="str">
        <f>VLOOKUP($A:$A,そば!$A:$AY,23,0)</f>
        <v>-</v>
      </c>
      <c r="AB87" s="13" t="str">
        <f>VLOOKUP($A:$A,そば!$A:$AY,28,0)</f>
        <v>-</v>
      </c>
      <c r="AC87" s="13" t="str">
        <f>VLOOKUP($A:$A,そば!$A:$AY,33,0)</f>
        <v>-</v>
      </c>
      <c r="AD87" s="13" t="str">
        <f>VLOOKUP($A:$A,そば!$A:$AY,38,0)</f>
        <v>-</v>
      </c>
      <c r="AE87" s="13" t="str">
        <f>VLOOKUP($A:$A,そば!$A:$AY,43,0)</f>
        <v>-</v>
      </c>
      <c r="AF87" s="13" t="str">
        <f>VLOOKUP($A:$A,そば!$A:$AY,48,0)</f>
        <v>-</v>
      </c>
      <c r="AG87" s="3"/>
      <c r="AH87" s="3"/>
      <c r="AI87" s="3"/>
      <c r="AJ87" s="3"/>
      <c r="AK87" s="3"/>
      <c r="AL87" s="3"/>
      <c r="AM87" s="3"/>
      <c r="AN87" s="3"/>
    </row>
    <row r="88" spans="1:40">
      <c r="A88" s="3" t="s">
        <v>220</v>
      </c>
      <c r="B88" s="13"/>
      <c r="C88" s="13"/>
      <c r="D88" s="13"/>
      <c r="E88" s="13"/>
      <c r="F88" s="13"/>
      <c r="G88" s="13"/>
      <c r="H88" s="13"/>
      <c r="I88" s="13"/>
      <c r="J88" s="82"/>
      <c r="K88" s="82"/>
      <c r="L88" s="13"/>
      <c r="M88" s="13"/>
      <c r="N88" s="13"/>
      <c r="O88" s="13"/>
      <c r="P88" s="13"/>
      <c r="Q88" s="13">
        <v>22</v>
      </c>
      <c r="R88" s="13">
        <v>13</v>
      </c>
      <c r="S88" s="13">
        <v>29</v>
      </c>
      <c r="T88" s="13">
        <v>21</v>
      </c>
      <c r="U88" s="13">
        <v>26</v>
      </c>
      <c r="V88" s="3"/>
      <c r="W88" s="12" t="str">
        <f>VLOOKUP($A:$A,そば!$A:$AY,3,0)</f>
        <v>-</v>
      </c>
      <c r="X88" s="13" t="str">
        <f>VLOOKUP($A:$A,そば!$A:$AY,8,0)</f>
        <v>-</v>
      </c>
      <c r="Y88" s="13" t="str">
        <f>VLOOKUP($A:$A,そば!$A:$AY,13,0)</f>
        <v>-</v>
      </c>
      <c r="Z88" s="13" t="str">
        <f>VLOOKUP($A:$A,そば!$A:$AY,18,0)</f>
        <v>-</v>
      </c>
      <c r="AA88" s="13" t="str">
        <f>VLOOKUP($A:$A,そば!$A:$AY,23,0)</f>
        <v>-</v>
      </c>
      <c r="AB88" s="13" t="str">
        <f>VLOOKUP($A:$A,そば!$A:$AY,28,0)</f>
        <v>-</v>
      </c>
      <c r="AC88" s="13" t="str">
        <f>VLOOKUP($A:$A,そば!$A:$AY,33,0)</f>
        <v>-</v>
      </c>
      <c r="AD88" s="13" t="str">
        <f>VLOOKUP($A:$A,そば!$A:$AY,38,0)</f>
        <v>-</v>
      </c>
      <c r="AE88" s="13" t="str">
        <f>VLOOKUP($A:$A,そば!$A:$AY,43,0)</f>
        <v>-</v>
      </c>
      <c r="AF88" s="13" t="str">
        <f>VLOOKUP($A:$A,そば!$A:$AY,48,0)</f>
        <v>-</v>
      </c>
      <c r="AG88" s="3"/>
      <c r="AH88" s="3"/>
      <c r="AI88" s="3"/>
      <c r="AJ88" s="3"/>
      <c r="AK88" s="3"/>
      <c r="AL88" s="3"/>
      <c r="AM88" s="3"/>
      <c r="AN88" s="3"/>
    </row>
    <row r="89" spans="1:40">
      <c r="A89" s="3" t="s">
        <v>221</v>
      </c>
      <c r="B89" s="13"/>
      <c r="C89" s="13"/>
      <c r="D89" s="13"/>
      <c r="E89" s="13"/>
      <c r="F89" s="13"/>
      <c r="G89" s="13"/>
      <c r="H89" s="13"/>
      <c r="I89" s="13"/>
      <c r="J89" s="82"/>
      <c r="K89" s="82"/>
      <c r="L89" s="13"/>
      <c r="M89" s="13"/>
      <c r="N89" s="13"/>
      <c r="O89" s="13"/>
      <c r="P89" s="13"/>
      <c r="Q89" s="13">
        <v>22</v>
      </c>
      <c r="R89" s="13">
        <v>13</v>
      </c>
      <c r="S89" s="13">
        <v>29</v>
      </c>
      <c r="T89" s="13">
        <v>21</v>
      </c>
      <c r="U89" s="13">
        <v>26</v>
      </c>
      <c r="V89" s="3"/>
      <c r="W89" s="12" t="str">
        <f>VLOOKUP($A:$A,そば!$A:$AY,3,0)</f>
        <v>-</v>
      </c>
      <c r="X89" s="13" t="str">
        <f>VLOOKUP($A:$A,そば!$A:$AY,8,0)</f>
        <v>-</v>
      </c>
      <c r="Y89" s="13" t="str">
        <f>VLOOKUP($A:$A,そば!$A:$AY,13,0)</f>
        <v>-</v>
      </c>
      <c r="Z89" s="13" t="str">
        <f>VLOOKUP($A:$A,そば!$A:$AY,18,0)</f>
        <v>-</v>
      </c>
      <c r="AA89" s="13" t="str">
        <f>VLOOKUP($A:$A,そば!$A:$AY,23,0)</f>
        <v>-</v>
      </c>
      <c r="AB89" s="13" t="str">
        <f>VLOOKUP($A:$A,そば!$A:$AY,28,0)</f>
        <v>-</v>
      </c>
      <c r="AC89" s="13" t="str">
        <f>VLOOKUP($A:$A,そば!$A:$AY,33,0)</f>
        <v>-</v>
      </c>
      <c r="AD89" s="13" t="str">
        <f>VLOOKUP($A:$A,そば!$A:$AY,38,0)</f>
        <v>-</v>
      </c>
      <c r="AE89" s="13" t="str">
        <f>VLOOKUP($A:$A,そば!$A:$AY,43,0)</f>
        <v>-</v>
      </c>
      <c r="AF89" s="13" t="str">
        <f>VLOOKUP($A:$A,そば!$A:$AY,48,0)</f>
        <v>-</v>
      </c>
      <c r="AG89" s="3"/>
      <c r="AH89" s="3"/>
      <c r="AI89" s="3"/>
      <c r="AJ89" s="3"/>
      <c r="AK89" s="3"/>
      <c r="AL89" s="3"/>
      <c r="AM89" s="3"/>
      <c r="AN89" s="3"/>
    </row>
    <row r="90" spans="1:40">
      <c r="A90" s="3" t="s">
        <v>222</v>
      </c>
      <c r="B90" s="13"/>
      <c r="C90" s="13"/>
      <c r="D90" s="13"/>
      <c r="E90" s="13"/>
      <c r="F90" s="13"/>
      <c r="G90" s="13"/>
      <c r="H90" s="13"/>
      <c r="I90" s="13"/>
      <c r="J90" s="82"/>
      <c r="K90" s="82"/>
      <c r="L90" s="13"/>
      <c r="M90" s="13"/>
      <c r="N90" s="13"/>
      <c r="O90" s="13"/>
      <c r="P90" s="13"/>
      <c r="Q90" s="13">
        <v>22</v>
      </c>
      <c r="R90" s="13">
        <v>13</v>
      </c>
      <c r="S90" s="13">
        <v>29</v>
      </c>
      <c r="T90" s="13">
        <v>21</v>
      </c>
      <c r="U90" s="13">
        <v>26</v>
      </c>
      <c r="V90" s="3"/>
      <c r="W90" s="12" t="str">
        <f>VLOOKUP($A:$A,そば!$A:$AY,3,0)</f>
        <v>-</v>
      </c>
      <c r="X90" s="13" t="str">
        <f>VLOOKUP($A:$A,そば!$A:$AY,8,0)</f>
        <v>-</v>
      </c>
      <c r="Y90" s="13" t="str">
        <f>VLOOKUP($A:$A,そば!$A:$AY,13,0)</f>
        <v>-</v>
      </c>
      <c r="Z90" s="13" t="str">
        <f>VLOOKUP($A:$A,そば!$A:$AY,18,0)</f>
        <v>-</v>
      </c>
      <c r="AA90" s="13" t="str">
        <f>VLOOKUP($A:$A,そば!$A:$AY,23,0)</f>
        <v>-</v>
      </c>
      <c r="AB90" s="13" t="str">
        <f>VLOOKUP($A:$A,そば!$A:$AY,28,0)</f>
        <v>-</v>
      </c>
      <c r="AC90" s="13" t="str">
        <f>VLOOKUP($A:$A,そば!$A:$AY,33,0)</f>
        <v>-</v>
      </c>
      <c r="AD90" s="13" t="str">
        <f>VLOOKUP($A:$A,そば!$A:$AY,38,0)</f>
        <v>-</v>
      </c>
      <c r="AE90" s="13" t="str">
        <f>VLOOKUP($A:$A,そば!$A:$AY,43,0)</f>
        <v>-</v>
      </c>
      <c r="AF90" s="13" t="str">
        <f>VLOOKUP($A:$A,そば!$A:$AY,48,0)</f>
        <v>-</v>
      </c>
      <c r="AG90" s="3"/>
      <c r="AH90" s="3"/>
      <c r="AI90" s="3"/>
      <c r="AJ90" s="3"/>
      <c r="AK90" s="3"/>
      <c r="AL90" s="3"/>
      <c r="AM90" s="3"/>
      <c r="AN90" s="3"/>
    </row>
    <row r="91" spans="1:40">
      <c r="A91" s="3" t="s">
        <v>223</v>
      </c>
      <c r="B91" s="13"/>
      <c r="C91" s="13"/>
      <c r="D91" s="13"/>
      <c r="E91" s="13"/>
      <c r="F91" s="13"/>
      <c r="G91" s="13"/>
      <c r="H91" s="13"/>
      <c r="I91" s="13"/>
      <c r="J91" s="82"/>
      <c r="K91" s="82"/>
      <c r="L91" s="13"/>
      <c r="M91" s="13"/>
      <c r="N91" s="13"/>
      <c r="O91" s="13"/>
      <c r="P91" s="13"/>
      <c r="Q91" s="13">
        <v>22</v>
      </c>
      <c r="R91" s="13">
        <v>13</v>
      </c>
      <c r="S91" s="13">
        <v>29</v>
      </c>
      <c r="T91" s="13">
        <v>21</v>
      </c>
      <c r="U91" s="13">
        <v>26</v>
      </c>
      <c r="V91" s="3"/>
      <c r="W91" s="12" t="str">
        <f>VLOOKUP($A:$A,そば!$A:$AY,3,0)</f>
        <v>-</v>
      </c>
      <c r="X91" s="13" t="str">
        <f>VLOOKUP($A:$A,そば!$A:$AY,8,0)</f>
        <v>-</v>
      </c>
      <c r="Y91" s="13" t="str">
        <f>VLOOKUP($A:$A,そば!$A:$AY,13,0)</f>
        <v>-</v>
      </c>
      <c r="Z91" s="13" t="str">
        <f>VLOOKUP($A:$A,そば!$A:$AY,18,0)</f>
        <v>-</v>
      </c>
      <c r="AA91" s="13" t="str">
        <f>VLOOKUP($A:$A,そば!$A:$AY,23,0)</f>
        <v>-</v>
      </c>
      <c r="AB91" s="13" t="str">
        <f>VLOOKUP($A:$A,そば!$A:$AY,28,0)</f>
        <v>-</v>
      </c>
      <c r="AC91" s="13" t="str">
        <f>VLOOKUP($A:$A,そば!$A:$AY,33,0)</f>
        <v>-</v>
      </c>
      <c r="AD91" s="13" t="str">
        <f>VLOOKUP($A:$A,そば!$A:$AY,38,0)</f>
        <v>-</v>
      </c>
      <c r="AE91" s="13" t="str">
        <f>VLOOKUP($A:$A,そば!$A:$AY,43,0)</f>
        <v>-</v>
      </c>
      <c r="AF91" s="13" t="str">
        <f>VLOOKUP($A:$A,そば!$A:$AY,48,0)</f>
        <v>-</v>
      </c>
      <c r="AG91" s="3"/>
      <c r="AH91" s="3"/>
      <c r="AI91" s="3"/>
      <c r="AJ91" s="3"/>
      <c r="AK91" s="3"/>
      <c r="AL91" s="3"/>
      <c r="AM91" s="3"/>
      <c r="AN91" s="3"/>
    </row>
    <row r="92" spans="1:40">
      <c r="A92" s="3" t="s">
        <v>224</v>
      </c>
      <c r="B92" s="13"/>
      <c r="C92" s="13"/>
      <c r="D92" s="13"/>
      <c r="E92" s="13"/>
      <c r="F92" s="13"/>
      <c r="G92" s="13"/>
      <c r="H92" s="13"/>
      <c r="I92" s="13"/>
      <c r="J92" s="82"/>
      <c r="K92" s="82"/>
      <c r="L92" s="13"/>
      <c r="M92" s="13"/>
      <c r="N92" s="13"/>
      <c r="O92" s="13"/>
      <c r="P92" s="13"/>
      <c r="Q92" s="13">
        <v>22</v>
      </c>
      <c r="R92" s="13">
        <v>13</v>
      </c>
      <c r="S92" s="13">
        <v>29</v>
      </c>
      <c r="T92" s="13">
        <v>21</v>
      </c>
      <c r="U92" s="13">
        <v>26</v>
      </c>
      <c r="V92" s="3"/>
      <c r="W92" s="12" t="str">
        <f>VLOOKUP($A:$A,そば!$A:$AY,3,0)</f>
        <v>-</v>
      </c>
      <c r="X92" s="13" t="str">
        <f>VLOOKUP($A:$A,そば!$A:$AY,8,0)</f>
        <v>-</v>
      </c>
      <c r="Y92" s="13" t="str">
        <f>VLOOKUP($A:$A,そば!$A:$AY,13,0)</f>
        <v>-</v>
      </c>
      <c r="Z92" s="13" t="str">
        <f>VLOOKUP($A:$A,そば!$A:$AY,18,0)</f>
        <v>-</v>
      </c>
      <c r="AA92" s="13" t="str">
        <f>VLOOKUP($A:$A,そば!$A:$AY,23,0)</f>
        <v>-</v>
      </c>
      <c r="AB92" s="13" t="str">
        <f>VLOOKUP($A:$A,そば!$A:$AY,28,0)</f>
        <v>-</v>
      </c>
      <c r="AC92" s="13" t="str">
        <f>VLOOKUP($A:$A,そば!$A:$AY,33,0)</f>
        <v>-</v>
      </c>
      <c r="AD92" s="13" t="str">
        <f>VLOOKUP($A:$A,そば!$A:$AY,38,0)</f>
        <v>-</v>
      </c>
      <c r="AE92" s="13" t="str">
        <f>VLOOKUP($A:$A,そば!$A:$AY,43,0)</f>
        <v>-</v>
      </c>
      <c r="AF92" s="13" t="str">
        <f>VLOOKUP($A:$A,そば!$A:$AY,48,0)</f>
        <v>-</v>
      </c>
      <c r="AG92" s="3"/>
      <c r="AH92" s="3"/>
      <c r="AI92" s="3"/>
      <c r="AJ92" s="3"/>
      <c r="AK92" s="3"/>
      <c r="AL92" s="3"/>
      <c r="AM92" s="3"/>
      <c r="AN92" s="3"/>
    </row>
    <row r="93" spans="1:40">
      <c r="A93" s="3" t="s">
        <v>225</v>
      </c>
      <c r="B93" s="13"/>
      <c r="C93" s="13"/>
      <c r="D93" s="13"/>
      <c r="E93" s="13"/>
      <c r="F93" s="13"/>
      <c r="G93" s="13"/>
      <c r="H93" s="13"/>
      <c r="I93" s="13"/>
      <c r="J93" s="82"/>
      <c r="K93" s="82"/>
      <c r="L93" s="13"/>
      <c r="M93" s="13"/>
      <c r="N93" s="13"/>
      <c r="O93" s="13"/>
      <c r="P93" s="13"/>
      <c r="Q93" s="13">
        <v>22</v>
      </c>
      <c r="R93" s="13">
        <v>13</v>
      </c>
      <c r="S93" s="13">
        <v>29</v>
      </c>
      <c r="T93" s="13">
        <v>21</v>
      </c>
      <c r="U93" s="13">
        <v>26</v>
      </c>
      <c r="V93" s="3"/>
      <c r="W93" s="12" t="str">
        <f>VLOOKUP($A:$A,そば!$A:$AY,3,0)</f>
        <v>x</v>
      </c>
      <c r="X93" s="13" t="str">
        <f>VLOOKUP($A:$A,そば!$A:$AY,8,0)</f>
        <v>x</v>
      </c>
      <c r="Y93" s="13" t="str">
        <f>VLOOKUP($A:$A,そば!$A:$AY,13,0)</f>
        <v>x</v>
      </c>
      <c r="Z93" s="13" t="str">
        <f>VLOOKUP($A:$A,そば!$A:$AY,18,0)</f>
        <v>x</v>
      </c>
      <c r="AA93" s="13" t="str">
        <f>VLOOKUP($A:$A,そば!$A:$AY,23,0)</f>
        <v>x</v>
      </c>
      <c r="AB93" s="13" t="str">
        <f>VLOOKUP($A:$A,そば!$A:$AY,28,0)</f>
        <v>x</v>
      </c>
      <c r="AC93" s="13" t="str">
        <f>VLOOKUP($A:$A,そば!$A:$AY,33,0)</f>
        <v>x</v>
      </c>
      <c r="AD93" s="13" t="str">
        <f>VLOOKUP($A:$A,そば!$A:$AY,38,0)</f>
        <v>x</v>
      </c>
      <c r="AE93" s="13" t="str">
        <f>VLOOKUP($A:$A,そば!$A:$AY,43,0)</f>
        <v>x</v>
      </c>
      <c r="AF93" s="13" t="str">
        <f>VLOOKUP($A:$A,そば!$A:$AY,48,0)</f>
        <v>x</v>
      </c>
      <c r="AG93" s="3"/>
      <c r="AH93" s="3"/>
      <c r="AI93" s="3"/>
      <c r="AJ93" s="3"/>
      <c r="AK93" s="3"/>
      <c r="AL93" s="3"/>
      <c r="AM93" s="3"/>
      <c r="AN93" s="3"/>
    </row>
    <row r="94" spans="1:40">
      <c r="A94" s="3" t="s">
        <v>226</v>
      </c>
      <c r="B94" s="13"/>
      <c r="C94" s="13"/>
      <c r="D94" s="13"/>
      <c r="E94" s="13"/>
      <c r="F94" s="13"/>
      <c r="G94" s="13"/>
      <c r="H94" s="13"/>
      <c r="I94" s="13"/>
      <c r="J94" s="82"/>
      <c r="K94" s="82"/>
      <c r="L94" s="13"/>
      <c r="M94" s="13"/>
      <c r="N94" s="13"/>
      <c r="O94" s="13"/>
      <c r="P94" s="13"/>
      <c r="Q94" s="13">
        <v>22</v>
      </c>
      <c r="R94" s="13">
        <v>13</v>
      </c>
      <c r="S94" s="13">
        <v>29</v>
      </c>
      <c r="T94" s="13">
        <v>21</v>
      </c>
      <c r="U94" s="13">
        <v>26</v>
      </c>
      <c r="V94" s="3"/>
      <c r="W94" s="12" t="str">
        <f>VLOOKUP($A:$A,そば!$A:$AY,3,0)</f>
        <v>-</v>
      </c>
      <c r="X94" s="13" t="str">
        <f>VLOOKUP($A:$A,そば!$A:$AY,8,0)</f>
        <v>-</v>
      </c>
      <c r="Y94" s="13" t="str">
        <f>VLOOKUP($A:$A,そば!$A:$AY,13,0)</f>
        <v>-</v>
      </c>
      <c r="Z94" s="13" t="str">
        <f>VLOOKUP($A:$A,そば!$A:$AY,18,0)</f>
        <v>-</v>
      </c>
      <c r="AA94" s="13" t="str">
        <f>VLOOKUP($A:$A,そば!$A:$AY,23,0)</f>
        <v>-</v>
      </c>
      <c r="AB94" s="13" t="str">
        <f>VLOOKUP($A:$A,そば!$A:$AY,28,0)</f>
        <v>-</v>
      </c>
      <c r="AC94" s="13" t="str">
        <f>VLOOKUP($A:$A,そば!$A:$AY,33,0)</f>
        <v>-</v>
      </c>
      <c r="AD94" s="13" t="str">
        <f>VLOOKUP($A:$A,そば!$A:$AY,38,0)</f>
        <v>-</v>
      </c>
      <c r="AE94" s="13" t="str">
        <f>VLOOKUP($A:$A,そば!$A:$AY,43,0)</f>
        <v>-</v>
      </c>
      <c r="AF94" s="13" t="str">
        <f>VLOOKUP($A:$A,そば!$A:$AY,48,0)</f>
        <v>-</v>
      </c>
      <c r="AG94" s="3"/>
      <c r="AH94" s="3"/>
      <c r="AI94" s="3"/>
      <c r="AJ94" s="3"/>
      <c r="AK94" s="3"/>
      <c r="AL94" s="3"/>
      <c r="AM94" s="3"/>
      <c r="AN94" s="3"/>
    </row>
    <row r="95" spans="1:40">
      <c r="A95" s="3" t="s">
        <v>227</v>
      </c>
      <c r="B95" s="13"/>
      <c r="C95" s="13"/>
      <c r="D95" s="13"/>
      <c r="E95" s="13"/>
      <c r="F95" s="13"/>
      <c r="G95" s="13"/>
      <c r="H95" s="13"/>
      <c r="I95" s="13"/>
      <c r="J95" s="82"/>
      <c r="K95" s="82"/>
      <c r="L95" s="13"/>
      <c r="M95" s="13"/>
      <c r="N95" s="13"/>
      <c r="O95" s="13"/>
      <c r="P95" s="13"/>
      <c r="Q95" s="13">
        <v>22</v>
      </c>
      <c r="R95" s="13">
        <v>13</v>
      </c>
      <c r="S95" s="13">
        <v>29</v>
      </c>
      <c r="T95" s="13">
        <v>21</v>
      </c>
      <c r="U95" s="13">
        <v>26</v>
      </c>
      <c r="V95" s="3"/>
      <c r="W95" s="12" t="str">
        <f>VLOOKUP($A:$A,そば!$A:$AY,3,0)</f>
        <v>x</v>
      </c>
      <c r="X95" s="13" t="str">
        <f>VLOOKUP($A:$A,そば!$A:$AY,8,0)</f>
        <v>x</v>
      </c>
      <c r="Y95" s="13" t="str">
        <f>VLOOKUP($A:$A,そば!$A:$AY,13,0)</f>
        <v>x</v>
      </c>
      <c r="Z95" s="13" t="str">
        <f>VLOOKUP($A:$A,そば!$A:$AY,18,0)</f>
        <v>x</v>
      </c>
      <c r="AA95" s="13" t="str">
        <f>VLOOKUP($A:$A,そば!$A:$AY,23,0)</f>
        <v>x</v>
      </c>
      <c r="AB95" s="13" t="str">
        <f>VLOOKUP($A:$A,そば!$A:$AY,28,0)</f>
        <v>-</v>
      </c>
      <c r="AC95" s="13" t="str">
        <f>VLOOKUP($A:$A,そば!$A:$AY,33,0)</f>
        <v>x</v>
      </c>
      <c r="AD95" s="13" t="str">
        <f>VLOOKUP($A:$A,そば!$A:$AY,38,0)</f>
        <v>-</v>
      </c>
      <c r="AE95" s="13" t="str">
        <f>VLOOKUP($A:$A,そば!$A:$AY,43,0)</f>
        <v>-</v>
      </c>
      <c r="AF95" s="13" t="str">
        <f>VLOOKUP($A:$A,そば!$A:$AY,48,0)</f>
        <v>-</v>
      </c>
      <c r="AG95" s="3"/>
      <c r="AH95" s="3"/>
      <c r="AI95" s="3"/>
      <c r="AJ95" s="3"/>
      <c r="AK95" s="3"/>
      <c r="AL95" s="3"/>
      <c r="AM95" s="3"/>
      <c r="AN95" s="3"/>
    </row>
    <row r="96" spans="1:40">
      <c r="A96" s="3" t="s">
        <v>228</v>
      </c>
      <c r="B96" s="13"/>
      <c r="C96" s="13"/>
      <c r="D96" s="13"/>
      <c r="E96" s="13"/>
      <c r="F96" s="13"/>
      <c r="G96" s="13"/>
      <c r="H96" s="13"/>
      <c r="I96" s="13"/>
      <c r="J96" s="82"/>
      <c r="K96" s="82"/>
      <c r="L96" s="13"/>
      <c r="M96" s="13"/>
      <c r="N96" s="13"/>
      <c r="O96" s="13"/>
      <c r="P96" s="13"/>
      <c r="Q96" s="13">
        <v>22</v>
      </c>
      <c r="R96" s="13">
        <v>13</v>
      </c>
      <c r="S96" s="13">
        <v>29</v>
      </c>
      <c r="T96" s="13">
        <v>21</v>
      </c>
      <c r="U96" s="13">
        <v>26</v>
      </c>
      <c r="V96" s="3"/>
      <c r="W96" s="12" t="str">
        <f>VLOOKUP($A:$A,そば!$A:$AY,3,0)</f>
        <v>x</v>
      </c>
      <c r="X96" s="13" t="str">
        <f>VLOOKUP($A:$A,そば!$A:$AY,8,0)</f>
        <v>x</v>
      </c>
      <c r="Y96" s="13" t="str">
        <f>VLOOKUP($A:$A,そば!$A:$AY,13,0)</f>
        <v>x</v>
      </c>
      <c r="Z96" s="13" t="str">
        <f>VLOOKUP($A:$A,そば!$A:$AY,18,0)</f>
        <v>x</v>
      </c>
      <c r="AA96" s="13" t="str">
        <f>VLOOKUP($A:$A,そば!$A:$AY,23,0)</f>
        <v>x</v>
      </c>
      <c r="AB96" s="13" t="str">
        <f>VLOOKUP($A:$A,そば!$A:$AY,28,0)</f>
        <v>x</v>
      </c>
      <c r="AC96" s="13" t="str">
        <f>VLOOKUP($A:$A,そば!$A:$AY,33,0)</f>
        <v>x</v>
      </c>
      <c r="AD96" s="13" t="str">
        <f>VLOOKUP($A:$A,そば!$A:$AY,38,0)</f>
        <v>x</v>
      </c>
      <c r="AE96" s="13" t="str">
        <f>VLOOKUP($A:$A,そば!$A:$AY,43,0)</f>
        <v>-</v>
      </c>
      <c r="AF96" s="13" t="str">
        <f>VLOOKUP($A:$A,そば!$A:$AY,48,0)</f>
        <v>-</v>
      </c>
      <c r="AG96" s="3"/>
      <c r="AH96" s="3"/>
      <c r="AI96" s="3"/>
      <c r="AJ96" s="3"/>
      <c r="AK96" s="3"/>
      <c r="AL96" s="3"/>
      <c r="AM96" s="3"/>
      <c r="AN96" s="3"/>
    </row>
    <row r="97" spans="1:40">
      <c r="A97" s="3" t="s">
        <v>229</v>
      </c>
      <c r="B97" s="13"/>
      <c r="C97" s="13"/>
      <c r="D97" s="13"/>
      <c r="E97" s="13"/>
      <c r="F97" s="13"/>
      <c r="G97" s="13"/>
      <c r="H97" s="13"/>
      <c r="I97" s="13"/>
      <c r="J97" s="82"/>
      <c r="K97" s="82"/>
      <c r="L97" s="13"/>
      <c r="M97" s="13"/>
      <c r="N97" s="13"/>
      <c r="O97" s="13"/>
      <c r="P97" s="13"/>
      <c r="Q97" s="13">
        <v>22</v>
      </c>
      <c r="R97" s="13">
        <v>13</v>
      </c>
      <c r="S97" s="13">
        <v>29</v>
      </c>
      <c r="T97" s="13">
        <v>21</v>
      </c>
      <c r="U97" s="13">
        <v>26</v>
      </c>
      <c r="V97" s="3"/>
      <c r="W97" s="12" t="str">
        <f>VLOOKUP($A:$A,そば!$A:$AY,3,0)</f>
        <v>-</v>
      </c>
      <c r="X97" s="13" t="str">
        <f>VLOOKUP($A:$A,そば!$A:$AY,8,0)</f>
        <v>-</v>
      </c>
      <c r="Y97" s="13" t="str">
        <f>VLOOKUP($A:$A,そば!$A:$AY,13,0)</f>
        <v>-</v>
      </c>
      <c r="Z97" s="13" t="str">
        <f>VLOOKUP($A:$A,そば!$A:$AY,18,0)</f>
        <v>-</v>
      </c>
      <c r="AA97" s="13" t="str">
        <f>VLOOKUP($A:$A,そば!$A:$AY,23,0)</f>
        <v>-</v>
      </c>
      <c r="AB97" s="13" t="str">
        <f>VLOOKUP($A:$A,そば!$A:$AY,28,0)</f>
        <v>-</v>
      </c>
      <c r="AC97" s="13" t="str">
        <f>VLOOKUP($A:$A,そば!$A:$AY,33,0)</f>
        <v>-</v>
      </c>
      <c r="AD97" s="13" t="str">
        <f>VLOOKUP($A:$A,そば!$A:$AY,38,0)</f>
        <v>-</v>
      </c>
      <c r="AE97" s="13" t="str">
        <f>VLOOKUP($A:$A,そば!$A:$AY,43,0)</f>
        <v>-</v>
      </c>
      <c r="AF97" s="13" t="str">
        <f>VLOOKUP($A:$A,そば!$A:$AY,48,0)</f>
        <v>-</v>
      </c>
      <c r="AG97" s="3"/>
      <c r="AH97" s="3"/>
      <c r="AI97" s="3"/>
      <c r="AJ97" s="3"/>
      <c r="AK97" s="3"/>
      <c r="AL97" s="3"/>
      <c r="AM97" s="3"/>
      <c r="AN97" s="3"/>
    </row>
    <row r="98" spans="1:40">
      <c r="A98" s="3" t="s">
        <v>230</v>
      </c>
      <c r="B98" s="13"/>
      <c r="C98" s="13"/>
      <c r="D98" s="13"/>
      <c r="E98" s="13"/>
      <c r="F98" s="13"/>
      <c r="G98" s="13"/>
      <c r="H98" s="13"/>
      <c r="I98" s="13"/>
      <c r="J98" s="82"/>
      <c r="K98" s="82"/>
      <c r="L98" s="13"/>
      <c r="M98" s="13"/>
      <c r="N98" s="13"/>
      <c r="O98" s="13"/>
      <c r="P98" s="13"/>
      <c r="Q98" s="13">
        <v>22</v>
      </c>
      <c r="R98" s="13">
        <v>13</v>
      </c>
      <c r="S98" s="13">
        <v>29</v>
      </c>
      <c r="T98" s="13">
        <v>21</v>
      </c>
      <c r="U98" s="13">
        <v>26</v>
      </c>
      <c r="V98" s="3"/>
      <c r="W98" s="12" t="str">
        <f>VLOOKUP($A:$A,そば!$A:$AY,3,0)</f>
        <v>-</v>
      </c>
      <c r="X98" s="13" t="str">
        <f>VLOOKUP($A:$A,そば!$A:$AY,8,0)</f>
        <v>-</v>
      </c>
      <c r="Y98" s="13" t="str">
        <f>VLOOKUP($A:$A,そば!$A:$AY,13,0)</f>
        <v>-</v>
      </c>
      <c r="Z98" s="13" t="str">
        <f>VLOOKUP($A:$A,そば!$A:$AY,18,0)</f>
        <v>-</v>
      </c>
      <c r="AA98" s="13" t="str">
        <f>VLOOKUP($A:$A,そば!$A:$AY,23,0)</f>
        <v>-</v>
      </c>
      <c r="AB98" s="13" t="str">
        <f>VLOOKUP($A:$A,そば!$A:$AY,28,0)</f>
        <v>-</v>
      </c>
      <c r="AC98" s="13" t="str">
        <f>VLOOKUP($A:$A,そば!$A:$AY,33,0)</f>
        <v>-</v>
      </c>
      <c r="AD98" s="13" t="str">
        <f>VLOOKUP($A:$A,そば!$A:$AY,38,0)</f>
        <v>-</v>
      </c>
      <c r="AE98" s="13" t="str">
        <f>VLOOKUP($A:$A,そば!$A:$AY,43,0)</f>
        <v>-</v>
      </c>
      <c r="AF98" s="13" t="str">
        <f>VLOOKUP($A:$A,そば!$A:$AY,48,0)</f>
        <v>-</v>
      </c>
      <c r="AG98" s="3"/>
      <c r="AH98" s="3"/>
      <c r="AI98" s="3"/>
      <c r="AJ98" s="3"/>
      <c r="AK98" s="3"/>
      <c r="AL98" s="3"/>
      <c r="AM98" s="3"/>
      <c r="AN98" s="3"/>
    </row>
    <row r="99" spans="1:40">
      <c r="A99" s="3" t="s">
        <v>231</v>
      </c>
      <c r="B99" s="13"/>
      <c r="C99" s="13"/>
      <c r="D99" s="13"/>
      <c r="E99" s="13"/>
      <c r="F99" s="13"/>
      <c r="G99" s="13"/>
      <c r="H99" s="13"/>
      <c r="I99" s="13"/>
      <c r="J99" s="82"/>
      <c r="K99" s="82"/>
      <c r="L99" s="13"/>
      <c r="M99" s="13"/>
      <c r="N99" s="13"/>
      <c r="O99" s="13"/>
      <c r="P99" s="13"/>
      <c r="Q99" s="13">
        <v>22</v>
      </c>
      <c r="R99" s="13">
        <v>13</v>
      </c>
      <c r="S99" s="13">
        <v>29</v>
      </c>
      <c r="T99" s="13">
        <v>21</v>
      </c>
      <c r="U99" s="13">
        <v>26</v>
      </c>
      <c r="V99" s="3"/>
      <c r="W99" s="12" t="str">
        <f>VLOOKUP($A:$A,そば!$A:$AY,3,0)</f>
        <v>-</v>
      </c>
      <c r="X99" s="13" t="str">
        <f>VLOOKUP($A:$A,そば!$A:$AY,8,0)</f>
        <v>-</v>
      </c>
      <c r="Y99" s="13" t="str">
        <f>VLOOKUP($A:$A,そば!$A:$AY,13,0)</f>
        <v>-</v>
      </c>
      <c r="Z99" s="13" t="str">
        <f>VLOOKUP($A:$A,そば!$A:$AY,18,0)</f>
        <v>-</v>
      </c>
      <c r="AA99" s="13" t="str">
        <f>VLOOKUP($A:$A,そば!$A:$AY,23,0)</f>
        <v>-</v>
      </c>
      <c r="AB99" s="13" t="str">
        <f>VLOOKUP($A:$A,そば!$A:$AY,28,0)</f>
        <v>-</v>
      </c>
      <c r="AC99" s="13" t="str">
        <f>VLOOKUP($A:$A,そば!$A:$AY,33,0)</f>
        <v>-</v>
      </c>
      <c r="AD99" s="13" t="str">
        <f>VLOOKUP($A:$A,そば!$A:$AY,38,0)</f>
        <v>-</v>
      </c>
      <c r="AE99" s="13" t="str">
        <f>VLOOKUP($A:$A,そば!$A:$AY,43,0)</f>
        <v>-</v>
      </c>
      <c r="AF99" s="13" t="str">
        <f>VLOOKUP($A:$A,そば!$A:$AY,48,0)</f>
        <v>-</v>
      </c>
      <c r="AG99" s="3"/>
      <c r="AH99" s="3"/>
      <c r="AI99" s="3"/>
      <c r="AJ99" s="3"/>
      <c r="AK99" s="3"/>
      <c r="AL99" s="3"/>
      <c r="AM99" s="3"/>
      <c r="AN99" s="3"/>
    </row>
    <row r="100" spans="1:40">
      <c r="A100" s="3" t="s">
        <v>232</v>
      </c>
      <c r="B100" s="13"/>
      <c r="C100" s="13"/>
      <c r="D100" s="13"/>
      <c r="E100" s="13"/>
      <c r="F100" s="13"/>
      <c r="G100" s="13"/>
      <c r="H100" s="13"/>
      <c r="I100" s="13"/>
      <c r="J100" s="82"/>
      <c r="K100" s="82"/>
      <c r="L100" s="13"/>
      <c r="M100" s="13"/>
      <c r="N100" s="13"/>
      <c r="O100" s="13"/>
      <c r="P100" s="13"/>
      <c r="Q100" s="13">
        <v>22</v>
      </c>
      <c r="R100" s="13">
        <v>13</v>
      </c>
      <c r="S100" s="13">
        <v>29</v>
      </c>
      <c r="T100" s="13">
        <v>21</v>
      </c>
      <c r="U100" s="13">
        <v>26</v>
      </c>
      <c r="V100" s="3"/>
      <c r="W100" s="12" t="str">
        <f>VLOOKUP($A:$A,そば!$A:$AY,3,0)</f>
        <v>-</v>
      </c>
      <c r="X100" s="13" t="str">
        <f>VLOOKUP($A:$A,そば!$A:$AY,8,0)</f>
        <v>-</v>
      </c>
      <c r="Y100" s="13" t="str">
        <f>VLOOKUP($A:$A,そば!$A:$AY,13,0)</f>
        <v>-</v>
      </c>
      <c r="Z100" s="13" t="str">
        <f>VLOOKUP($A:$A,そば!$A:$AY,18,0)</f>
        <v>-</v>
      </c>
      <c r="AA100" s="13" t="str">
        <f>VLOOKUP($A:$A,そば!$A:$AY,23,0)</f>
        <v>-</v>
      </c>
      <c r="AB100" s="13" t="str">
        <f>VLOOKUP($A:$A,そば!$A:$AY,28,0)</f>
        <v>-</v>
      </c>
      <c r="AC100" s="13" t="str">
        <f>VLOOKUP($A:$A,そば!$A:$AY,33,0)</f>
        <v>-</v>
      </c>
      <c r="AD100" s="13" t="str">
        <f>VLOOKUP($A:$A,そば!$A:$AY,38,0)</f>
        <v>-</v>
      </c>
      <c r="AE100" s="13" t="str">
        <f>VLOOKUP($A:$A,そば!$A:$AY,43,0)</f>
        <v>x</v>
      </c>
      <c r="AF100" s="13" t="str">
        <f>VLOOKUP($A:$A,そば!$A:$AY,48,0)</f>
        <v>x</v>
      </c>
      <c r="AG100" s="3"/>
      <c r="AH100" s="3"/>
      <c r="AI100" s="3"/>
      <c r="AJ100" s="3"/>
      <c r="AK100" s="3"/>
      <c r="AL100" s="3"/>
      <c r="AM100" s="3"/>
      <c r="AN100" s="3"/>
    </row>
    <row r="101" spans="1:40">
      <c r="A101" s="3" t="s">
        <v>233</v>
      </c>
      <c r="B101" s="13"/>
      <c r="C101" s="13"/>
      <c r="D101" s="13"/>
      <c r="E101" s="13"/>
      <c r="F101" s="13"/>
      <c r="G101" s="13"/>
      <c r="H101" s="13"/>
      <c r="I101" s="13"/>
      <c r="J101" s="82"/>
      <c r="K101" s="82"/>
      <c r="L101" s="13"/>
      <c r="M101" s="13"/>
      <c r="N101" s="13"/>
      <c r="O101" s="13"/>
      <c r="P101" s="13"/>
      <c r="Q101" s="13">
        <v>22</v>
      </c>
      <c r="R101" s="13">
        <v>13</v>
      </c>
      <c r="S101" s="13">
        <v>29</v>
      </c>
      <c r="T101" s="13">
        <v>21</v>
      </c>
      <c r="U101" s="13">
        <v>26</v>
      </c>
      <c r="V101" s="3"/>
      <c r="W101" s="12" t="str">
        <f>VLOOKUP($A:$A,そば!$A:$AY,3,0)</f>
        <v>x</v>
      </c>
      <c r="X101" s="13" t="str">
        <f>VLOOKUP($A:$A,そば!$A:$AY,8,0)</f>
        <v>x</v>
      </c>
      <c r="Y101" s="13" t="str">
        <f>VLOOKUP($A:$A,そば!$A:$AY,13,0)</f>
        <v>x</v>
      </c>
      <c r="Z101" s="13" t="str">
        <f>VLOOKUP($A:$A,そば!$A:$AY,18,0)</f>
        <v>x</v>
      </c>
      <c r="AA101" s="13" t="str">
        <f>VLOOKUP($A:$A,そば!$A:$AY,23,0)</f>
        <v>x</v>
      </c>
      <c r="AB101" s="13" t="str">
        <f>VLOOKUP($A:$A,そば!$A:$AY,28,0)</f>
        <v>-</v>
      </c>
      <c r="AC101" s="13" t="str">
        <f>VLOOKUP($A:$A,そば!$A:$AY,33,0)</f>
        <v>-</v>
      </c>
      <c r="AD101" s="13" t="str">
        <f>VLOOKUP($A:$A,そば!$A:$AY,38,0)</f>
        <v>-</v>
      </c>
      <c r="AE101" s="13" t="str">
        <f>VLOOKUP($A:$A,そば!$A:$AY,43,0)</f>
        <v>-</v>
      </c>
      <c r="AF101" s="13" t="str">
        <f>VLOOKUP($A:$A,そば!$A:$AY,48,0)</f>
        <v>-</v>
      </c>
      <c r="AG101" s="3"/>
      <c r="AH101" s="3"/>
      <c r="AI101" s="3"/>
      <c r="AJ101" s="3"/>
      <c r="AK101" s="3"/>
      <c r="AL101" s="3"/>
      <c r="AM101" s="3"/>
      <c r="AN101" s="3"/>
    </row>
    <row r="102" spans="1:40">
      <c r="A102" s="3" t="s">
        <v>234</v>
      </c>
      <c r="B102" s="13">
        <v>27</v>
      </c>
      <c r="C102" s="13">
        <v>34</v>
      </c>
      <c r="D102" s="13">
        <v>40</v>
      </c>
      <c r="E102" s="14"/>
      <c r="F102" s="14">
        <v>56</v>
      </c>
      <c r="G102" s="14">
        <v>30</v>
      </c>
      <c r="H102" s="14">
        <v>41</v>
      </c>
      <c r="I102" s="14">
        <v>34</v>
      </c>
      <c r="J102" s="82"/>
      <c r="K102" s="82"/>
      <c r="L102" s="13"/>
      <c r="M102" s="13"/>
      <c r="N102" s="13"/>
      <c r="O102" s="13"/>
      <c r="P102" s="13"/>
      <c r="Q102" s="13">
        <v>64</v>
      </c>
      <c r="R102" s="13">
        <v>25</v>
      </c>
      <c r="S102" s="13">
        <v>30</v>
      </c>
      <c r="T102" s="13">
        <v>43</v>
      </c>
      <c r="U102" s="13">
        <v>37</v>
      </c>
      <c r="V102" s="3"/>
      <c r="W102" s="12">
        <f>VLOOKUP($A:$A,そば!$A:$AY,3,0)</f>
        <v>27</v>
      </c>
      <c r="X102" s="13">
        <f>VLOOKUP($A:$A,そば!$A:$AY,8,0)</f>
        <v>34</v>
      </c>
      <c r="Y102" s="13">
        <f>VLOOKUP($A:$A,そば!$A:$AY,13,0)</f>
        <v>40</v>
      </c>
      <c r="Z102" s="13" t="str">
        <f>VLOOKUP($A:$A,そば!$A:$AY,18,0)</f>
        <v>x</v>
      </c>
      <c r="AA102" s="13">
        <f>VLOOKUP($A:$A,そば!$A:$AY,23,0)</f>
        <v>56</v>
      </c>
      <c r="AB102" s="14">
        <f>VLOOKUP($A:$A,そば!$A:$AY,28,0)</f>
        <v>30</v>
      </c>
      <c r="AC102" s="14">
        <f>VLOOKUP($A:$A,そば!$A:$AY,33,0)</f>
        <v>41</v>
      </c>
      <c r="AD102" s="14">
        <f>VLOOKUP($A:$A,そば!$A:$AY,38,0)</f>
        <v>34</v>
      </c>
      <c r="AE102" s="14" t="str">
        <f>VLOOKUP($A:$A,そば!$A:$AY,43,0)</f>
        <v>x</v>
      </c>
      <c r="AF102" s="14" t="str">
        <f>VLOOKUP($A:$A,そば!$A:$AY,48,0)</f>
        <v>x</v>
      </c>
      <c r="AG102" s="3"/>
      <c r="AH102" s="3"/>
      <c r="AI102" s="3"/>
      <c r="AJ102" s="3"/>
      <c r="AK102" s="3"/>
      <c r="AL102" s="3"/>
      <c r="AM102" s="3"/>
      <c r="AN102" s="3"/>
    </row>
    <row r="103" spans="1:40">
      <c r="A103" s="3" t="s">
        <v>235</v>
      </c>
      <c r="B103" s="13"/>
      <c r="C103" s="13"/>
      <c r="D103" s="13">
        <v>42</v>
      </c>
      <c r="E103" s="14"/>
      <c r="F103" s="14"/>
      <c r="G103" s="14"/>
      <c r="H103" s="14"/>
      <c r="I103" s="14"/>
      <c r="J103" s="82"/>
      <c r="K103" s="82"/>
      <c r="L103" s="13"/>
      <c r="M103" s="13"/>
      <c r="N103" s="13"/>
      <c r="O103" s="13"/>
      <c r="P103" s="13"/>
      <c r="Q103" s="13">
        <v>64</v>
      </c>
      <c r="R103" s="13">
        <v>25</v>
      </c>
      <c r="S103" s="13">
        <v>30</v>
      </c>
      <c r="T103" s="13">
        <v>43</v>
      </c>
      <c r="U103" s="13">
        <v>37</v>
      </c>
      <c r="V103" s="3"/>
      <c r="W103" s="12" t="str">
        <f>VLOOKUP($A:$A,そば!$A:$AY,3,0)</f>
        <v>x</v>
      </c>
      <c r="X103" s="13" t="str">
        <f>VLOOKUP($A:$A,そば!$A:$AY,8,0)</f>
        <v>x</v>
      </c>
      <c r="Y103" s="13">
        <f>VLOOKUP($A:$A,そば!$A:$AY,13,0)</f>
        <v>42</v>
      </c>
      <c r="Z103" s="13" t="str">
        <f>VLOOKUP($A:$A,そば!$A:$AY,18,0)</f>
        <v>x</v>
      </c>
      <c r="AA103" s="13" t="str">
        <f>VLOOKUP($A:$A,そば!$A:$AY,23,0)</f>
        <v>x</v>
      </c>
      <c r="AB103" s="14" t="str">
        <f>VLOOKUP($A:$A,そば!$A:$AY,28,0)</f>
        <v>x</v>
      </c>
      <c r="AC103" s="14" t="str">
        <f>VLOOKUP($A:$A,そば!$A:$AY,33,0)</f>
        <v>-</v>
      </c>
      <c r="AD103" s="14" t="str">
        <f>VLOOKUP($A:$A,そば!$A:$AY,38,0)</f>
        <v>x</v>
      </c>
      <c r="AE103" s="14" t="str">
        <f>VLOOKUP($A:$A,そば!$A:$AY,43,0)</f>
        <v>-</v>
      </c>
      <c r="AF103" s="14" t="str">
        <f>VLOOKUP($A:$A,そば!$A:$AY,48,0)</f>
        <v>-</v>
      </c>
      <c r="AG103" s="3"/>
      <c r="AH103" s="3"/>
      <c r="AI103" s="3"/>
      <c r="AJ103" s="3"/>
      <c r="AK103" s="3"/>
      <c r="AL103" s="3"/>
      <c r="AM103" s="3"/>
      <c r="AN103" s="3"/>
    </row>
    <row r="104" spans="1:40">
      <c r="A104" s="3" t="s">
        <v>236</v>
      </c>
      <c r="B104" s="14"/>
      <c r="C104" s="14"/>
      <c r="D104" s="14"/>
      <c r="E104" s="14"/>
      <c r="F104" s="14"/>
      <c r="G104" s="14"/>
      <c r="H104" s="14"/>
      <c r="I104" s="14"/>
      <c r="J104" s="82"/>
      <c r="K104" s="82"/>
      <c r="L104" s="13"/>
      <c r="M104" s="13"/>
      <c r="N104" s="13"/>
      <c r="O104" s="13"/>
      <c r="P104" s="13"/>
      <c r="Q104" s="13">
        <v>64</v>
      </c>
      <c r="R104" s="13">
        <v>25</v>
      </c>
      <c r="S104" s="13">
        <v>30</v>
      </c>
      <c r="T104" s="13">
        <v>43</v>
      </c>
      <c r="U104" s="13">
        <v>37</v>
      </c>
      <c r="V104" s="3"/>
      <c r="W104" s="12" t="str">
        <f>VLOOKUP($A:$A,そば!$A:$AY,3,0)</f>
        <v>x</v>
      </c>
      <c r="X104" s="13" t="str">
        <f>VLOOKUP($A:$A,そば!$A:$AY,8,0)</f>
        <v>x</v>
      </c>
      <c r="Y104" s="14" t="str">
        <f>VLOOKUP($A:$A,そば!$A:$AY,13,0)</f>
        <v>x</v>
      </c>
      <c r="Z104" s="14" t="str">
        <f>VLOOKUP($A:$A,そば!$A:$AY,18,0)</f>
        <v>x</v>
      </c>
      <c r="AA104" s="14" t="str">
        <f>VLOOKUP($A:$A,そば!$A:$AY,23,0)</f>
        <v>-</v>
      </c>
      <c r="AB104" s="14" t="str">
        <f>VLOOKUP($A:$A,そば!$A:$AY,28,0)</f>
        <v>-</v>
      </c>
      <c r="AC104" s="14" t="str">
        <f>VLOOKUP($A:$A,そば!$A:$AY,33,0)</f>
        <v>-</v>
      </c>
      <c r="AD104" s="14" t="str">
        <f>VLOOKUP($A:$A,そば!$A:$AY,38,0)</f>
        <v>-</v>
      </c>
      <c r="AE104" s="14" t="str">
        <f>VLOOKUP($A:$A,そば!$A:$AY,43,0)</f>
        <v>-</v>
      </c>
      <c r="AF104" s="14" t="str">
        <f>VLOOKUP($A:$A,そば!$A:$AY,48,0)</f>
        <v>-</v>
      </c>
      <c r="AG104" s="3"/>
      <c r="AH104" s="3"/>
      <c r="AI104" s="3"/>
      <c r="AJ104" s="3"/>
      <c r="AK104" s="3"/>
      <c r="AL104" s="3"/>
      <c r="AM104" s="3"/>
      <c r="AN104" s="3"/>
    </row>
    <row r="105" spans="1:40">
      <c r="A105" s="3" t="s">
        <v>237</v>
      </c>
      <c r="B105" s="14">
        <v>5</v>
      </c>
      <c r="C105" s="14"/>
      <c r="D105" s="14"/>
      <c r="E105" s="14"/>
      <c r="F105" s="14"/>
      <c r="G105" s="14"/>
      <c r="H105" s="14"/>
      <c r="I105" s="14"/>
      <c r="J105" s="82"/>
      <c r="K105" s="82"/>
      <c r="L105" s="13"/>
      <c r="M105" s="13"/>
      <c r="N105" s="13"/>
      <c r="O105" s="13"/>
      <c r="P105" s="13"/>
      <c r="Q105" s="13">
        <v>64</v>
      </c>
      <c r="R105" s="13">
        <v>25</v>
      </c>
      <c r="S105" s="13">
        <v>30</v>
      </c>
      <c r="T105" s="13">
        <v>43</v>
      </c>
      <c r="U105" s="13">
        <v>37</v>
      </c>
      <c r="V105" s="3"/>
      <c r="W105" s="12">
        <f>VLOOKUP($A:$A,そば!$A:$AY,3,0)</f>
        <v>5</v>
      </c>
      <c r="X105" s="13" t="str">
        <f>VLOOKUP($A:$A,そば!$A:$AY,8,0)</f>
        <v>x</v>
      </c>
      <c r="Y105" s="14" t="str">
        <f>VLOOKUP($A:$A,そば!$A:$AY,13,0)</f>
        <v>x</v>
      </c>
      <c r="Z105" s="14" t="str">
        <f>VLOOKUP($A:$A,そば!$A:$AY,18,0)</f>
        <v>x</v>
      </c>
      <c r="AA105" s="14" t="str">
        <f>VLOOKUP($A:$A,そば!$A:$AY,23,0)</f>
        <v>-</v>
      </c>
      <c r="AB105" s="14" t="str">
        <f>VLOOKUP($A:$A,そば!$A:$AY,28,0)</f>
        <v>-</v>
      </c>
      <c r="AC105" s="14" t="str">
        <f>VLOOKUP($A:$A,そば!$A:$AY,33,0)</f>
        <v>x</v>
      </c>
      <c r="AD105" s="14" t="str">
        <f>VLOOKUP($A:$A,そば!$A:$AY,38,0)</f>
        <v>x</v>
      </c>
      <c r="AE105" s="14" t="str">
        <f>VLOOKUP($A:$A,そば!$A:$AY,43,0)</f>
        <v>x</v>
      </c>
      <c r="AF105" s="14" t="str">
        <f>VLOOKUP($A:$A,そば!$A:$AY,48,0)</f>
        <v>x</v>
      </c>
      <c r="AG105" s="3"/>
      <c r="AH105" s="3"/>
      <c r="AI105" s="3"/>
      <c r="AJ105" s="3"/>
      <c r="AK105" s="3"/>
      <c r="AL105" s="3"/>
      <c r="AM105" s="3"/>
      <c r="AN105" s="3"/>
    </row>
    <row r="106" spans="1:40">
      <c r="A106" s="3" t="s">
        <v>238</v>
      </c>
      <c r="B106" s="14"/>
      <c r="C106" s="14"/>
      <c r="D106" s="14"/>
      <c r="E106" s="14"/>
      <c r="F106" s="14"/>
      <c r="G106" s="14"/>
      <c r="H106" s="14"/>
      <c r="I106" s="14"/>
      <c r="J106" s="82"/>
      <c r="K106" s="82"/>
      <c r="L106" s="13"/>
      <c r="M106" s="13"/>
      <c r="N106" s="13"/>
      <c r="O106" s="13"/>
      <c r="P106" s="13"/>
      <c r="Q106" s="13">
        <v>64</v>
      </c>
      <c r="R106" s="13">
        <v>25</v>
      </c>
      <c r="S106" s="13">
        <v>30</v>
      </c>
      <c r="T106" s="13">
        <v>43</v>
      </c>
      <c r="U106" s="13">
        <v>37</v>
      </c>
      <c r="V106" s="3"/>
      <c r="W106" s="12" t="str">
        <f>VLOOKUP($A:$A,そば!$A:$AY,3,0)</f>
        <v>x</v>
      </c>
      <c r="X106" s="14" t="str">
        <f>VLOOKUP($A:$A,そば!$A:$AY,8,0)</f>
        <v>x</v>
      </c>
      <c r="Y106" s="14" t="str">
        <f>VLOOKUP($A:$A,そば!$A:$AY,13,0)</f>
        <v>x</v>
      </c>
      <c r="Z106" s="14" t="str">
        <f>VLOOKUP($A:$A,そば!$A:$AY,18,0)</f>
        <v>-</v>
      </c>
      <c r="AA106" s="14" t="str">
        <f>VLOOKUP($A:$A,そば!$A:$AY,23,0)</f>
        <v>-</v>
      </c>
      <c r="AB106" s="14" t="str">
        <f>VLOOKUP($A:$A,そば!$A:$AY,28,0)</f>
        <v>-</v>
      </c>
      <c r="AC106" s="14" t="str">
        <f>VLOOKUP($A:$A,そば!$A:$AY,33,0)</f>
        <v>-</v>
      </c>
      <c r="AD106" s="14" t="str">
        <f>VLOOKUP($A:$A,そば!$A:$AY,38,0)</f>
        <v>-</v>
      </c>
      <c r="AE106" s="14" t="str">
        <f>VLOOKUP($A:$A,そば!$A:$AY,43,0)</f>
        <v>-</v>
      </c>
      <c r="AF106" s="14" t="str">
        <f>VLOOKUP($A:$A,そば!$A:$AY,48,0)</f>
        <v>-</v>
      </c>
      <c r="AG106" s="3"/>
      <c r="AH106" s="3"/>
      <c r="AI106" s="3"/>
      <c r="AJ106" s="3"/>
      <c r="AK106" s="3"/>
      <c r="AL106" s="3"/>
      <c r="AM106" s="3"/>
      <c r="AN106" s="3"/>
    </row>
    <row r="107" spans="1:40">
      <c r="A107" s="3" t="s">
        <v>239</v>
      </c>
      <c r="B107" s="13"/>
      <c r="C107" s="13"/>
      <c r="D107" s="13"/>
      <c r="E107" s="13"/>
      <c r="F107" s="13">
        <v>7</v>
      </c>
      <c r="G107" s="13"/>
      <c r="H107" s="13"/>
      <c r="I107" s="13"/>
      <c r="J107" s="82"/>
      <c r="K107" s="82"/>
      <c r="L107" s="13"/>
      <c r="M107" s="13"/>
      <c r="N107" s="13"/>
      <c r="O107" s="13"/>
      <c r="P107" s="13"/>
      <c r="Q107" s="13">
        <v>64</v>
      </c>
      <c r="R107" s="13">
        <v>25</v>
      </c>
      <c r="S107" s="13">
        <v>30</v>
      </c>
      <c r="T107" s="13">
        <v>43</v>
      </c>
      <c r="U107" s="13">
        <v>37</v>
      </c>
      <c r="V107" s="3"/>
      <c r="W107" s="12" t="str">
        <f>VLOOKUP($A:$A,そば!$A:$AY,3,0)</f>
        <v>x</v>
      </c>
      <c r="X107" s="13" t="str">
        <f>VLOOKUP($A:$A,そば!$A:$AY,8,0)</f>
        <v>x</v>
      </c>
      <c r="Y107" s="13" t="str">
        <f>VLOOKUP($A:$A,そば!$A:$AY,13,0)</f>
        <v>x</v>
      </c>
      <c r="Z107" s="13" t="str">
        <f>VLOOKUP($A:$A,そば!$A:$AY,18,0)</f>
        <v>x</v>
      </c>
      <c r="AA107" s="13">
        <f>VLOOKUP($A:$A,そば!$A:$AY,23,0)</f>
        <v>7</v>
      </c>
      <c r="AB107" s="13" t="str">
        <f>VLOOKUP($A:$A,そば!$A:$AY,28,0)</f>
        <v>x</v>
      </c>
      <c r="AC107" s="13" t="str">
        <f>VLOOKUP($A:$A,そば!$A:$AY,33,0)</f>
        <v>x</v>
      </c>
      <c r="AD107" s="13" t="str">
        <f>VLOOKUP($A:$A,そば!$A:$AY,38,0)</f>
        <v>x</v>
      </c>
      <c r="AE107" s="13" t="str">
        <f>VLOOKUP($A:$A,そば!$A:$AY,43,0)</f>
        <v>x</v>
      </c>
      <c r="AF107" s="13" t="str">
        <f>VLOOKUP($A:$A,そば!$A:$AY,48,0)</f>
        <v>x</v>
      </c>
      <c r="AG107" s="3"/>
      <c r="AH107" s="3"/>
      <c r="AI107" s="3"/>
      <c r="AJ107" s="3"/>
      <c r="AK107" s="3"/>
      <c r="AL107" s="3"/>
      <c r="AM107" s="3"/>
      <c r="AN107" s="3"/>
    </row>
    <row r="108" spans="1:40">
      <c r="A108" s="3" t="s">
        <v>240</v>
      </c>
      <c r="B108" s="13"/>
      <c r="C108" s="13"/>
      <c r="D108" s="13"/>
      <c r="E108" s="13"/>
      <c r="F108" s="13"/>
      <c r="G108" s="13"/>
      <c r="H108" s="13"/>
      <c r="I108" s="13"/>
      <c r="J108" s="82"/>
      <c r="K108" s="82"/>
      <c r="L108" s="13"/>
      <c r="M108" s="13"/>
      <c r="N108" s="13"/>
      <c r="O108" s="13"/>
      <c r="P108" s="13"/>
      <c r="Q108" s="13">
        <v>64</v>
      </c>
      <c r="R108" s="13">
        <v>25</v>
      </c>
      <c r="S108" s="13">
        <v>30</v>
      </c>
      <c r="T108" s="13">
        <v>43</v>
      </c>
      <c r="U108" s="13">
        <v>37</v>
      </c>
      <c r="V108" s="3"/>
      <c r="W108" s="12" t="str">
        <f>VLOOKUP($A:$A,そば!$A:$AY,3,0)</f>
        <v>x</v>
      </c>
      <c r="X108" s="13" t="str">
        <f>VLOOKUP($A:$A,そば!$A:$AY,8,0)</f>
        <v>x</v>
      </c>
      <c r="Y108" s="13" t="str">
        <f>VLOOKUP($A:$A,そば!$A:$AY,13,0)</f>
        <v>x</v>
      </c>
      <c r="Z108" s="13" t="str">
        <f>VLOOKUP($A:$A,そば!$A:$AY,18,0)</f>
        <v>x</v>
      </c>
      <c r="AA108" s="13" t="str">
        <f>VLOOKUP($A:$A,そば!$A:$AY,23,0)</f>
        <v>x</v>
      </c>
      <c r="AB108" s="13" t="str">
        <f>VLOOKUP($A:$A,そば!$A:$AY,28,0)</f>
        <v>x</v>
      </c>
      <c r="AC108" s="13" t="str">
        <f>VLOOKUP($A:$A,そば!$A:$AY,33,0)</f>
        <v>x</v>
      </c>
      <c r="AD108" s="13" t="str">
        <f>VLOOKUP($A:$A,そば!$A:$AY,38,0)</f>
        <v>x</v>
      </c>
      <c r="AE108" s="13" t="str">
        <f>VLOOKUP($A:$A,そば!$A:$AY,43,0)</f>
        <v>x</v>
      </c>
      <c r="AF108" s="13" t="str">
        <f>VLOOKUP($A:$A,そば!$A:$AY,48,0)</f>
        <v>x</v>
      </c>
      <c r="AG108" s="3"/>
      <c r="AH108" s="3"/>
      <c r="AI108" s="3"/>
      <c r="AJ108" s="3"/>
      <c r="AK108" s="3"/>
      <c r="AL108" s="3"/>
      <c r="AM108" s="3"/>
      <c r="AN108" s="3"/>
    </row>
    <row r="109" spans="1:40">
      <c r="A109" s="3" t="s">
        <v>241</v>
      </c>
      <c r="B109" s="13"/>
      <c r="C109" s="13"/>
      <c r="D109" s="13"/>
      <c r="E109" s="13"/>
      <c r="F109" s="13"/>
      <c r="G109" s="13"/>
      <c r="H109" s="13"/>
      <c r="I109" s="13"/>
      <c r="J109" s="82"/>
      <c r="K109" s="82"/>
      <c r="L109" s="13"/>
      <c r="M109" s="13"/>
      <c r="N109" s="13"/>
      <c r="O109" s="13"/>
      <c r="P109" s="13"/>
      <c r="Q109" s="13">
        <v>64</v>
      </c>
      <c r="R109" s="13">
        <v>25</v>
      </c>
      <c r="S109" s="13">
        <v>30</v>
      </c>
      <c r="T109" s="13">
        <v>43</v>
      </c>
      <c r="U109" s="13">
        <v>37</v>
      </c>
      <c r="V109" s="3"/>
      <c r="W109" s="12" t="str">
        <f>VLOOKUP($A:$A,そば!$A:$AY,3,0)</f>
        <v>-</v>
      </c>
      <c r="X109" s="13" t="str">
        <f>VLOOKUP($A:$A,そば!$A:$AY,8,0)</f>
        <v>-</v>
      </c>
      <c r="Y109" s="13" t="str">
        <f>VLOOKUP($A:$A,そば!$A:$AY,13,0)</f>
        <v>-</v>
      </c>
      <c r="Z109" s="13" t="str">
        <f>VLOOKUP($A:$A,そば!$A:$AY,18,0)</f>
        <v>-</v>
      </c>
      <c r="AA109" s="13" t="str">
        <f>VLOOKUP($A:$A,そば!$A:$AY,23,0)</f>
        <v>-</v>
      </c>
      <c r="AB109" s="13" t="str">
        <f>VLOOKUP($A:$A,そば!$A:$AY,28,0)</f>
        <v>-</v>
      </c>
      <c r="AC109" s="13" t="str">
        <f>VLOOKUP($A:$A,そば!$A:$AY,33,0)</f>
        <v>-</v>
      </c>
      <c r="AD109" s="13" t="str">
        <f>VLOOKUP($A:$A,そば!$A:$AY,38,0)</f>
        <v>-</v>
      </c>
      <c r="AE109" s="13" t="str">
        <f>VLOOKUP($A:$A,そば!$A:$AY,43,0)</f>
        <v>-</v>
      </c>
      <c r="AF109" s="13" t="str">
        <f>VLOOKUP($A:$A,そば!$A:$AY,48,0)</f>
        <v>-</v>
      </c>
      <c r="AG109" s="3"/>
      <c r="AH109" s="3"/>
      <c r="AI109" s="3"/>
      <c r="AJ109" s="3"/>
      <c r="AK109" s="3"/>
      <c r="AL109" s="3"/>
      <c r="AM109" s="3"/>
      <c r="AN109" s="3"/>
    </row>
    <row r="110" spans="1:40">
      <c r="A110" s="3" t="s">
        <v>242</v>
      </c>
      <c r="B110" s="13"/>
      <c r="C110" s="13"/>
      <c r="D110" s="13"/>
      <c r="E110" s="13"/>
      <c r="F110" s="13"/>
      <c r="G110" s="13"/>
      <c r="H110" s="13"/>
      <c r="I110" s="13"/>
      <c r="J110" s="82"/>
      <c r="K110" s="82"/>
      <c r="L110" s="13"/>
      <c r="M110" s="13"/>
      <c r="N110" s="13"/>
      <c r="O110" s="13"/>
      <c r="P110" s="13"/>
      <c r="Q110" s="13">
        <v>64</v>
      </c>
      <c r="R110" s="13">
        <v>25</v>
      </c>
      <c r="S110" s="13">
        <v>30</v>
      </c>
      <c r="T110" s="13">
        <v>43</v>
      </c>
      <c r="U110" s="13">
        <v>37</v>
      </c>
      <c r="V110" s="3"/>
      <c r="W110" s="12" t="str">
        <f>VLOOKUP($A:$A,そば!$A:$AY,3,0)</f>
        <v>-</v>
      </c>
      <c r="X110" s="13" t="str">
        <f>VLOOKUP($A:$A,そば!$A:$AY,8,0)</f>
        <v>-</v>
      </c>
      <c r="Y110" s="13" t="str">
        <f>VLOOKUP($A:$A,そば!$A:$AY,13,0)</f>
        <v>x</v>
      </c>
      <c r="Z110" s="13" t="str">
        <f>VLOOKUP($A:$A,そば!$A:$AY,18,0)</f>
        <v>x</v>
      </c>
      <c r="AA110" s="13" t="str">
        <f>VLOOKUP($A:$A,そば!$A:$AY,23,0)</f>
        <v>-</v>
      </c>
      <c r="AB110" s="13" t="str">
        <f>VLOOKUP($A:$A,そば!$A:$AY,28,0)</f>
        <v>-</v>
      </c>
      <c r="AC110" s="13" t="str">
        <f>VLOOKUP($A:$A,そば!$A:$AY,33,0)</f>
        <v>x</v>
      </c>
      <c r="AD110" s="13" t="str">
        <f>VLOOKUP($A:$A,そば!$A:$AY,38,0)</f>
        <v>x</v>
      </c>
      <c r="AE110" s="13" t="str">
        <f>VLOOKUP($A:$A,そば!$A:$AY,43,0)</f>
        <v>-</v>
      </c>
      <c r="AF110" s="13" t="str">
        <f>VLOOKUP($A:$A,そば!$A:$AY,48,0)</f>
        <v>-</v>
      </c>
      <c r="AG110" s="3"/>
      <c r="AH110" s="3"/>
      <c r="AI110" s="3"/>
      <c r="AJ110" s="3"/>
      <c r="AK110" s="3"/>
      <c r="AL110" s="3"/>
      <c r="AM110" s="3"/>
      <c r="AN110" s="3"/>
    </row>
    <row r="111" spans="1:40">
      <c r="A111" s="3" t="s">
        <v>243</v>
      </c>
      <c r="B111" s="13"/>
      <c r="C111" s="13"/>
      <c r="D111" s="13"/>
      <c r="E111" s="13"/>
      <c r="F111" s="13"/>
      <c r="G111" s="13"/>
      <c r="H111" s="13"/>
      <c r="I111" s="13"/>
      <c r="J111" s="82"/>
      <c r="K111" s="82"/>
      <c r="L111" s="13"/>
      <c r="M111" s="13"/>
      <c r="N111" s="13"/>
      <c r="O111" s="13"/>
      <c r="P111" s="13"/>
      <c r="Q111" s="13">
        <v>64</v>
      </c>
      <c r="R111" s="13">
        <v>25</v>
      </c>
      <c r="S111" s="13">
        <v>30</v>
      </c>
      <c r="T111" s="13">
        <v>43</v>
      </c>
      <c r="U111" s="13">
        <v>37</v>
      </c>
      <c r="V111" s="3"/>
      <c r="W111" s="12" t="str">
        <f>VLOOKUP($A:$A,そば!$A:$AY,3,0)</f>
        <v>-</v>
      </c>
      <c r="X111" s="13" t="str">
        <f>VLOOKUP($A:$A,そば!$A:$AY,8,0)</f>
        <v>-</v>
      </c>
      <c r="Y111" s="13" t="str">
        <f>VLOOKUP($A:$A,そば!$A:$AY,13,0)</f>
        <v>-</v>
      </c>
      <c r="Z111" s="13" t="str">
        <f>VLOOKUP($A:$A,そば!$A:$AY,18,0)</f>
        <v>-</v>
      </c>
      <c r="AA111" s="13" t="str">
        <f>VLOOKUP($A:$A,そば!$A:$AY,23,0)</f>
        <v>-</v>
      </c>
      <c r="AB111" s="13" t="str">
        <f>VLOOKUP($A:$A,そば!$A:$AY,28,0)</f>
        <v>-</v>
      </c>
      <c r="AC111" s="13" t="str">
        <f>VLOOKUP($A:$A,そば!$A:$AY,33,0)</f>
        <v>-</v>
      </c>
      <c r="AD111" s="13" t="str">
        <f>VLOOKUP($A:$A,そば!$A:$AY,38,0)</f>
        <v>-</v>
      </c>
      <c r="AE111" s="13" t="str">
        <f>VLOOKUP($A:$A,そば!$A:$AY,43,0)</f>
        <v>-</v>
      </c>
      <c r="AF111" s="13" t="str">
        <f>VLOOKUP($A:$A,そば!$A:$AY,48,0)</f>
        <v>-</v>
      </c>
      <c r="AG111" s="3"/>
      <c r="AH111" s="3"/>
      <c r="AI111" s="3"/>
      <c r="AJ111" s="3"/>
      <c r="AK111" s="3"/>
      <c r="AL111" s="3"/>
      <c r="AM111" s="3"/>
      <c r="AN111" s="3"/>
    </row>
    <row r="112" spans="1:40">
      <c r="A112" s="3" t="s">
        <v>244</v>
      </c>
      <c r="B112" s="13"/>
      <c r="C112" s="13"/>
      <c r="D112" s="13"/>
      <c r="E112" s="13"/>
      <c r="F112" s="13"/>
      <c r="G112" s="13"/>
      <c r="H112" s="13"/>
      <c r="I112" s="13"/>
      <c r="J112" s="82"/>
      <c r="K112" s="82"/>
      <c r="L112" s="13"/>
      <c r="M112" s="13"/>
      <c r="N112" s="13"/>
      <c r="O112" s="13"/>
      <c r="P112" s="13"/>
      <c r="Q112" s="13">
        <v>64</v>
      </c>
      <c r="R112" s="13">
        <v>25</v>
      </c>
      <c r="S112" s="13">
        <v>30</v>
      </c>
      <c r="T112" s="13">
        <v>43</v>
      </c>
      <c r="U112" s="13">
        <v>37</v>
      </c>
      <c r="V112" s="3"/>
      <c r="W112" s="12" t="str">
        <f>VLOOKUP($A:$A,そば!$A:$AY,3,0)</f>
        <v>-</v>
      </c>
      <c r="X112" s="13" t="str">
        <f>VLOOKUP($A:$A,そば!$A:$AY,8,0)</f>
        <v>-</v>
      </c>
      <c r="Y112" s="13" t="str">
        <f>VLOOKUP($A:$A,そば!$A:$AY,13,0)</f>
        <v>-</v>
      </c>
      <c r="Z112" s="13" t="str">
        <f>VLOOKUP($A:$A,そば!$A:$AY,18,0)</f>
        <v>-</v>
      </c>
      <c r="AA112" s="13" t="str">
        <f>VLOOKUP($A:$A,そば!$A:$AY,23,0)</f>
        <v>-</v>
      </c>
      <c r="AB112" s="13" t="str">
        <f>VLOOKUP($A:$A,そば!$A:$AY,28,0)</f>
        <v>-</v>
      </c>
      <c r="AC112" s="13" t="str">
        <f>VLOOKUP($A:$A,そば!$A:$AY,33,0)</f>
        <v>-</v>
      </c>
      <c r="AD112" s="13" t="str">
        <f>VLOOKUP($A:$A,そば!$A:$AY,38,0)</f>
        <v>-</v>
      </c>
      <c r="AE112" s="13" t="str">
        <f>VLOOKUP($A:$A,そば!$A:$AY,43,0)</f>
        <v>-</v>
      </c>
      <c r="AF112" s="13" t="str">
        <f>VLOOKUP($A:$A,そば!$A:$AY,48,0)</f>
        <v>-</v>
      </c>
      <c r="AG112" s="3"/>
      <c r="AH112" s="3"/>
      <c r="AI112" s="3"/>
      <c r="AJ112" s="3"/>
      <c r="AK112" s="3"/>
      <c r="AL112" s="3"/>
      <c r="AM112" s="3"/>
      <c r="AN112" s="3"/>
    </row>
    <row r="113" spans="1:40">
      <c r="A113" s="3" t="s">
        <v>245</v>
      </c>
      <c r="B113" s="13">
        <v>59</v>
      </c>
      <c r="C113" s="13">
        <v>52</v>
      </c>
      <c r="D113" s="13">
        <v>74</v>
      </c>
      <c r="E113" s="13">
        <v>30</v>
      </c>
      <c r="F113" s="13">
        <v>67</v>
      </c>
      <c r="G113" s="13">
        <v>80</v>
      </c>
      <c r="H113" s="13">
        <v>110</v>
      </c>
      <c r="I113" s="13">
        <v>64</v>
      </c>
      <c r="J113" s="82">
        <v>59</v>
      </c>
      <c r="K113" s="82">
        <v>90</v>
      </c>
      <c r="L113" s="13"/>
      <c r="M113" s="13"/>
      <c r="N113" s="13"/>
      <c r="O113" s="13"/>
      <c r="P113" s="13"/>
      <c r="Q113" s="13">
        <v>64</v>
      </c>
      <c r="R113" s="13">
        <v>25</v>
      </c>
      <c r="S113" s="13">
        <v>30</v>
      </c>
      <c r="T113" s="13">
        <v>43</v>
      </c>
      <c r="U113" s="13">
        <v>37</v>
      </c>
      <c r="V113" s="3"/>
      <c r="W113" s="12">
        <f>VLOOKUP($A:$A,そば!$A:$AY,3,0)</f>
        <v>59</v>
      </c>
      <c r="X113" s="13">
        <f>VLOOKUP($A:$A,そば!$A:$AY,8,0)</f>
        <v>52</v>
      </c>
      <c r="Y113" s="13">
        <f>VLOOKUP($A:$A,そば!$A:$AY,13,0)</f>
        <v>74</v>
      </c>
      <c r="Z113" s="13">
        <f>VLOOKUP($A:$A,そば!$A:$AY,18,0)</f>
        <v>30</v>
      </c>
      <c r="AA113" s="13">
        <f>VLOOKUP($A:$A,そば!$A:$AY,23,0)</f>
        <v>67</v>
      </c>
      <c r="AB113" s="13">
        <f>VLOOKUP($A:$A,そば!$A:$AY,28,0)</f>
        <v>80</v>
      </c>
      <c r="AC113" s="13">
        <f>VLOOKUP($A:$A,そば!$A:$AY,33,0)</f>
        <v>110</v>
      </c>
      <c r="AD113" s="13">
        <f>VLOOKUP($A:$A,そば!$A:$AY,38,0)</f>
        <v>64</v>
      </c>
      <c r="AE113" s="13">
        <f>VLOOKUP($A:$A,そば!$A:$AY,43,0)</f>
        <v>59</v>
      </c>
      <c r="AF113" s="13">
        <f>VLOOKUP($A:$A,そば!$A:$AY,48,0)</f>
        <v>90</v>
      </c>
      <c r="AG113" s="3"/>
      <c r="AH113" s="3"/>
      <c r="AI113" s="3"/>
      <c r="AJ113" s="3"/>
      <c r="AK113" s="3"/>
      <c r="AL113" s="3"/>
      <c r="AM113" s="3"/>
      <c r="AN113" s="3"/>
    </row>
    <row r="114" spans="1:40">
      <c r="A114" s="3" t="s">
        <v>246</v>
      </c>
      <c r="B114" s="13"/>
      <c r="C114" s="13"/>
      <c r="D114" s="13"/>
      <c r="E114" s="13"/>
      <c r="F114" s="13"/>
      <c r="G114" s="13"/>
      <c r="H114" s="13"/>
      <c r="I114" s="13"/>
      <c r="J114" s="82"/>
      <c r="K114" s="82"/>
      <c r="L114" s="13"/>
      <c r="M114" s="13"/>
      <c r="N114" s="13"/>
      <c r="O114" s="13"/>
      <c r="P114" s="13"/>
      <c r="Q114" s="13">
        <v>64</v>
      </c>
      <c r="R114" s="13">
        <v>25</v>
      </c>
      <c r="S114" s="13">
        <v>30</v>
      </c>
      <c r="T114" s="13">
        <v>43</v>
      </c>
      <c r="U114" s="13">
        <v>37</v>
      </c>
      <c r="V114" s="3"/>
      <c r="W114" s="12" t="str">
        <f>VLOOKUP($A:$A,そば!$A:$AY,3,0)</f>
        <v>-</v>
      </c>
      <c r="X114" s="13" t="str">
        <f>VLOOKUP($A:$A,そば!$A:$AY,8,0)</f>
        <v>-</v>
      </c>
      <c r="Y114" s="13" t="str">
        <f>VLOOKUP($A:$A,そば!$A:$AY,13,0)</f>
        <v>-</v>
      </c>
      <c r="Z114" s="13" t="str">
        <f>VLOOKUP($A:$A,そば!$A:$AY,18,0)</f>
        <v>-</v>
      </c>
      <c r="AA114" s="13" t="str">
        <f>VLOOKUP($A:$A,そば!$A:$AY,23,0)</f>
        <v>-</v>
      </c>
      <c r="AB114" s="13" t="str">
        <f>VLOOKUP($A:$A,そば!$A:$AY,28,0)</f>
        <v>-</v>
      </c>
      <c r="AC114" s="13" t="str">
        <f>VLOOKUP($A:$A,そば!$A:$AY,33,0)</f>
        <v>-</v>
      </c>
      <c r="AD114" s="13" t="str">
        <f>VLOOKUP($A:$A,そば!$A:$AY,38,0)</f>
        <v>-</v>
      </c>
      <c r="AE114" s="13" t="str">
        <f>VLOOKUP($A:$A,そば!$A:$AY,43,0)</f>
        <v>-</v>
      </c>
      <c r="AF114" s="13" t="str">
        <f>VLOOKUP($A:$A,そば!$A:$AY,48,0)</f>
        <v>-</v>
      </c>
      <c r="AG114" s="3"/>
      <c r="AH114" s="3"/>
      <c r="AI114" s="3"/>
      <c r="AJ114" s="3"/>
      <c r="AK114" s="3"/>
      <c r="AL114" s="3"/>
      <c r="AM114" s="3"/>
      <c r="AN114" s="3"/>
    </row>
    <row r="115" spans="1:40">
      <c r="A115" s="3" t="s">
        <v>247</v>
      </c>
      <c r="B115" s="13">
        <v>17</v>
      </c>
      <c r="C115" s="13">
        <v>20</v>
      </c>
      <c r="D115" s="13">
        <v>15</v>
      </c>
      <c r="E115" s="13">
        <v>0</v>
      </c>
      <c r="F115" s="13">
        <v>28</v>
      </c>
      <c r="G115" s="13"/>
      <c r="H115" s="13"/>
      <c r="I115" s="13">
        <v>7</v>
      </c>
      <c r="J115" s="82"/>
      <c r="K115" s="82"/>
      <c r="L115" s="13"/>
      <c r="M115" s="13"/>
      <c r="N115" s="13"/>
      <c r="O115" s="13"/>
      <c r="P115" s="13"/>
      <c r="Q115" s="13">
        <v>64</v>
      </c>
      <c r="R115" s="13">
        <v>25</v>
      </c>
      <c r="S115" s="13">
        <v>30</v>
      </c>
      <c r="T115" s="13">
        <v>43</v>
      </c>
      <c r="U115" s="13">
        <v>37</v>
      </c>
      <c r="V115" s="3"/>
      <c r="W115" s="12">
        <f>VLOOKUP($A:$A,そば!$A:$AY,3,0)</f>
        <v>17</v>
      </c>
      <c r="X115" s="13">
        <f>VLOOKUP($A:$A,そば!$A:$AY,8,0)</f>
        <v>20</v>
      </c>
      <c r="Y115" s="13">
        <f>VLOOKUP($A:$A,そば!$A:$AY,13,0)</f>
        <v>15</v>
      </c>
      <c r="Z115" s="13">
        <f>VLOOKUP($A:$A,そば!$A:$AY,18,0)</f>
        <v>0</v>
      </c>
      <c r="AA115" s="13">
        <f>VLOOKUP($A:$A,そば!$A:$AY,23,0)</f>
        <v>28</v>
      </c>
      <c r="AB115" s="13" t="str">
        <f>VLOOKUP($A:$A,そば!$A:$AY,28,0)</f>
        <v>x</v>
      </c>
      <c r="AC115" s="13" t="str">
        <f>VLOOKUP($A:$A,そば!$A:$AY,33,0)</f>
        <v>x</v>
      </c>
      <c r="AD115" s="13">
        <f>VLOOKUP($A:$A,そば!$A:$AY,38,0)</f>
        <v>7</v>
      </c>
      <c r="AE115" s="13" t="str">
        <f>VLOOKUP($A:$A,そば!$A:$AY,43,0)</f>
        <v>x</v>
      </c>
      <c r="AF115" s="13" t="str">
        <f>VLOOKUP($A:$A,そば!$A:$AY,48,0)</f>
        <v>x</v>
      </c>
      <c r="AG115" s="3"/>
      <c r="AH115" s="3"/>
      <c r="AI115" s="3"/>
      <c r="AJ115" s="3"/>
      <c r="AK115" s="3"/>
      <c r="AL115" s="3"/>
      <c r="AM115" s="3"/>
      <c r="AN115" s="3"/>
    </row>
    <row r="116" spans="1:40">
      <c r="A116" s="3" t="s">
        <v>248</v>
      </c>
      <c r="B116" s="13"/>
      <c r="C116" s="13"/>
      <c r="D116" s="13"/>
      <c r="E116" s="13"/>
      <c r="F116" s="13"/>
      <c r="G116" s="13"/>
      <c r="H116" s="13"/>
      <c r="I116" s="13"/>
      <c r="J116" s="82"/>
      <c r="K116" s="82"/>
      <c r="L116" s="13"/>
      <c r="M116" s="13"/>
      <c r="N116" s="13"/>
      <c r="O116" s="13"/>
      <c r="P116" s="13"/>
      <c r="Q116" s="13">
        <v>64</v>
      </c>
      <c r="R116" s="13">
        <v>25</v>
      </c>
      <c r="S116" s="13">
        <v>30</v>
      </c>
      <c r="T116" s="13">
        <v>43</v>
      </c>
      <c r="U116" s="13">
        <v>37</v>
      </c>
      <c r="V116" s="3"/>
      <c r="W116" s="12" t="str">
        <f>VLOOKUP($A:$A,そば!$A:$AY,3,0)</f>
        <v>-</v>
      </c>
      <c r="X116" s="13" t="str">
        <f>VLOOKUP($A:$A,そば!$A:$AY,8,0)</f>
        <v>-</v>
      </c>
      <c r="Y116" s="13" t="str">
        <f>VLOOKUP($A:$A,そば!$A:$AY,13,0)</f>
        <v>-</v>
      </c>
      <c r="Z116" s="13" t="str">
        <f>VLOOKUP($A:$A,そば!$A:$AY,18,0)</f>
        <v>-</v>
      </c>
      <c r="AA116" s="13" t="str">
        <f>VLOOKUP($A:$A,そば!$A:$AY,23,0)</f>
        <v>-</v>
      </c>
      <c r="AB116" s="13" t="str">
        <f>VLOOKUP($A:$A,そば!$A:$AY,28,0)</f>
        <v>-</v>
      </c>
      <c r="AC116" s="13" t="str">
        <f>VLOOKUP($A:$A,そば!$A:$AY,33,0)</f>
        <v>-</v>
      </c>
      <c r="AD116" s="13" t="str">
        <f>VLOOKUP($A:$A,そば!$A:$AY,38,0)</f>
        <v>-</v>
      </c>
      <c r="AE116" s="13" t="str">
        <f>VLOOKUP($A:$A,そば!$A:$AY,43,0)</f>
        <v>-</v>
      </c>
      <c r="AF116" s="13" t="str">
        <f>VLOOKUP($A:$A,そば!$A:$AY,48,0)</f>
        <v>-</v>
      </c>
      <c r="AG116" s="3"/>
      <c r="AH116" s="3"/>
      <c r="AI116" s="3"/>
      <c r="AJ116" s="3"/>
      <c r="AK116" s="3"/>
      <c r="AL116" s="3"/>
      <c r="AM116" s="3"/>
      <c r="AN116" s="3"/>
    </row>
    <row r="117" spans="1:40">
      <c r="A117" s="3" t="s">
        <v>249</v>
      </c>
      <c r="B117" s="13"/>
      <c r="C117" s="13"/>
      <c r="D117" s="13"/>
      <c r="E117" s="13"/>
      <c r="F117" s="13"/>
      <c r="G117" s="13"/>
      <c r="H117" s="13"/>
      <c r="I117" s="13"/>
      <c r="J117" s="82"/>
      <c r="K117" s="82"/>
      <c r="L117" s="13"/>
      <c r="M117" s="13"/>
      <c r="N117" s="13"/>
      <c r="O117" s="13"/>
      <c r="P117" s="13"/>
      <c r="Q117" s="13">
        <v>64</v>
      </c>
      <c r="R117" s="13">
        <v>25</v>
      </c>
      <c r="S117" s="13">
        <v>30</v>
      </c>
      <c r="T117" s="13">
        <v>43</v>
      </c>
      <c r="U117" s="13">
        <v>37</v>
      </c>
      <c r="V117" s="3"/>
      <c r="W117" s="12" t="str">
        <f>VLOOKUP($A:$A,そば!$A:$AY,3,0)</f>
        <v>-</v>
      </c>
      <c r="X117" s="13" t="str">
        <f>VLOOKUP($A:$A,そば!$A:$AY,8,0)</f>
        <v>x</v>
      </c>
      <c r="Y117" s="13" t="str">
        <f>VLOOKUP($A:$A,そば!$A:$AY,13,0)</f>
        <v>x</v>
      </c>
      <c r="Z117" s="13" t="str">
        <f>VLOOKUP($A:$A,そば!$A:$AY,18,0)</f>
        <v>x</v>
      </c>
      <c r="AA117" s="13" t="str">
        <f>VLOOKUP($A:$A,そば!$A:$AY,23,0)</f>
        <v>x</v>
      </c>
      <c r="AB117" s="13" t="str">
        <f>VLOOKUP($A:$A,そば!$A:$AY,28,0)</f>
        <v>x</v>
      </c>
      <c r="AC117" s="13" t="str">
        <f>VLOOKUP($A:$A,そば!$A:$AY,33,0)</f>
        <v>-</v>
      </c>
      <c r="AD117" s="13" t="str">
        <f>VLOOKUP($A:$A,そば!$A:$AY,38,0)</f>
        <v>x</v>
      </c>
      <c r="AE117" s="13" t="str">
        <f>VLOOKUP($A:$A,そば!$A:$AY,43,0)</f>
        <v>x</v>
      </c>
      <c r="AF117" s="13" t="str">
        <f>VLOOKUP($A:$A,そば!$A:$AY,48,0)</f>
        <v>-</v>
      </c>
      <c r="AG117" s="3"/>
      <c r="AH117" s="3"/>
      <c r="AI117" s="3"/>
      <c r="AJ117" s="3"/>
      <c r="AK117" s="3"/>
      <c r="AL117" s="3"/>
      <c r="AM117" s="3"/>
      <c r="AN117" s="3"/>
    </row>
    <row r="118" spans="1:40">
      <c r="A118" s="3" t="s">
        <v>250</v>
      </c>
      <c r="B118" s="13"/>
      <c r="C118" s="13"/>
      <c r="D118" s="13"/>
      <c r="E118" s="13"/>
      <c r="F118" s="13"/>
      <c r="G118" s="13"/>
      <c r="H118" s="13"/>
      <c r="I118" s="13"/>
      <c r="J118" s="82"/>
      <c r="K118" s="82"/>
      <c r="L118" s="13"/>
      <c r="M118" s="13"/>
      <c r="N118" s="13"/>
      <c r="O118" s="13"/>
      <c r="P118" s="13"/>
      <c r="Q118" s="13">
        <v>64</v>
      </c>
      <c r="R118" s="13">
        <v>25</v>
      </c>
      <c r="S118" s="13">
        <v>30</v>
      </c>
      <c r="T118" s="13">
        <v>43</v>
      </c>
      <c r="U118" s="13">
        <v>37</v>
      </c>
      <c r="V118" s="3"/>
      <c r="W118" s="12" t="str">
        <f>VLOOKUP($A:$A,そば!$A:$AY,3,0)</f>
        <v>x</v>
      </c>
      <c r="X118" s="13" t="str">
        <f>VLOOKUP($A:$A,そば!$A:$AY,8,0)</f>
        <v>x</v>
      </c>
      <c r="Y118" s="13" t="str">
        <f>VLOOKUP($A:$A,そば!$A:$AY,13,0)</f>
        <v>x</v>
      </c>
      <c r="Z118" s="13" t="str">
        <f>VLOOKUP($A:$A,そば!$A:$AY,18,0)</f>
        <v>x</v>
      </c>
      <c r="AA118" s="13" t="str">
        <f>VLOOKUP($A:$A,そば!$A:$AY,23,0)</f>
        <v>x</v>
      </c>
      <c r="AB118" s="13" t="str">
        <f>VLOOKUP($A:$A,そば!$A:$AY,28,0)</f>
        <v>x</v>
      </c>
      <c r="AC118" s="13" t="str">
        <f>VLOOKUP($A:$A,そば!$A:$AY,33,0)</f>
        <v>x</v>
      </c>
      <c r="AD118" s="13" t="str">
        <f>VLOOKUP($A:$A,そば!$A:$AY,38,0)</f>
        <v>x</v>
      </c>
      <c r="AE118" s="13" t="str">
        <f>VLOOKUP($A:$A,そば!$A:$AY,43,0)</f>
        <v>x</v>
      </c>
      <c r="AF118" s="13" t="str">
        <f>VLOOKUP($A:$A,そば!$A:$AY,48,0)</f>
        <v>x</v>
      </c>
      <c r="AG118" s="3"/>
      <c r="AH118" s="3"/>
      <c r="AI118" s="3"/>
      <c r="AJ118" s="3"/>
      <c r="AK118" s="3"/>
      <c r="AL118" s="3"/>
      <c r="AM118" s="3"/>
      <c r="AN118" s="3"/>
    </row>
    <row r="119" spans="1:40">
      <c r="A119" s="3" t="s">
        <v>251</v>
      </c>
      <c r="B119" s="13"/>
      <c r="C119" s="13"/>
      <c r="D119" s="13"/>
      <c r="E119" s="13"/>
      <c r="F119" s="13"/>
      <c r="G119" s="13"/>
      <c r="H119" s="13"/>
      <c r="I119" s="13"/>
      <c r="J119" s="82"/>
      <c r="K119" s="82"/>
      <c r="L119" s="13"/>
      <c r="M119" s="13"/>
      <c r="N119" s="13"/>
      <c r="O119" s="13"/>
      <c r="P119" s="13"/>
      <c r="Q119" s="13">
        <v>64</v>
      </c>
      <c r="R119" s="13">
        <v>25</v>
      </c>
      <c r="S119" s="13">
        <v>30</v>
      </c>
      <c r="T119" s="13">
        <v>43</v>
      </c>
      <c r="U119" s="13">
        <v>37</v>
      </c>
      <c r="V119" s="3"/>
      <c r="W119" s="12" t="str">
        <f>VLOOKUP($A:$A,そば!$A:$AY,3,0)</f>
        <v>-</v>
      </c>
      <c r="X119" s="13" t="str">
        <f>VLOOKUP($A:$A,そば!$A:$AY,8,0)</f>
        <v>-</v>
      </c>
      <c r="Y119" s="13" t="str">
        <f>VLOOKUP($A:$A,そば!$A:$AY,13,0)</f>
        <v>-</v>
      </c>
      <c r="Z119" s="13" t="str">
        <f>VLOOKUP($A:$A,そば!$A:$AY,18,0)</f>
        <v>-</v>
      </c>
      <c r="AA119" s="13" t="str">
        <f>VLOOKUP($A:$A,そば!$A:$AY,23,0)</f>
        <v>-</v>
      </c>
      <c r="AB119" s="13" t="str">
        <f>VLOOKUP($A:$A,そば!$A:$AY,28,0)</f>
        <v>-</v>
      </c>
      <c r="AC119" s="13" t="str">
        <f>VLOOKUP($A:$A,そば!$A:$AY,33,0)</f>
        <v>-</v>
      </c>
      <c r="AD119" s="13" t="str">
        <f>VLOOKUP($A:$A,そば!$A:$AY,38,0)</f>
        <v>-</v>
      </c>
      <c r="AE119" s="13" t="str">
        <f>VLOOKUP($A:$A,そば!$A:$AY,43,0)</f>
        <v>-</v>
      </c>
      <c r="AF119" s="13" t="str">
        <f>VLOOKUP($A:$A,そば!$A:$AY,48,0)</f>
        <v>-</v>
      </c>
      <c r="AG119" s="3"/>
      <c r="AH119" s="3"/>
      <c r="AI119" s="3"/>
      <c r="AJ119" s="3"/>
      <c r="AK119" s="3"/>
      <c r="AL119" s="3"/>
      <c r="AM119" s="3"/>
      <c r="AN119" s="3"/>
    </row>
    <row r="120" spans="1:40">
      <c r="A120" s="3" t="s">
        <v>252</v>
      </c>
      <c r="B120" s="13"/>
      <c r="C120" s="13"/>
      <c r="D120" s="13"/>
      <c r="E120" s="13"/>
      <c r="F120" s="13"/>
      <c r="G120" s="13"/>
      <c r="H120" s="13"/>
      <c r="I120" s="13"/>
      <c r="J120" s="82"/>
      <c r="K120" s="82"/>
      <c r="L120" s="13"/>
      <c r="M120" s="13"/>
      <c r="N120" s="13"/>
      <c r="O120" s="13"/>
      <c r="P120" s="13"/>
      <c r="Q120" s="13">
        <v>64</v>
      </c>
      <c r="R120" s="13">
        <v>25</v>
      </c>
      <c r="S120" s="13">
        <v>30</v>
      </c>
      <c r="T120" s="13">
        <v>43</v>
      </c>
      <c r="U120" s="13">
        <v>37</v>
      </c>
      <c r="V120" s="3"/>
      <c r="W120" s="12" t="str">
        <f>VLOOKUP($A:$A,そば!$A:$AY,3,0)</f>
        <v>-</v>
      </c>
      <c r="X120" s="13" t="str">
        <f>VLOOKUP($A:$A,そば!$A:$AY,8,0)</f>
        <v>-</v>
      </c>
      <c r="Y120" s="13" t="str">
        <f>VLOOKUP($A:$A,そば!$A:$AY,13,0)</f>
        <v>-</v>
      </c>
      <c r="Z120" s="13" t="str">
        <f>VLOOKUP($A:$A,そば!$A:$AY,18,0)</f>
        <v>-</v>
      </c>
      <c r="AA120" s="13" t="str">
        <f>VLOOKUP($A:$A,そば!$A:$AY,23,0)</f>
        <v>-</v>
      </c>
      <c r="AB120" s="13" t="str">
        <f>VLOOKUP($A:$A,そば!$A:$AY,28,0)</f>
        <v>-</v>
      </c>
      <c r="AC120" s="13" t="str">
        <f>VLOOKUP($A:$A,そば!$A:$AY,33,0)</f>
        <v>-</v>
      </c>
      <c r="AD120" s="13" t="str">
        <f>VLOOKUP($A:$A,そば!$A:$AY,38,0)</f>
        <v>-</v>
      </c>
      <c r="AE120" s="13" t="str">
        <f>VLOOKUP($A:$A,そば!$A:$AY,43,0)</f>
        <v>-</v>
      </c>
      <c r="AF120" s="13" t="str">
        <f>VLOOKUP($A:$A,そば!$A:$AY,48,0)</f>
        <v>-</v>
      </c>
      <c r="AG120" s="3"/>
      <c r="AH120" s="3"/>
      <c r="AI120" s="3"/>
      <c r="AJ120" s="3"/>
      <c r="AK120" s="3"/>
      <c r="AL120" s="3"/>
      <c r="AM120" s="3"/>
      <c r="AN120" s="3"/>
    </row>
    <row r="121" spans="1:40">
      <c r="A121" s="3" t="s">
        <v>253</v>
      </c>
      <c r="B121" s="13"/>
      <c r="C121" s="13"/>
      <c r="D121" s="13"/>
      <c r="E121" s="13"/>
      <c r="F121" s="13"/>
      <c r="G121" s="13"/>
      <c r="H121" s="13"/>
      <c r="I121" s="13"/>
      <c r="J121" s="82"/>
      <c r="K121" s="82"/>
      <c r="L121" s="13"/>
      <c r="M121" s="13"/>
      <c r="N121" s="13"/>
      <c r="O121" s="13"/>
      <c r="P121" s="13"/>
      <c r="Q121" s="13">
        <v>64</v>
      </c>
      <c r="R121" s="13">
        <v>25</v>
      </c>
      <c r="S121" s="13">
        <v>30</v>
      </c>
      <c r="T121" s="13">
        <v>43</v>
      </c>
      <c r="U121" s="13">
        <v>37</v>
      </c>
      <c r="V121" s="3"/>
      <c r="W121" s="12" t="str">
        <f>VLOOKUP($A:$A,そば!$A:$AY,3,0)</f>
        <v>-</v>
      </c>
      <c r="X121" s="13" t="str">
        <f>VLOOKUP($A:$A,そば!$A:$AY,8,0)</f>
        <v>-</v>
      </c>
      <c r="Y121" s="13" t="str">
        <f>VLOOKUP($A:$A,そば!$A:$AY,13,0)</f>
        <v>-</v>
      </c>
      <c r="Z121" s="13" t="str">
        <f>VLOOKUP($A:$A,そば!$A:$AY,18,0)</f>
        <v>-</v>
      </c>
      <c r="AA121" s="13" t="str">
        <f>VLOOKUP($A:$A,そば!$A:$AY,23,0)</f>
        <v>-</v>
      </c>
      <c r="AB121" s="13" t="str">
        <f>VLOOKUP($A:$A,そば!$A:$AY,28,0)</f>
        <v>-</v>
      </c>
      <c r="AC121" s="13" t="str">
        <f>VLOOKUP($A:$A,そば!$A:$AY,33,0)</f>
        <v>-</v>
      </c>
      <c r="AD121" s="13" t="str">
        <f>VLOOKUP($A:$A,そば!$A:$AY,38,0)</f>
        <v>-</v>
      </c>
      <c r="AE121" s="13" t="str">
        <f>VLOOKUP($A:$A,そば!$A:$AY,43,0)</f>
        <v>-</v>
      </c>
      <c r="AF121" s="13" t="str">
        <f>VLOOKUP($A:$A,そば!$A:$AY,48,0)</f>
        <v>-</v>
      </c>
      <c r="AG121" s="3"/>
      <c r="AH121" s="3"/>
      <c r="AI121" s="3"/>
      <c r="AJ121" s="3"/>
      <c r="AK121" s="3"/>
      <c r="AL121" s="3"/>
      <c r="AM121" s="3"/>
      <c r="AN121" s="3"/>
    </row>
    <row r="122" spans="1:40">
      <c r="A122" s="3" t="s">
        <v>254</v>
      </c>
      <c r="B122" s="13"/>
      <c r="C122" s="13"/>
      <c r="D122" s="13"/>
      <c r="E122" s="13"/>
      <c r="F122" s="13"/>
      <c r="G122" s="13"/>
      <c r="H122" s="13"/>
      <c r="I122" s="13"/>
      <c r="J122" s="82"/>
      <c r="K122" s="82"/>
      <c r="L122" s="13"/>
      <c r="M122" s="13"/>
      <c r="N122" s="13"/>
      <c r="O122" s="13"/>
      <c r="P122" s="13"/>
      <c r="Q122" s="13">
        <v>64</v>
      </c>
      <c r="R122" s="13">
        <v>25</v>
      </c>
      <c r="S122" s="13">
        <v>30</v>
      </c>
      <c r="T122" s="13">
        <v>43</v>
      </c>
      <c r="U122" s="13">
        <v>37</v>
      </c>
      <c r="V122" s="3"/>
      <c r="W122" s="12" t="str">
        <f>VLOOKUP($A:$A,そば!$A:$AY,3,0)</f>
        <v>-</v>
      </c>
      <c r="X122" s="13" t="str">
        <f>VLOOKUP($A:$A,そば!$A:$AY,8,0)</f>
        <v>x</v>
      </c>
      <c r="Y122" s="13" t="str">
        <f>VLOOKUP($A:$A,そば!$A:$AY,13,0)</f>
        <v>x</v>
      </c>
      <c r="Z122" s="13" t="str">
        <f>VLOOKUP($A:$A,そば!$A:$AY,18,0)</f>
        <v>x</v>
      </c>
      <c r="AA122" s="13" t="str">
        <f>VLOOKUP($A:$A,そば!$A:$AY,23,0)</f>
        <v>-</v>
      </c>
      <c r="AB122" s="13" t="str">
        <f>VLOOKUP($A:$A,そば!$A:$AY,28,0)</f>
        <v>-</v>
      </c>
      <c r="AC122" s="13" t="str">
        <f>VLOOKUP($A:$A,そば!$A:$AY,33,0)</f>
        <v>-</v>
      </c>
      <c r="AD122" s="13" t="str">
        <f>VLOOKUP($A:$A,そば!$A:$AY,38,0)</f>
        <v>-</v>
      </c>
      <c r="AE122" s="13" t="str">
        <f>VLOOKUP($A:$A,そば!$A:$AY,43,0)</f>
        <v>-</v>
      </c>
      <c r="AF122" s="13" t="str">
        <f>VLOOKUP($A:$A,そば!$A:$AY,48,0)</f>
        <v>-</v>
      </c>
      <c r="AG122" s="3"/>
      <c r="AH122" s="3"/>
      <c r="AI122" s="3"/>
      <c r="AJ122" s="3"/>
      <c r="AK122" s="3"/>
      <c r="AL122" s="3"/>
      <c r="AM122" s="3"/>
      <c r="AN122" s="3"/>
    </row>
    <row r="123" spans="1:40">
      <c r="A123" s="3" t="s">
        <v>255</v>
      </c>
      <c r="B123" s="13"/>
      <c r="C123" s="13"/>
      <c r="D123" s="13"/>
      <c r="E123" s="13"/>
      <c r="F123" s="13"/>
      <c r="G123" s="13"/>
      <c r="H123" s="13"/>
      <c r="I123" s="13"/>
      <c r="J123" s="82"/>
      <c r="K123" s="82"/>
      <c r="L123" s="13"/>
      <c r="M123" s="13"/>
      <c r="N123" s="13"/>
      <c r="O123" s="13"/>
      <c r="P123" s="13"/>
      <c r="Q123" s="13">
        <v>64</v>
      </c>
      <c r="R123" s="13">
        <v>25</v>
      </c>
      <c r="S123" s="13">
        <v>30</v>
      </c>
      <c r="T123" s="13">
        <v>43</v>
      </c>
      <c r="U123" s="13">
        <v>37</v>
      </c>
      <c r="V123" s="3"/>
      <c r="W123" s="12" t="str">
        <f>VLOOKUP($A:$A,そば!$A:$AY,3,0)</f>
        <v>-</v>
      </c>
      <c r="X123" s="13" t="str">
        <f>VLOOKUP($A:$A,そば!$A:$AY,8,0)</f>
        <v>-</v>
      </c>
      <c r="Y123" s="13" t="str">
        <f>VLOOKUP($A:$A,そば!$A:$AY,13,0)</f>
        <v>-</v>
      </c>
      <c r="Z123" s="13" t="str">
        <f>VLOOKUP($A:$A,そば!$A:$AY,18,0)</f>
        <v>-</v>
      </c>
      <c r="AA123" s="13" t="str">
        <f>VLOOKUP($A:$A,そば!$A:$AY,23,0)</f>
        <v>-</v>
      </c>
      <c r="AB123" s="13" t="str">
        <f>VLOOKUP($A:$A,そば!$A:$AY,28,0)</f>
        <v>-</v>
      </c>
      <c r="AC123" s="13" t="str">
        <f>VLOOKUP($A:$A,そば!$A:$AY,33,0)</f>
        <v>-</v>
      </c>
      <c r="AD123" s="13" t="str">
        <f>VLOOKUP($A:$A,そば!$A:$AY,38,0)</f>
        <v>-</v>
      </c>
      <c r="AE123" s="13" t="str">
        <f>VLOOKUP($A:$A,そば!$A:$AY,43,0)</f>
        <v>-</v>
      </c>
      <c r="AF123" s="13" t="str">
        <f>VLOOKUP($A:$A,そば!$A:$AY,48,0)</f>
        <v>-</v>
      </c>
      <c r="AG123" s="3"/>
      <c r="AH123" s="3"/>
      <c r="AI123" s="3"/>
      <c r="AJ123" s="3"/>
      <c r="AK123" s="3"/>
      <c r="AL123" s="3"/>
      <c r="AM123" s="3"/>
      <c r="AN123" s="3"/>
    </row>
    <row r="124" spans="1:40">
      <c r="A124" s="3" t="s">
        <v>256</v>
      </c>
      <c r="B124" s="13"/>
      <c r="C124" s="13"/>
      <c r="D124" s="13"/>
      <c r="E124" s="13"/>
      <c r="F124" s="13"/>
      <c r="G124" s="13"/>
      <c r="H124" s="13"/>
      <c r="I124" s="13"/>
      <c r="J124" s="82"/>
      <c r="K124" s="82"/>
      <c r="L124" s="13"/>
      <c r="M124" s="13"/>
      <c r="N124" s="13"/>
      <c r="O124" s="13"/>
      <c r="P124" s="13"/>
      <c r="Q124" s="13">
        <v>64</v>
      </c>
      <c r="R124" s="13">
        <v>25</v>
      </c>
      <c r="S124" s="13">
        <v>30</v>
      </c>
      <c r="T124" s="13">
        <v>43</v>
      </c>
      <c r="U124" s="13">
        <v>37</v>
      </c>
      <c r="V124" s="3"/>
      <c r="W124" s="12" t="str">
        <f>VLOOKUP($A:$A,そば!$A:$AY,3,0)</f>
        <v>x</v>
      </c>
      <c r="X124" s="13" t="str">
        <f>VLOOKUP($A:$A,そば!$A:$AY,8,0)</f>
        <v>x</v>
      </c>
      <c r="Y124" s="13" t="str">
        <f>VLOOKUP($A:$A,そば!$A:$AY,13,0)</f>
        <v>x</v>
      </c>
      <c r="Z124" s="13" t="str">
        <f>VLOOKUP($A:$A,そば!$A:$AY,18,0)</f>
        <v>x</v>
      </c>
      <c r="AA124" s="13" t="str">
        <f>VLOOKUP($A:$A,そば!$A:$AY,23,0)</f>
        <v>x</v>
      </c>
      <c r="AB124" s="13" t="str">
        <f>VLOOKUP($A:$A,そば!$A:$AY,28,0)</f>
        <v>x</v>
      </c>
      <c r="AC124" s="13" t="str">
        <f>VLOOKUP($A:$A,そば!$A:$AY,33,0)</f>
        <v>x</v>
      </c>
      <c r="AD124" s="13" t="str">
        <f>VLOOKUP($A:$A,そば!$A:$AY,38,0)</f>
        <v>x</v>
      </c>
      <c r="AE124" s="13" t="str">
        <f>VLOOKUP($A:$A,そば!$A:$AY,43,0)</f>
        <v>-</v>
      </c>
      <c r="AF124" s="13" t="str">
        <f>VLOOKUP($A:$A,そば!$A:$AY,48,0)</f>
        <v>-</v>
      </c>
      <c r="AG124" s="3"/>
      <c r="AH124" s="3"/>
      <c r="AI124" s="3"/>
      <c r="AJ124" s="3"/>
      <c r="AK124" s="3"/>
      <c r="AL124" s="3"/>
      <c r="AM124" s="3"/>
      <c r="AN124" s="3"/>
    </row>
    <row r="125" spans="1:40">
      <c r="A125" s="3" t="s">
        <v>257</v>
      </c>
      <c r="B125" s="13"/>
      <c r="C125" s="13"/>
      <c r="D125" s="13"/>
      <c r="E125" s="13"/>
      <c r="F125" s="13"/>
      <c r="G125" s="13"/>
      <c r="H125" s="13"/>
      <c r="I125" s="13"/>
      <c r="J125" s="82"/>
      <c r="K125" s="82"/>
      <c r="L125" s="13"/>
      <c r="M125" s="13"/>
      <c r="N125" s="13"/>
      <c r="O125" s="13"/>
      <c r="P125" s="13"/>
      <c r="Q125" s="13">
        <v>64</v>
      </c>
      <c r="R125" s="13">
        <v>25</v>
      </c>
      <c r="S125" s="13">
        <v>30</v>
      </c>
      <c r="T125" s="13">
        <v>43</v>
      </c>
      <c r="U125" s="13">
        <v>37</v>
      </c>
      <c r="V125" s="3"/>
      <c r="W125" s="12" t="str">
        <f>VLOOKUP($A:$A,そば!$A:$AY,3,0)</f>
        <v>-</v>
      </c>
      <c r="X125" s="13" t="str">
        <f>VLOOKUP($A:$A,そば!$A:$AY,8,0)</f>
        <v>-</v>
      </c>
      <c r="Y125" s="13" t="str">
        <f>VLOOKUP($A:$A,そば!$A:$AY,13,0)</f>
        <v>-</v>
      </c>
      <c r="Z125" s="13" t="str">
        <f>VLOOKUP($A:$A,そば!$A:$AY,18,0)</f>
        <v>-</v>
      </c>
      <c r="AA125" s="13" t="str">
        <f>VLOOKUP($A:$A,そば!$A:$AY,23,0)</f>
        <v>-</v>
      </c>
      <c r="AB125" s="13" t="str">
        <f>VLOOKUP($A:$A,そば!$A:$AY,28,0)</f>
        <v>-</v>
      </c>
      <c r="AC125" s="13" t="str">
        <f>VLOOKUP($A:$A,そば!$A:$AY,33,0)</f>
        <v>-</v>
      </c>
      <c r="AD125" s="13" t="str">
        <f>VLOOKUP($A:$A,そば!$A:$AY,38,0)</f>
        <v>-</v>
      </c>
      <c r="AE125" s="13" t="str">
        <f>VLOOKUP($A:$A,そば!$A:$AY,43,0)</f>
        <v>-</v>
      </c>
      <c r="AF125" s="13" t="str">
        <f>VLOOKUP($A:$A,そば!$A:$AY,48,0)</f>
        <v>-</v>
      </c>
      <c r="AG125" s="3"/>
      <c r="AH125" s="3"/>
      <c r="AI125" s="3"/>
      <c r="AJ125" s="3"/>
      <c r="AK125" s="3"/>
      <c r="AL125" s="3"/>
      <c r="AM125" s="3"/>
      <c r="AN125" s="3"/>
    </row>
    <row r="126" spans="1:40">
      <c r="A126" s="3" t="s">
        <v>258</v>
      </c>
      <c r="B126" s="13"/>
      <c r="C126" s="13"/>
      <c r="D126" s="13"/>
      <c r="E126" s="13"/>
      <c r="F126" s="13"/>
      <c r="G126" s="13"/>
      <c r="H126" s="13"/>
      <c r="I126" s="13"/>
      <c r="J126" s="82"/>
      <c r="K126" s="82"/>
      <c r="L126" s="13"/>
      <c r="M126" s="13"/>
      <c r="N126" s="13"/>
      <c r="O126" s="13"/>
      <c r="P126" s="13"/>
      <c r="Q126" s="13">
        <v>64</v>
      </c>
      <c r="R126" s="13">
        <v>25</v>
      </c>
      <c r="S126" s="13">
        <v>30</v>
      </c>
      <c r="T126" s="13">
        <v>43</v>
      </c>
      <c r="U126" s="13">
        <v>37</v>
      </c>
      <c r="V126" s="3"/>
      <c r="W126" s="12" t="str">
        <f>VLOOKUP($A:$A,そば!$A:$AY,3,0)</f>
        <v>x</v>
      </c>
      <c r="X126" s="13" t="str">
        <f>VLOOKUP($A:$A,そば!$A:$AY,8,0)</f>
        <v>x</v>
      </c>
      <c r="Y126" s="13" t="str">
        <f>VLOOKUP($A:$A,そば!$A:$AY,13,0)</f>
        <v>x</v>
      </c>
      <c r="Z126" s="13" t="str">
        <f>VLOOKUP($A:$A,そば!$A:$AY,18,0)</f>
        <v>x</v>
      </c>
      <c r="AA126" s="13" t="str">
        <f>VLOOKUP($A:$A,そば!$A:$AY,23,0)</f>
        <v>x</v>
      </c>
      <c r="AB126" s="13" t="str">
        <f>VLOOKUP($A:$A,そば!$A:$AY,28,0)</f>
        <v>x</v>
      </c>
      <c r="AC126" s="13" t="str">
        <f>VLOOKUP($A:$A,そば!$A:$AY,33,0)</f>
        <v>-</v>
      </c>
      <c r="AD126" s="13" t="str">
        <f>VLOOKUP($A:$A,そば!$A:$AY,38,0)</f>
        <v>x</v>
      </c>
      <c r="AE126" s="13" t="str">
        <f>VLOOKUP($A:$A,そば!$A:$AY,43,0)</f>
        <v>-</v>
      </c>
      <c r="AF126" s="13" t="str">
        <f>VLOOKUP($A:$A,そば!$A:$AY,48,0)</f>
        <v>-</v>
      </c>
      <c r="AG126" s="3"/>
      <c r="AH126" s="3"/>
      <c r="AI126" s="3"/>
      <c r="AJ126" s="3"/>
      <c r="AK126" s="3"/>
      <c r="AL126" s="3"/>
      <c r="AM126" s="3"/>
      <c r="AN126" s="3"/>
    </row>
    <row r="127" spans="1:40">
      <c r="A127" s="3" t="s">
        <v>259</v>
      </c>
      <c r="B127" s="13"/>
      <c r="C127" s="13"/>
      <c r="D127" s="13"/>
      <c r="E127" s="13"/>
      <c r="F127" s="13"/>
      <c r="G127" s="13"/>
      <c r="H127" s="13"/>
      <c r="I127" s="13"/>
      <c r="J127" s="82"/>
      <c r="K127" s="82"/>
      <c r="L127" s="13"/>
      <c r="M127" s="13"/>
      <c r="N127" s="13"/>
      <c r="O127" s="13"/>
      <c r="P127" s="13"/>
      <c r="Q127" s="13">
        <v>64</v>
      </c>
      <c r="R127" s="13">
        <v>25</v>
      </c>
      <c r="S127" s="13">
        <v>30</v>
      </c>
      <c r="T127" s="13">
        <v>43</v>
      </c>
      <c r="U127" s="13">
        <v>37</v>
      </c>
      <c r="V127" s="3"/>
      <c r="W127" s="12" t="str">
        <f>VLOOKUP($A:$A,そば!$A:$AY,3,0)</f>
        <v>-</v>
      </c>
      <c r="X127" s="13" t="str">
        <f>VLOOKUP($A:$A,そば!$A:$AY,8,0)</f>
        <v>-</v>
      </c>
      <c r="Y127" s="13" t="str">
        <f>VLOOKUP($A:$A,そば!$A:$AY,13,0)</f>
        <v>-</v>
      </c>
      <c r="Z127" s="13" t="str">
        <f>VLOOKUP($A:$A,そば!$A:$AY,18,0)</f>
        <v>-</v>
      </c>
      <c r="AA127" s="13" t="str">
        <f>VLOOKUP($A:$A,そば!$A:$AY,23,0)</f>
        <v>-</v>
      </c>
      <c r="AB127" s="13" t="str">
        <f>VLOOKUP($A:$A,そば!$A:$AY,28,0)</f>
        <v>-</v>
      </c>
      <c r="AC127" s="13" t="str">
        <f>VLOOKUP($A:$A,そば!$A:$AY,33,0)</f>
        <v>-</v>
      </c>
      <c r="AD127" s="13" t="str">
        <f>VLOOKUP($A:$A,そば!$A:$AY,38,0)</f>
        <v>-</v>
      </c>
      <c r="AE127" s="13" t="str">
        <f>VLOOKUP($A:$A,そば!$A:$AY,43,0)</f>
        <v>-</v>
      </c>
      <c r="AF127" s="13" t="str">
        <f>VLOOKUP($A:$A,そば!$A:$AY,48,0)</f>
        <v>-</v>
      </c>
      <c r="AG127" s="3"/>
      <c r="AH127" s="3"/>
      <c r="AI127" s="3"/>
      <c r="AJ127" s="3"/>
      <c r="AK127" s="3"/>
      <c r="AL127" s="3"/>
      <c r="AM127" s="3"/>
      <c r="AN127" s="3"/>
    </row>
    <row r="128" spans="1:40">
      <c r="A128" s="3" t="s">
        <v>260</v>
      </c>
      <c r="B128" s="13"/>
      <c r="C128" s="13"/>
      <c r="D128" s="13"/>
      <c r="E128" s="13"/>
      <c r="F128" s="13"/>
      <c r="G128" s="13"/>
      <c r="H128" s="13"/>
      <c r="I128" s="13"/>
      <c r="J128" s="82"/>
      <c r="K128" s="82"/>
      <c r="L128" s="13"/>
      <c r="M128" s="13"/>
      <c r="N128" s="13"/>
      <c r="O128" s="13"/>
      <c r="P128" s="13"/>
      <c r="Q128" s="13">
        <v>64</v>
      </c>
      <c r="R128" s="13">
        <v>25</v>
      </c>
      <c r="S128" s="13">
        <v>30</v>
      </c>
      <c r="T128" s="13">
        <v>43</v>
      </c>
      <c r="U128" s="13">
        <v>37</v>
      </c>
      <c r="V128" s="3"/>
      <c r="W128" s="12" t="str">
        <f>VLOOKUP($A:$A,そば!$A:$AY,3,0)</f>
        <v>-</v>
      </c>
      <c r="X128" s="13" t="str">
        <f>VLOOKUP($A:$A,そば!$A:$AY,8,0)</f>
        <v>-</v>
      </c>
      <c r="Y128" s="13" t="str">
        <f>VLOOKUP($A:$A,そば!$A:$AY,13,0)</f>
        <v>-</v>
      </c>
      <c r="Z128" s="13" t="str">
        <f>VLOOKUP($A:$A,そば!$A:$AY,18,0)</f>
        <v>-</v>
      </c>
      <c r="AA128" s="13" t="str">
        <f>VLOOKUP($A:$A,そば!$A:$AY,23,0)</f>
        <v>-</v>
      </c>
      <c r="AB128" s="13" t="str">
        <f>VLOOKUP($A:$A,そば!$A:$AY,28,0)</f>
        <v>-</v>
      </c>
      <c r="AC128" s="13" t="str">
        <f>VLOOKUP($A:$A,そば!$A:$AY,33,0)</f>
        <v>-</v>
      </c>
      <c r="AD128" s="13" t="str">
        <f>VLOOKUP($A:$A,そば!$A:$AY,38,0)</f>
        <v>-</v>
      </c>
      <c r="AE128" s="13" t="str">
        <f>VLOOKUP($A:$A,そば!$A:$AY,43,0)</f>
        <v>-</v>
      </c>
      <c r="AF128" s="13" t="str">
        <f>VLOOKUP($A:$A,そば!$A:$AY,48,0)</f>
        <v>-</v>
      </c>
      <c r="AG128" s="3"/>
      <c r="AH128" s="3"/>
      <c r="AI128" s="3"/>
      <c r="AJ128" s="3"/>
      <c r="AK128" s="3"/>
      <c r="AL128" s="3"/>
      <c r="AM128" s="3"/>
      <c r="AN128" s="3"/>
    </row>
    <row r="129" spans="1:40">
      <c r="A129" s="3" t="s">
        <v>261</v>
      </c>
      <c r="B129" s="13"/>
      <c r="C129" s="13"/>
      <c r="D129" s="13"/>
      <c r="E129" s="13"/>
      <c r="F129" s="13"/>
      <c r="G129" s="13"/>
      <c r="H129" s="13"/>
      <c r="I129" s="13"/>
      <c r="J129" s="82"/>
      <c r="K129" s="82"/>
      <c r="L129" s="13"/>
      <c r="M129" s="13"/>
      <c r="N129" s="13"/>
      <c r="O129" s="13"/>
      <c r="P129" s="13"/>
      <c r="Q129" s="13">
        <v>64</v>
      </c>
      <c r="R129" s="13">
        <v>25</v>
      </c>
      <c r="S129" s="13">
        <v>30</v>
      </c>
      <c r="T129" s="13">
        <v>43</v>
      </c>
      <c r="U129" s="13">
        <v>37</v>
      </c>
      <c r="V129" s="3"/>
      <c r="W129" s="12" t="str">
        <f>VLOOKUP($A:$A,そば!$A:$AY,3,0)</f>
        <v>-</v>
      </c>
      <c r="X129" s="13" t="str">
        <f>VLOOKUP($A:$A,そば!$A:$AY,8,0)</f>
        <v>-</v>
      </c>
      <c r="Y129" s="13" t="str">
        <f>VLOOKUP($A:$A,そば!$A:$AY,13,0)</f>
        <v>-</v>
      </c>
      <c r="Z129" s="13" t="str">
        <f>VLOOKUP($A:$A,そば!$A:$AY,18,0)</f>
        <v>-</v>
      </c>
      <c r="AA129" s="13" t="str">
        <f>VLOOKUP($A:$A,そば!$A:$AY,23,0)</f>
        <v>-</v>
      </c>
      <c r="AB129" s="13" t="str">
        <f>VLOOKUP($A:$A,そば!$A:$AY,28,0)</f>
        <v>-</v>
      </c>
      <c r="AC129" s="13" t="str">
        <f>VLOOKUP($A:$A,そば!$A:$AY,33,0)</f>
        <v>-</v>
      </c>
      <c r="AD129" s="13" t="str">
        <f>VLOOKUP($A:$A,そば!$A:$AY,38,0)</f>
        <v>-</v>
      </c>
      <c r="AE129" s="13" t="str">
        <f>VLOOKUP($A:$A,そば!$A:$AY,43,0)</f>
        <v>-</v>
      </c>
      <c r="AF129" s="13" t="str">
        <f>VLOOKUP($A:$A,そば!$A:$AY,48,0)</f>
        <v>-</v>
      </c>
      <c r="AG129" s="3"/>
      <c r="AH129" s="3"/>
      <c r="AI129" s="3"/>
      <c r="AJ129" s="3"/>
      <c r="AK129" s="3"/>
      <c r="AL129" s="3"/>
      <c r="AM129" s="3"/>
      <c r="AN129" s="3"/>
    </row>
    <row r="130" spans="1:40">
      <c r="A130" s="3" t="s">
        <v>262</v>
      </c>
      <c r="B130" s="13"/>
      <c r="C130" s="13"/>
      <c r="D130" s="13"/>
      <c r="E130" s="13"/>
      <c r="F130" s="13"/>
      <c r="G130" s="13"/>
      <c r="H130" s="13"/>
      <c r="I130" s="13"/>
      <c r="J130" s="82"/>
      <c r="K130" s="82"/>
      <c r="L130" s="13"/>
      <c r="M130" s="13"/>
      <c r="N130" s="13"/>
      <c r="O130" s="13"/>
      <c r="P130" s="13"/>
      <c r="Q130" s="13">
        <v>64</v>
      </c>
      <c r="R130" s="13">
        <v>25</v>
      </c>
      <c r="S130" s="13">
        <v>30</v>
      </c>
      <c r="T130" s="13">
        <v>43</v>
      </c>
      <c r="U130" s="13">
        <v>37</v>
      </c>
      <c r="V130" s="3"/>
      <c r="W130" s="12" t="str">
        <f>VLOOKUP($A:$A,そば!$A:$AY,3,0)</f>
        <v>-</v>
      </c>
      <c r="X130" s="13" t="str">
        <f>VLOOKUP($A:$A,そば!$A:$AY,8,0)</f>
        <v>-</v>
      </c>
      <c r="Y130" s="13" t="str">
        <f>VLOOKUP($A:$A,そば!$A:$AY,13,0)</f>
        <v>-</v>
      </c>
      <c r="Z130" s="13" t="str">
        <f>VLOOKUP($A:$A,そば!$A:$AY,18,0)</f>
        <v>-</v>
      </c>
      <c r="AA130" s="13" t="str">
        <f>VLOOKUP($A:$A,そば!$A:$AY,23,0)</f>
        <v>-</v>
      </c>
      <c r="AB130" s="13" t="str">
        <f>VLOOKUP($A:$A,そば!$A:$AY,28,0)</f>
        <v>-</v>
      </c>
      <c r="AC130" s="13" t="str">
        <f>VLOOKUP($A:$A,そば!$A:$AY,33,0)</f>
        <v>-</v>
      </c>
      <c r="AD130" s="13" t="str">
        <f>VLOOKUP($A:$A,そば!$A:$AY,38,0)</f>
        <v>-</v>
      </c>
      <c r="AE130" s="13" t="str">
        <f>VLOOKUP($A:$A,そば!$A:$AY,43,0)</f>
        <v>-</v>
      </c>
      <c r="AF130" s="13" t="str">
        <f>VLOOKUP($A:$A,そば!$A:$AY,48,0)</f>
        <v>-</v>
      </c>
      <c r="AG130" s="3"/>
      <c r="AH130" s="3"/>
      <c r="AI130" s="3"/>
      <c r="AJ130" s="3"/>
      <c r="AK130" s="3"/>
      <c r="AL130" s="3"/>
      <c r="AM130" s="3"/>
      <c r="AN130" s="3"/>
    </row>
    <row r="131" spans="1:40">
      <c r="B131" s="6"/>
      <c r="C131" s="5"/>
      <c r="D131" s="5"/>
      <c r="E131" s="5"/>
      <c r="F131" s="5"/>
      <c r="G131" s="5"/>
      <c r="H131" s="5"/>
      <c r="I131" s="5"/>
      <c r="J131" s="5"/>
      <c r="K131" s="5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6"/>
      <c r="X131" s="5"/>
      <c r="Y131" s="5"/>
      <c r="Z131" s="5"/>
      <c r="AA131" s="5"/>
      <c r="AB131" s="5"/>
      <c r="AC131" s="5"/>
      <c r="AD131" s="5"/>
      <c r="AE131" s="5"/>
      <c r="AF131" s="5"/>
      <c r="AG131" s="3"/>
      <c r="AH131" s="3"/>
      <c r="AI131" s="3"/>
      <c r="AJ131" s="3"/>
      <c r="AK131" s="3"/>
      <c r="AL131" s="3"/>
      <c r="AM131" s="3"/>
      <c r="AN131" s="3"/>
    </row>
    <row r="132" spans="1:40">
      <c r="B132" s="6"/>
      <c r="C132" s="5"/>
      <c r="D132" s="5"/>
      <c r="E132" s="5"/>
      <c r="F132" s="5"/>
      <c r="G132" s="5"/>
      <c r="H132" s="5"/>
      <c r="I132" s="5"/>
      <c r="J132" s="5"/>
      <c r="K132" s="5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6"/>
      <c r="X132" s="5"/>
      <c r="Y132" s="5"/>
      <c r="Z132" s="5"/>
      <c r="AA132" s="5"/>
      <c r="AB132" s="5"/>
      <c r="AC132" s="5"/>
      <c r="AD132" s="5"/>
      <c r="AE132" s="5"/>
      <c r="AF132" s="5"/>
      <c r="AG132" s="3"/>
      <c r="AH132" s="3"/>
      <c r="AI132" s="3"/>
      <c r="AJ132" s="3"/>
      <c r="AK132" s="3"/>
      <c r="AL132" s="3"/>
      <c r="AM132" s="3"/>
      <c r="AN132" s="3"/>
    </row>
    <row r="133" spans="1:40">
      <c r="B133" s="6"/>
      <c r="C133" s="5"/>
      <c r="D133" s="5"/>
      <c r="E133" s="5"/>
      <c r="F133" s="5"/>
      <c r="G133" s="5"/>
      <c r="H133" s="5"/>
      <c r="I133" s="5"/>
      <c r="J133" s="5"/>
      <c r="K133" s="5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6"/>
      <c r="X133" s="5"/>
      <c r="Y133" s="5"/>
      <c r="Z133" s="5"/>
      <c r="AA133" s="5"/>
      <c r="AB133" s="5"/>
      <c r="AC133" s="5"/>
      <c r="AD133" s="5"/>
      <c r="AE133" s="5"/>
      <c r="AF133" s="5"/>
      <c r="AG133" s="3"/>
      <c r="AH133" s="3"/>
      <c r="AI133" s="3"/>
      <c r="AJ133" s="3"/>
      <c r="AK133" s="3"/>
      <c r="AL133" s="3"/>
      <c r="AM133" s="3"/>
      <c r="AN133" s="3"/>
    </row>
    <row r="139" spans="1:40"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AG139" s="3"/>
      <c r="AH139" s="3"/>
      <c r="AI139" s="3"/>
      <c r="AJ139" s="3"/>
      <c r="AK139" s="3"/>
      <c r="AL139" s="3"/>
      <c r="AM139" s="3"/>
      <c r="AN139" s="3"/>
    </row>
    <row r="140" spans="1:40"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AG140" s="3"/>
      <c r="AH140" s="3"/>
      <c r="AI140" s="3"/>
      <c r="AJ140" s="3"/>
      <c r="AK140" s="3"/>
      <c r="AL140" s="3"/>
      <c r="AM140" s="3"/>
      <c r="AN140" s="3"/>
    </row>
    <row r="141" spans="1:40"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AG141" s="3"/>
      <c r="AH141" s="3"/>
      <c r="AI141" s="3"/>
      <c r="AJ141" s="3"/>
      <c r="AK141" s="3"/>
      <c r="AL141" s="3"/>
      <c r="AM141" s="3"/>
      <c r="AN141" s="3"/>
    </row>
    <row r="142" spans="1:40"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AG142" s="3"/>
      <c r="AH142" s="3"/>
      <c r="AI142" s="3"/>
      <c r="AJ142" s="3"/>
      <c r="AK142" s="3"/>
      <c r="AL142" s="3"/>
      <c r="AM142" s="3"/>
      <c r="AN142" s="3"/>
    </row>
    <row r="143" spans="1:40"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AG143" s="3"/>
      <c r="AH143" s="3"/>
      <c r="AI143" s="3"/>
      <c r="AJ143" s="3"/>
      <c r="AK143" s="3"/>
      <c r="AL143" s="3"/>
      <c r="AM143" s="3"/>
      <c r="AN143" s="3"/>
    </row>
    <row r="144" spans="1:40"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AG144" s="3"/>
      <c r="AH144" s="3"/>
      <c r="AI144" s="3"/>
      <c r="AJ144" s="3"/>
      <c r="AK144" s="3"/>
      <c r="AL144" s="3"/>
      <c r="AM144" s="3"/>
      <c r="AN144" s="3"/>
    </row>
    <row r="145" s="3" customFormat="1"/>
    <row r="146" s="3" customFormat="1"/>
    <row r="147" s="3" customFormat="1"/>
    <row r="148" s="3" customFormat="1"/>
  </sheetData>
  <mergeCells count="32">
    <mergeCell ref="U3:U4"/>
    <mergeCell ref="A2:A4"/>
    <mergeCell ref="L3:L4"/>
    <mergeCell ref="M3:M4"/>
    <mergeCell ref="N3:N4"/>
    <mergeCell ref="O3:O4"/>
    <mergeCell ref="L2:U2"/>
    <mergeCell ref="P3:P4"/>
    <mergeCell ref="Q3:Q4"/>
    <mergeCell ref="R3:R4"/>
    <mergeCell ref="S3:S4"/>
    <mergeCell ref="T3:T4"/>
    <mergeCell ref="B3:B4"/>
    <mergeCell ref="C3:C4"/>
    <mergeCell ref="D3:D4"/>
    <mergeCell ref="E3:E4"/>
    <mergeCell ref="I3:I4"/>
    <mergeCell ref="H3:H4"/>
    <mergeCell ref="G3:G4"/>
    <mergeCell ref="F3:F4"/>
    <mergeCell ref="K3:K4"/>
    <mergeCell ref="J3:J4"/>
    <mergeCell ref="AF3:AF4"/>
    <mergeCell ref="AE3:AE4"/>
    <mergeCell ref="AD3:AD4"/>
    <mergeCell ref="AC3:AC4"/>
    <mergeCell ref="AB3:AB4"/>
    <mergeCell ref="AA3:AA4"/>
    <mergeCell ref="Z3:Z4"/>
    <mergeCell ref="Y3:Y4"/>
    <mergeCell ref="X3:X4"/>
    <mergeCell ref="W3:W4"/>
  </mergeCells>
  <phoneticPr fontId="1"/>
  <pageMargins left="0" right="0.15748031496062992" top="0.59055118110236227" bottom="0" header="0.39370078740157483" footer="0.15748031496062992"/>
  <pageSetup paperSize="9" scale="70" fitToHeight="2" orientation="landscape" horizontalDpi="300" verticalDpi="300" r:id="rId1"/>
  <rowBreaks count="2" manualBreakCount="2">
    <brk id="47" max="16383" man="1"/>
    <brk id="101" max="16383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C55"/>
  <sheetViews>
    <sheetView workbookViewId="0">
      <pane ySplit="1" topLeftCell="A8" activePane="bottomLeft" state="frozen"/>
      <selection activeCell="J10" sqref="J10"/>
      <selection pane="bottomLeft" activeCell="J10" sqref="J10"/>
    </sheetView>
  </sheetViews>
  <sheetFormatPr defaultRowHeight="13.2"/>
  <cols>
    <col min="1" max="3" width="18.77734375" customWidth="1"/>
  </cols>
  <sheetData>
    <row r="1" spans="1:3" ht="30" customHeight="1">
      <c r="A1" s="1" t="s">
        <v>125</v>
      </c>
      <c r="B1" s="1" t="s">
        <v>0</v>
      </c>
      <c r="C1" s="1" t="s">
        <v>124</v>
      </c>
    </row>
    <row r="2" spans="1:3">
      <c r="A2" t="s">
        <v>123</v>
      </c>
      <c r="B2" t="s">
        <v>294</v>
      </c>
      <c r="C2" t="s">
        <v>122</v>
      </c>
    </row>
    <row r="3" spans="1:3">
      <c r="A3" t="s">
        <v>121</v>
      </c>
      <c r="B3" t="s">
        <v>90</v>
      </c>
      <c r="C3" t="s">
        <v>120</v>
      </c>
    </row>
    <row r="4" spans="1:3">
      <c r="A4" t="s">
        <v>119</v>
      </c>
      <c r="B4" t="s">
        <v>87</v>
      </c>
      <c r="C4" t="s">
        <v>118</v>
      </c>
    </row>
    <row r="5" spans="1:3">
      <c r="A5" t="s">
        <v>117</v>
      </c>
      <c r="B5" t="s">
        <v>84</v>
      </c>
      <c r="C5" t="s">
        <v>116</v>
      </c>
    </row>
    <row r="6" spans="1:3">
      <c r="A6" t="s">
        <v>115</v>
      </c>
      <c r="B6" t="s">
        <v>81</v>
      </c>
      <c r="C6" t="s">
        <v>114</v>
      </c>
    </row>
    <row r="7" spans="1:3">
      <c r="A7" t="s">
        <v>113</v>
      </c>
      <c r="B7" t="s">
        <v>78</v>
      </c>
      <c r="C7" t="s">
        <v>112</v>
      </c>
    </row>
    <row r="8" spans="1:3">
      <c r="A8" t="s">
        <v>111</v>
      </c>
      <c r="B8" t="s">
        <v>75</v>
      </c>
      <c r="C8" t="s">
        <v>110</v>
      </c>
    </row>
    <row r="9" spans="1:3">
      <c r="A9" t="s">
        <v>109</v>
      </c>
      <c r="B9" t="s">
        <v>72</v>
      </c>
      <c r="C9" t="s">
        <v>108</v>
      </c>
    </row>
    <row r="10" spans="1:3">
      <c r="A10" t="s">
        <v>107</v>
      </c>
      <c r="B10" t="s">
        <v>69</v>
      </c>
      <c r="C10" t="s">
        <v>106</v>
      </c>
    </row>
    <row r="11" spans="1:3">
      <c r="A11" t="s">
        <v>105</v>
      </c>
      <c r="B11" t="s">
        <v>66</v>
      </c>
      <c r="C11" t="s">
        <v>104</v>
      </c>
    </row>
    <row r="12" spans="1:3">
      <c r="A12" t="s">
        <v>103</v>
      </c>
      <c r="B12" t="s">
        <v>63</v>
      </c>
      <c r="C12" t="s">
        <v>102</v>
      </c>
    </row>
    <row r="13" spans="1:3">
      <c r="A13" t="s">
        <v>101</v>
      </c>
      <c r="B13" t="s">
        <v>60</v>
      </c>
      <c r="C13" t="s">
        <v>100</v>
      </c>
    </row>
    <row r="14" spans="1:3">
      <c r="A14" t="s">
        <v>99</v>
      </c>
      <c r="B14" t="s">
        <v>57</v>
      </c>
      <c r="C14" t="s">
        <v>98</v>
      </c>
    </row>
    <row r="15" spans="1:3">
      <c r="A15" t="s">
        <v>97</v>
      </c>
      <c r="B15" t="s">
        <v>54</v>
      </c>
      <c r="C15" t="s">
        <v>96</v>
      </c>
    </row>
    <row r="16" spans="1:3">
      <c r="A16" t="s">
        <v>95</v>
      </c>
      <c r="B16" t="s">
        <v>51</v>
      </c>
      <c r="C16" t="s">
        <v>94</v>
      </c>
    </row>
    <row r="17" spans="1:3">
      <c r="A17" t="s">
        <v>93</v>
      </c>
      <c r="B17" t="s">
        <v>49</v>
      </c>
      <c r="C17" t="s">
        <v>92</v>
      </c>
    </row>
    <row r="18" spans="1:3">
      <c r="A18" t="s">
        <v>91</v>
      </c>
      <c r="B18" t="s">
        <v>47</v>
      </c>
      <c r="C18" t="s">
        <v>89</v>
      </c>
    </row>
    <row r="19" spans="1:3">
      <c r="A19" t="s">
        <v>88</v>
      </c>
      <c r="B19" t="s">
        <v>45</v>
      </c>
      <c r="C19" t="s">
        <v>86</v>
      </c>
    </row>
    <row r="20" spans="1:3">
      <c r="A20" t="s">
        <v>85</v>
      </c>
      <c r="B20" t="s">
        <v>43</v>
      </c>
      <c r="C20" t="s">
        <v>83</v>
      </c>
    </row>
    <row r="21" spans="1:3">
      <c r="A21" t="s">
        <v>82</v>
      </c>
      <c r="B21" t="s">
        <v>41</v>
      </c>
      <c r="C21" t="s">
        <v>80</v>
      </c>
    </row>
    <row r="22" spans="1:3">
      <c r="A22" t="s">
        <v>79</v>
      </c>
      <c r="B22" t="s">
        <v>39</v>
      </c>
      <c r="C22" t="s">
        <v>77</v>
      </c>
    </row>
    <row r="23" spans="1:3">
      <c r="A23" t="s">
        <v>76</v>
      </c>
      <c r="B23" t="s">
        <v>37</v>
      </c>
      <c r="C23" t="s">
        <v>74</v>
      </c>
    </row>
    <row r="24" spans="1:3">
      <c r="A24" t="s">
        <v>73</v>
      </c>
      <c r="B24" t="s">
        <v>35</v>
      </c>
      <c r="C24" t="s">
        <v>71</v>
      </c>
    </row>
    <row r="25" spans="1:3">
      <c r="A25" t="s">
        <v>70</v>
      </c>
      <c r="B25" t="s">
        <v>33</v>
      </c>
      <c r="C25" t="s">
        <v>68</v>
      </c>
    </row>
    <row r="26" spans="1:3">
      <c r="A26" t="s">
        <v>67</v>
      </c>
      <c r="B26" t="s">
        <v>31</v>
      </c>
      <c r="C26" t="s">
        <v>65</v>
      </c>
    </row>
    <row r="27" spans="1:3">
      <c r="A27" t="s">
        <v>64</v>
      </c>
      <c r="B27" t="s">
        <v>29</v>
      </c>
      <c r="C27" t="s">
        <v>62</v>
      </c>
    </row>
    <row r="28" spans="1:3">
      <c r="A28" t="s">
        <v>61</v>
      </c>
      <c r="B28" t="s">
        <v>27</v>
      </c>
      <c r="C28" t="s">
        <v>59</v>
      </c>
    </row>
    <row r="29" spans="1:3">
      <c r="A29" t="s">
        <v>58</v>
      </c>
      <c r="B29" t="s">
        <v>26</v>
      </c>
      <c r="C29" t="s">
        <v>56</v>
      </c>
    </row>
    <row r="30" spans="1:3">
      <c r="A30" t="s">
        <v>55</v>
      </c>
      <c r="B30" t="s">
        <v>25</v>
      </c>
      <c r="C30" t="s">
        <v>53</v>
      </c>
    </row>
    <row r="31" spans="1:3">
      <c r="A31" t="s">
        <v>52</v>
      </c>
      <c r="B31" t="s">
        <v>24</v>
      </c>
    </row>
    <row r="32" spans="1:3">
      <c r="A32" t="s">
        <v>50</v>
      </c>
      <c r="B32" t="s">
        <v>23</v>
      </c>
    </row>
    <row r="33" spans="1:2">
      <c r="A33" t="s">
        <v>48</v>
      </c>
      <c r="B33" t="s">
        <v>22</v>
      </c>
    </row>
    <row r="34" spans="1:2">
      <c r="A34" t="s">
        <v>46</v>
      </c>
      <c r="B34" t="s">
        <v>21</v>
      </c>
    </row>
    <row r="35" spans="1:2">
      <c r="A35" t="s">
        <v>44</v>
      </c>
      <c r="B35" t="s">
        <v>20</v>
      </c>
    </row>
    <row r="36" spans="1:2">
      <c r="A36" t="s">
        <v>42</v>
      </c>
      <c r="B36" t="s">
        <v>19</v>
      </c>
    </row>
    <row r="37" spans="1:2">
      <c r="A37" t="s">
        <v>40</v>
      </c>
      <c r="B37" t="s">
        <v>18</v>
      </c>
    </row>
    <row r="38" spans="1:2">
      <c r="A38" t="s">
        <v>38</v>
      </c>
      <c r="B38" t="s">
        <v>295</v>
      </c>
    </row>
    <row r="39" spans="1:2">
      <c r="A39" t="s">
        <v>36</v>
      </c>
      <c r="B39" t="s">
        <v>296</v>
      </c>
    </row>
    <row r="40" spans="1:2">
      <c r="A40" t="s">
        <v>34</v>
      </c>
      <c r="B40" t="s">
        <v>17</v>
      </c>
    </row>
    <row r="41" spans="1:2">
      <c r="A41" t="s">
        <v>32</v>
      </c>
      <c r="B41" t="s">
        <v>16</v>
      </c>
    </row>
    <row r="42" spans="1:2">
      <c r="A42" t="s">
        <v>30</v>
      </c>
      <c r="B42" t="s">
        <v>15</v>
      </c>
    </row>
    <row r="43" spans="1:2">
      <c r="A43" t="s">
        <v>28</v>
      </c>
      <c r="B43" t="s">
        <v>14</v>
      </c>
    </row>
    <row r="44" spans="1:2">
      <c r="B44" t="s">
        <v>13</v>
      </c>
    </row>
    <row r="45" spans="1:2">
      <c r="B45" t="s">
        <v>12</v>
      </c>
    </row>
    <row r="46" spans="1:2">
      <c r="B46" t="s">
        <v>11</v>
      </c>
    </row>
    <row r="47" spans="1:2">
      <c r="B47" t="s">
        <v>10</v>
      </c>
    </row>
    <row r="48" spans="1:2">
      <c r="B48" t="s">
        <v>9</v>
      </c>
    </row>
    <row r="49" spans="2:2">
      <c r="B49" t="s">
        <v>8</v>
      </c>
    </row>
    <row r="50" spans="2:2">
      <c r="B50" t="s">
        <v>7</v>
      </c>
    </row>
    <row r="51" spans="2:2">
      <c r="B51" t="s">
        <v>6</v>
      </c>
    </row>
    <row r="52" spans="2:2">
      <c r="B52" t="s">
        <v>5</v>
      </c>
    </row>
    <row r="53" spans="2:2">
      <c r="B53" t="s">
        <v>4</v>
      </c>
    </row>
    <row r="54" spans="2:2">
      <c r="B54" t="s">
        <v>3</v>
      </c>
    </row>
    <row r="55" spans="2:2">
      <c r="B55" t="s">
        <v>2</v>
      </c>
    </row>
  </sheetData>
  <sheetProtection selectLockedCells="1" selectUnlockedCells="1"/>
  <phoneticPr fontId="1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D127"/>
  <sheetViews>
    <sheetView workbookViewId="0">
      <selection activeCell="J10" sqref="J10"/>
    </sheetView>
  </sheetViews>
  <sheetFormatPr defaultRowHeight="13.2"/>
  <cols>
    <col min="2" max="2" width="11" bestFit="1" customWidth="1"/>
    <col min="3" max="3" width="17.21875" bestFit="1" customWidth="1"/>
  </cols>
  <sheetData>
    <row r="1" spans="1:3">
      <c r="A1" t="s">
        <v>138</v>
      </c>
      <c r="B1" t="s">
        <v>123</v>
      </c>
      <c r="C1" t="s">
        <v>140</v>
      </c>
    </row>
    <row r="2" spans="1:3">
      <c r="A2" t="s">
        <v>138</v>
      </c>
      <c r="B2" t="s">
        <v>121</v>
      </c>
      <c r="C2" t="s">
        <v>141</v>
      </c>
    </row>
    <row r="3" spans="1:3">
      <c r="A3" t="s">
        <v>138</v>
      </c>
      <c r="B3" t="s">
        <v>119</v>
      </c>
      <c r="C3" t="s">
        <v>142</v>
      </c>
    </row>
    <row r="4" spans="1:3">
      <c r="A4" t="s">
        <v>138</v>
      </c>
      <c r="B4" t="s">
        <v>117</v>
      </c>
      <c r="C4" t="s">
        <v>143</v>
      </c>
    </row>
    <row r="5" spans="1:3">
      <c r="A5" t="s">
        <v>138</v>
      </c>
      <c r="B5" t="s">
        <v>115</v>
      </c>
      <c r="C5" t="s">
        <v>144</v>
      </c>
    </row>
    <row r="6" spans="1:3">
      <c r="A6" t="s">
        <v>138</v>
      </c>
      <c r="B6" t="s">
        <v>113</v>
      </c>
      <c r="C6" t="s">
        <v>145</v>
      </c>
    </row>
    <row r="7" spans="1:3">
      <c r="A7" t="s">
        <v>138</v>
      </c>
      <c r="B7" t="s">
        <v>111</v>
      </c>
      <c r="C7" t="s">
        <v>146</v>
      </c>
    </row>
    <row r="8" spans="1:3">
      <c r="A8" t="s">
        <v>138</v>
      </c>
      <c r="B8" t="s">
        <v>109</v>
      </c>
      <c r="C8" t="s">
        <v>147</v>
      </c>
    </row>
    <row r="9" spans="1:3">
      <c r="A9" t="s">
        <v>138</v>
      </c>
      <c r="B9" t="s">
        <v>107</v>
      </c>
      <c r="C9" t="s">
        <v>148</v>
      </c>
    </row>
    <row r="10" spans="1:3">
      <c r="A10" t="s">
        <v>138</v>
      </c>
      <c r="B10" t="s">
        <v>105</v>
      </c>
      <c r="C10" t="s">
        <v>149</v>
      </c>
    </row>
    <row r="11" spans="1:3">
      <c r="A11" t="s">
        <v>138</v>
      </c>
      <c r="B11" t="s">
        <v>103</v>
      </c>
      <c r="C11" t="s">
        <v>150</v>
      </c>
    </row>
    <row r="12" spans="1:3">
      <c r="A12" t="s">
        <v>138</v>
      </c>
      <c r="B12" t="s">
        <v>101</v>
      </c>
      <c r="C12" t="s">
        <v>151</v>
      </c>
    </row>
    <row r="13" spans="1:3">
      <c r="A13" t="s">
        <v>138</v>
      </c>
      <c r="B13" t="s">
        <v>99</v>
      </c>
      <c r="C13" t="s">
        <v>152</v>
      </c>
    </row>
    <row r="14" spans="1:3">
      <c r="A14" t="s">
        <v>138</v>
      </c>
      <c r="B14" t="s">
        <v>97</v>
      </c>
      <c r="C14" t="s">
        <v>153</v>
      </c>
    </row>
    <row r="15" spans="1:3">
      <c r="A15" t="s">
        <v>138</v>
      </c>
      <c r="B15" t="s">
        <v>95</v>
      </c>
      <c r="C15" t="s">
        <v>154</v>
      </c>
    </row>
    <row r="16" spans="1:3">
      <c r="A16" t="s">
        <v>138</v>
      </c>
      <c r="B16" t="s">
        <v>93</v>
      </c>
      <c r="C16" t="s">
        <v>155</v>
      </c>
    </row>
    <row r="17" spans="1:3">
      <c r="A17" t="s">
        <v>138</v>
      </c>
      <c r="B17" t="s">
        <v>91</v>
      </c>
      <c r="C17" t="s">
        <v>156</v>
      </c>
    </row>
    <row r="18" spans="1:3">
      <c r="A18" t="s">
        <v>138</v>
      </c>
      <c r="B18" t="s">
        <v>88</v>
      </c>
      <c r="C18" t="s">
        <v>157</v>
      </c>
    </row>
    <row r="19" spans="1:3">
      <c r="A19" t="s">
        <v>138</v>
      </c>
      <c r="B19" t="s">
        <v>85</v>
      </c>
      <c r="C19" t="s">
        <v>158</v>
      </c>
    </row>
    <row r="20" spans="1:3">
      <c r="A20" t="s">
        <v>138</v>
      </c>
      <c r="B20" t="s">
        <v>82</v>
      </c>
      <c r="C20" t="s">
        <v>159</v>
      </c>
    </row>
    <row r="21" spans="1:3">
      <c r="A21" t="s">
        <v>138</v>
      </c>
      <c r="B21" t="s">
        <v>79</v>
      </c>
      <c r="C21" t="s">
        <v>160</v>
      </c>
    </row>
    <row r="22" spans="1:3">
      <c r="A22" t="s">
        <v>138</v>
      </c>
      <c r="B22" t="s">
        <v>76</v>
      </c>
      <c r="C22" t="s">
        <v>161</v>
      </c>
    </row>
    <row r="23" spans="1:3">
      <c r="A23" t="s">
        <v>138</v>
      </c>
      <c r="B23" t="s">
        <v>73</v>
      </c>
      <c r="C23" t="s">
        <v>162</v>
      </c>
    </row>
    <row r="24" spans="1:3">
      <c r="A24" t="s">
        <v>138</v>
      </c>
      <c r="B24" t="s">
        <v>70</v>
      </c>
      <c r="C24" t="s">
        <v>163</v>
      </c>
    </row>
    <row r="25" spans="1:3">
      <c r="A25" t="s">
        <v>138</v>
      </c>
      <c r="B25" t="s">
        <v>67</v>
      </c>
      <c r="C25" t="s">
        <v>164</v>
      </c>
    </row>
    <row r="26" spans="1:3">
      <c r="A26" t="s">
        <v>138</v>
      </c>
      <c r="B26" t="s">
        <v>64</v>
      </c>
      <c r="C26" t="s">
        <v>165</v>
      </c>
    </row>
    <row r="27" spans="1:3">
      <c r="A27" t="s">
        <v>138</v>
      </c>
      <c r="B27" t="s">
        <v>61</v>
      </c>
      <c r="C27" t="s">
        <v>166</v>
      </c>
    </row>
    <row r="28" spans="1:3">
      <c r="A28" t="s">
        <v>138</v>
      </c>
      <c r="B28" t="s">
        <v>58</v>
      </c>
      <c r="C28" t="s">
        <v>167</v>
      </c>
    </row>
    <row r="29" spans="1:3">
      <c r="A29" t="s">
        <v>138</v>
      </c>
      <c r="B29" t="s">
        <v>55</v>
      </c>
      <c r="C29" t="s">
        <v>168</v>
      </c>
    </row>
    <row r="30" spans="1:3">
      <c r="A30" t="s">
        <v>138</v>
      </c>
      <c r="B30" t="s">
        <v>52</v>
      </c>
      <c r="C30" t="s">
        <v>169</v>
      </c>
    </row>
    <row r="31" spans="1:3">
      <c r="A31" t="s">
        <v>138</v>
      </c>
      <c r="B31" t="s">
        <v>50</v>
      </c>
      <c r="C31" t="s">
        <v>170</v>
      </c>
    </row>
    <row r="32" spans="1:3">
      <c r="A32" t="s">
        <v>138</v>
      </c>
      <c r="B32" t="s">
        <v>48</v>
      </c>
      <c r="C32" t="s">
        <v>171</v>
      </c>
    </row>
    <row r="33" spans="1:3">
      <c r="A33" t="s">
        <v>138</v>
      </c>
      <c r="B33" t="s">
        <v>46</v>
      </c>
      <c r="C33" t="s">
        <v>172</v>
      </c>
    </row>
    <row r="34" spans="1:3">
      <c r="A34" t="s">
        <v>138</v>
      </c>
      <c r="B34" t="s">
        <v>44</v>
      </c>
      <c r="C34" t="s">
        <v>173</v>
      </c>
    </row>
    <row r="35" spans="1:3">
      <c r="A35" t="s">
        <v>138</v>
      </c>
      <c r="B35" t="s">
        <v>42</v>
      </c>
      <c r="C35" t="s">
        <v>174</v>
      </c>
    </row>
    <row r="36" spans="1:3">
      <c r="A36" t="s">
        <v>138</v>
      </c>
      <c r="B36" t="s">
        <v>40</v>
      </c>
      <c r="C36" t="s">
        <v>175</v>
      </c>
    </row>
    <row r="37" spans="1:3">
      <c r="A37" t="s">
        <v>138</v>
      </c>
      <c r="B37" t="s">
        <v>38</v>
      </c>
      <c r="C37" t="s">
        <v>176</v>
      </c>
    </row>
    <row r="38" spans="1:3">
      <c r="A38" t="s">
        <v>138</v>
      </c>
      <c r="B38" t="s">
        <v>36</v>
      </c>
      <c r="C38" t="s">
        <v>177</v>
      </c>
    </row>
    <row r="39" spans="1:3">
      <c r="A39" t="s">
        <v>138</v>
      </c>
      <c r="B39" t="s">
        <v>34</v>
      </c>
      <c r="C39" t="s">
        <v>178</v>
      </c>
    </row>
    <row r="40" spans="1:3">
      <c r="A40" t="s">
        <v>138</v>
      </c>
      <c r="B40" t="s">
        <v>32</v>
      </c>
      <c r="C40" t="s">
        <v>179</v>
      </c>
    </row>
    <row r="41" spans="1:3">
      <c r="A41" t="s">
        <v>138</v>
      </c>
      <c r="B41" t="s">
        <v>30</v>
      </c>
      <c r="C41" t="s">
        <v>180</v>
      </c>
    </row>
    <row r="42" spans="1:3">
      <c r="A42" t="s">
        <v>138</v>
      </c>
      <c r="B42" t="s">
        <v>28</v>
      </c>
      <c r="C42" t="s">
        <v>181</v>
      </c>
    </row>
    <row r="43" spans="1:3">
      <c r="A43" t="s">
        <v>293</v>
      </c>
      <c r="B43" t="s">
        <v>294</v>
      </c>
      <c r="C43" t="s">
        <v>182</v>
      </c>
    </row>
    <row r="44" spans="1:3">
      <c r="A44" t="s">
        <v>293</v>
      </c>
      <c r="B44" t="s">
        <v>90</v>
      </c>
      <c r="C44" t="s">
        <v>183</v>
      </c>
    </row>
    <row r="45" spans="1:3">
      <c r="A45" t="s">
        <v>293</v>
      </c>
      <c r="B45" t="s">
        <v>87</v>
      </c>
      <c r="C45" t="s">
        <v>184</v>
      </c>
    </row>
    <row r="46" spans="1:3">
      <c r="A46" t="s">
        <v>293</v>
      </c>
      <c r="B46" t="s">
        <v>84</v>
      </c>
      <c r="C46" t="s">
        <v>185</v>
      </c>
    </row>
    <row r="47" spans="1:3">
      <c r="A47" t="s">
        <v>293</v>
      </c>
      <c r="B47" t="s">
        <v>81</v>
      </c>
      <c r="C47" t="s">
        <v>186</v>
      </c>
    </row>
    <row r="48" spans="1:3">
      <c r="A48" t="s">
        <v>293</v>
      </c>
      <c r="B48" t="s">
        <v>78</v>
      </c>
      <c r="C48" t="s">
        <v>187</v>
      </c>
    </row>
    <row r="49" spans="1:3">
      <c r="A49" t="s">
        <v>293</v>
      </c>
      <c r="B49" t="s">
        <v>75</v>
      </c>
      <c r="C49" t="s">
        <v>188</v>
      </c>
    </row>
    <row r="50" spans="1:3">
      <c r="A50" t="s">
        <v>293</v>
      </c>
      <c r="B50" t="s">
        <v>72</v>
      </c>
      <c r="C50" t="s">
        <v>189</v>
      </c>
    </row>
    <row r="51" spans="1:3">
      <c r="A51" t="s">
        <v>293</v>
      </c>
      <c r="B51" t="s">
        <v>69</v>
      </c>
      <c r="C51" t="s">
        <v>190</v>
      </c>
    </row>
    <row r="52" spans="1:3">
      <c r="A52" t="s">
        <v>293</v>
      </c>
      <c r="B52" t="s">
        <v>66</v>
      </c>
      <c r="C52" t="s">
        <v>191</v>
      </c>
    </row>
    <row r="53" spans="1:3">
      <c r="A53" t="s">
        <v>293</v>
      </c>
      <c r="B53" t="s">
        <v>63</v>
      </c>
      <c r="C53" t="s">
        <v>192</v>
      </c>
    </row>
    <row r="54" spans="1:3">
      <c r="A54" t="s">
        <v>293</v>
      </c>
      <c r="B54" t="s">
        <v>60</v>
      </c>
      <c r="C54" t="s">
        <v>193</v>
      </c>
    </row>
    <row r="55" spans="1:3">
      <c r="A55" t="s">
        <v>293</v>
      </c>
      <c r="B55" t="s">
        <v>57</v>
      </c>
      <c r="C55" t="s">
        <v>194</v>
      </c>
    </row>
    <row r="56" spans="1:3">
      <c r="A56" t="s">
        <v>293</v>
      </c>
      <c r="B56" t="s">
        <v>54</v>
      </c>
      <c r="C56" t="s">
        <v>195</v>
      </c>
    </row>
    <row r="57" spans="1:3">
      <c r="A57" t="s">
        <v>293</v>
      </c>
      <c r="B57" t="s">
        <v>51</v>
      </c>
      <c r="C57" t="s">
        <v>196</v>
      </c>
    </row>
    <row r="58" spans="1:3">
      <c r="A58" t="s">
        <v>293</v>
      </c>
      <c r="B58" t="s">
        <v>49</v>
      </c>
      <c r="C58" t="s">
        <v>197</v>
      </c>
    </row>
    <row r="59" spans="1:3">
      <c r="A59" t="s">
        <v>293</v>
      </c>
      <c r="B59" t="s">
        <v>47</v>
      </c>
      <c r="C59" t="s">
        <v>198</v>
      </c>
    </row>
    <row r="60" spans="1:3">
      <c r="A60" t="s">
        <v>293</v>
      </c>
      <c r="B60" t="s">
        <v>45</v>
      </c>
      <c r="C60" t="s">
        <v>199</v>
      </c>
    </row>
    <row r="61" spans="1:3">
      <c r="A61" t="s">
        <v>293</v>
      </c>
      <c r="B61" t="s">
        <v>43</v>
      </c>
      <c r="C61" t="s">
        <v>200</v>
      </c>
    </row>
    <row r="62" spans="1:3">
      <c r="A62" t="s">
        <v>293</v>
      </c>
      <c r="B62" t="s">
        <v>41</v>
      </c>
      <c r="C62" t="s">
        <v>201</v>
      </c>
    </row>
    <row r="63" spans="1:3">
      <c r="A63" t="s">
        <v>293</v>
      </c>
      <c r="B63" t="s">
        <v>39</v>
      </c>
      <c r="C63" t="s">
        <v>202</v>
      </c>
    </row>
    <row r="64" spans="1:3">
      <c r="A64" t="s">
        <v>293</v>
      </c>
      <c r="B64" t="s">
        <v>37</v>
      </c>
      <c r="C64" t="s">
        <v>203</v>
      </c>
    </row>
    <row r="65" spans="1:3">
      <c r="A65" t="s">
        <v>293</v>
      </c>
      <c r="B65" t="s">
        <v>35</v>
      </c>
      <c r="C65" t="s">
        <v>204</v>
      </c>
    </row>
    <row r="66" spans="1:3">
      <c r="A66" t="s">
        <v>293</v>
      </c>
      <c r="B66" t="s">
        <v>33</v>
      </c>
      <c r="C66" t="s">
        <v>205</v>
      </c>
    </row>
    <row r="67" spans="1:3">
      <c r="A67" t="s">
        <v>293</v>
      </c>
      <c r="B67" t="s">
        <v>31</v>
      </c>
      <c r="C67" t="s">
        <v>206</v>
      </c>
    </row>
    <row r="68" spans="1:3">
      <c r="A68" t="s">
        <v>293</v>
      </c>
      <c r="B68" t="s">
        <v>29</v>
      </c>
      <c r="C68" t="s">
        <v>207</v>
      </c>
    </row>
    <row r="69" spans="1:3">
      <c r="A69" t="s">
        <v>293</v>
      </c>
      <c r="B69" t="s">
        <v>27</v>
      </c>
      <c r="C69" t="s">
        <v>208</v>
      </c>
    </row>
    <row r="70" spans="1:3">
      <c r="A70" t="s">
        <v>293</v>
      </c>
      <c r="B70" t="s">
        <v>26</v>
      </c>
      <c r="C70" t="s">
        <v>209</v>
      </c>
    </row>
    <row r="71" spans="1:3">
      <c r="A71" t="s">
        <v>293</v>
      </c>
      <c r="B71" t="s">
        <v>25</v>
      </c>
      <c r="C71" t="s">
        <v>210</v>
      </c>
    </row>
    <row r="72" spans="1:3">
      <c r="A72" t="s">
        <v>293</v>
      </c>
      <c r="B72" t="s">
        <v>24</v>
      </c>
      <c r="C72" t="s">
        <v>211</v>
      </c>
    </row>
    <row r="73" spans="1:3">
      <c r="A73" t="s">
        <v>293</v>
      </c>
      <c r="B73" t="s">
        <v>23</v>
      </c>
      <c r="C73" t="s">
        <v>212</v>
      </c>
    </row>
    <row r="74" spans="1:3">
      <c r="A74" t="s">
        <v>293</v>
      </c>
      <c r="B74" t="s">
        <v>22</v>
      </c>
      <c r="C74" t="s">
        <v>213</v>
      </c>
    </row>
    <row r="75" spans="1:3">
      <c r="A75" t="s">
        <v>293</v>
      </c>
      <c r="B75" t="s">
        <v>21</v>
      </c>
      <c r="C75" t="s">
        <v>214</v>
      </c>
    </row>
    <row r="76" spans="1:3">
      <c r="A76" t="s">
        <v>293</v>
      </c>
      <c r="B76" t="s">
        <v>20</v>
      </c>
      <c r="C76" t="s">
        <v>215</v>
      </c>
    </row>
    <row r="77" spans="1:3">
      <c r="A77" t="s">
        <v>293</v>
      </c>
      <c r="B77" t="s">
        <v>19</v>
      </c>
      <c r="C77" t="s">
        <v>216</v>
      </c>
    </row>
    <row r="78" spans="1:3">
      <c r="A78" t="s">
        <v>293</v>
      </c>
      <c r="B78" t="s">
        <v>18</v>
      </c>
      <c r="C78" t="s">
        <v>217</v>
      </c>
    </row>
    <row r="79" spans="1:3">
      <c r="A79" t="s">
        <v>293</v>
      </c>
      <c r="B79" t="s">
        <v>295</v>
      </c>
      <c r="C79" t="s">
        <v>291</v>
      </c>
    </row>
    <row r="80" spans="1:3">
      <c r="A80" t="s">
        <v>293</v>
      </c>
      <c r="B80" t="s">
        <v>296</v>
      </c>
      <c r="C80" t="s">
        <v>292</v>
      </c>
    </row>
    <row r="81" spans="1:3">
      <c r="A81" t="s">
        <v>293</v>
      </c>
      <c r="B81" t="s">
        <v>17</v>
      </c>
      <c r="C81" t="s">
        <v>218</v>
      </c>
    </row>
    <row r="82" spans="1:3">
      <c r="A82" t="s">
        <v>293</v>
      </c>
      <c r="B82" t="s">
        <v>16</v>
      </c>
      <c r="C82" t="s">
        <v>219</v>
      </c>
    </row>
    <row r="83" spans="1:3">
      <c r="A83" t="s">
        <v>293</v>
      </c>
      <c r="B83" t="s">
        <v>15</v>
      </c>
      <c r="C83" t="s">
        <v>220</v>
      </c>
    </row>
    <row r="84" spans="1:3">
      <c r="A84" t="s">
        <v>293</v>
      </c>
      <c r="B84" t="s">
        <v>14</v>
      </c>
      <c r="C84" t="s">
        <v>221</v>
      </c>
    </row>
    <row r="85" spans="1:3">
      <c r="A85" t="s">
        <v>293</v>
      </c>
      <c r="B85" t="s">
        <v>13</v>
      </c>
      <c r="C85" t="s">
        <v>222</v>
      </c>
    </row>
    <row r="86" spans="1:3">
      <c r="A86" t="s">
        <v>293</v>
      </c>
      <c r="B86" t="s">
        <v>12</v>
      </c>
      <c r="C86" t="s">
        <v>223</v>
      </c>
    </row>
    <row r="87" spans="1:3">
      <c r="A87" t="s">
        <v>293</v>
      </c>
      <c r="B87" t="s">
        <v>11</v>
      </c>
      <c r="C87" t="s">
        <v>224</v>
      </c>
    </row>
    <row r="88" spans="1:3">
      <c r="A88" t="s">
        <v>293</v>
      </c>
      <c r="B88" t="s">
        <v>10</v>
      </c>
      <c r="C88" t="s">
        <v>225</v>
      </c>
    </row>
    <row r="89" spans="1:3">
      <c r="A89" t="s">
        <v>293</v>
      </c>
      <c r="B89" t="s">
        <v>9</v>
      </c>
      <c r="C89" t="s">
        <v>226</v>
      </c>
    </row>
    <row r="90" spans="1:3">
      <c r="A90" t="s">
        <v>293</v>
      </c>
      <c r="B90" t="s">
        <v>8</v>
      </c>
      <c r="C90" t="s">
        <v>227</v>
      </c>
    </row>
    <row r="91" spans="1:3">
      <c r="A91" t="s">
        <v>293</v>
      </c>
      <c r="B91" t="s">
        <v>7</v>
      </c>
      <c r="C91" t="s">
        <v>228</v>
      </c>
    </row>
    <row r="92" spans="1:3">
      <c r="A92" t="s">
        <v>293</v>
      </c>
      <c r="B92" t="s">
        <v>6</v>
      </c>
      <c r="C92" t="s">
        <v>229</v>
      </c>
    </row>
    <row r="93" spans="1:3">
      <c r="A93" t="s">
        <v>293</v>
      </c>
      <c r="B93" t="s">
        <v>5</v>
      </c>
      <c r="C93" t="s">
        <v>230</v>
      </c>
    </row>
    <row r="94" spans="1:3">
      <c r="A94" t="s">
        <v>293</v>
      </c>
      <c r="B94" t="s">
        <v>4</v>
      </c>
      <c r="C94" t="s">
        <v>231</v>
      </c>
    </row>
    <row r="95" spans="1:3">
      <c r="A95" t="s">
        <v>293</v>
      </c>
      <c r="B95" t="s">
        <v>3</v>
      </c>
      <c r="C95" t="s">
        <v>232</v>
      </c>
    </row>
    <row r="96" spans="1:3">
      <c r="A96" t="s">
        <v>293</v>
      </c>
      <c r="B96" t="s">
        <v>2</v>
      </c>
      <c r="C96" t="s">
        <v>233</v>
      </c>
    </row>
    <row r="97" spans="1:3">
      <c r="A97" t="s">
        <v>139</v>
      </c>
      <c r="B97" t="s">
        <v>122</v>
      </c>
      <c r="C97" t="s">
        <v>234</v>
      </c>
    </row>
    <row r="98" spans="1:3">
      <c r="A98" t="s">
        <v>139</v>
      </c>
      <c r="B98" t="s">
        <v>120</v>
      </c>
      <c r="C98" t="s">
        <v>235</v>
      </c>
    </row>
    <row r="99" spans="1:3">
      <c r="A99" t="s">
        <v>139</v>
      </c>
      <c r="B99" t="s">
        <v>118</v>
      </c>
      <c r="C99" t="s">
        <v>236</v>
      </c>
    </row>
    <row r="100" spans="1:3">
      <c r="A100" t="s">
        <v>139</v>
      </c>
      <c r="B100" t="s">
        <v>116</v>
      </c>
      <c r="C100" t="s">
        <v>237</v>
      </c>
    </row>
    <row r="101" spans="1:3">
      <c r="A101" t="s">
        <v>139</v>
      </c>
      <c r="B101" t="s">
        <v>114</v>
      </c>
      <c r="C101" t="s">
        <v>238</v>
      </c>
    </row>
    <row r="102" spans="1:3">
      <c r="A102" t="s">
        <v>139</v>
      </c>
      <c r="B102" t="s">
        <v>112</v>
      </c>
      <c r="C102" t="s">
        <v>239</v>
      </c>
    </row>
    <row r="103" spans="1:3">
      <c r="A103" t="s">
        <v>139</v>
      </c>
      <c r="B103" t="s">
        <v>110</v>
      </c>
      <c r="C103" t="s">
        <v>240</v>
      </c>
    </row>
    <row r="104" spans="1:3">
      <c r="A104" t="s">
        <v>139</v>
      </c>
      <c r="B104" t="s">
        <v>108</v>
      </c>
      <c r="C104" t="s">
        <v>241</v>
      </c>
    </row>
    <row r="105" spans="1:3">
      <c r="A105" t="s">
        <v>139</v>
      </c>
      <c r="B105" t="s">
        <v>106</v>
      </c>
      <c r="C105" t="s">
        <v>242</v>
      </c>
    </row>
    <row r="106" spans="1:3">
      <c r="A106" t="s">
        <v>139</v>
      </c>
      <c r="B106" t="s">
        <v>104</v>
      </c>
      <c r="C106" t="s">
        <v>243</v>
      </c>
    </row>
    <row r="107" spans="1:3">
      <c r="A107" t="s">
        <v>139</v>
      </c>
      <c r="B107" t="s">
        <v>102</v>
      </c>
      <c r="C107" t="s">
        <v>244</v>
      </c>
    </row>
    <row r="108" spans="1:3">
      <c r="A108" t="s">
        <v>139</v>
      </c>
      <c r="B108" t="s">
        <v>100</v>
      </c>
      <c r="C108" t="s">
        <v>245</v>
      </c>
    </row>
    <row r="109" spans="1:3">
      <c r="A109" t="s">
        <v>139</v>
      </c>
      <c r="B109" t="s">
        <v>98</v>
      </c>
      <c r="C109" t="s">
        <v>246</v>
      </c>
    </row>
    <row r="110" spans="1:3">
      <c r="A110" t="s">
        <v>139</v>
      </c>
      <c r="B110" t="s">
        <v>96</v>
      </c>
      <c r="C110" t="s">
        <v>247</v>
      </c>
    </row>
    <row r="111" spans="1:3">
      <c r="A111" t="s">
        <v>139</v>
      </c>
      <c r="B111" t="s">
        <v>94</v>
      </c>
      <c r="C111" t="s">
        <v>248</v>
      </c>
    </row>
    <row r="112" spans="1:3">
      <c r="A112" t="s">
        <v>139</v>
      </c>
      <c r="B112" t="s">
        <v>92</v>
      </c>
      <c r="C112" t="s">
        <v>249</v>
      </c>
    </row>
    <row r="113" spans="1:4">
      <c r="A113" t="s">
        <v>139</v>
      </c>
      <c r="B113" t="s">
        <v>89</v>
      </c>
      <c r="C113" t="s">
        <v>250</v>
      </c>
    </row>
    <row r="114" spans="1:4">
      <c r="A114" t="s">
        <v>139</v>
      </c>
      <c r="B114" t="s">
        <v>86</v>
      </c>
      <c r="C114" t="s">
        <v>251</v>
      </c>
    </row>
    <row r="115" spans="1:4">
      <c r="A115" t="s">
        <v>139</v>
      </c>
      <c r="B115" t="s">
        <v>83</v>
      </c>
      <c r="C115" t="s">
        <v>252</v>
      </c>
    </row>
    <row r="116" spans="1:4">
      <c r="A116" t="s">
        <v>139</v>
      </c>
      <c r="B116" t="s">
        <v>80</v>
      </c>
      <c r="C116" t="s">
        <v>253</v>
      </c>
    </row>
    <row r="117" spans="1:4">
      <c r="A117" t="s">
        <v>139</v>
      </c>
      <c r="B117" t="s">
        <v>77</v>
      </c>
      <c r="C117" t="s">
        <v>254</v>
      </c>
    </row>
    <row r="118" spans="1:4">
      <c r="A118" t="s">
        <v>139</v>
      </c>
      <c r="B118" t="s">
        <v>74</v>
      </c>
      <c r="C118" t="s">
        <v>255</v>
      </c>
    </row>
    <row r="119" spans="1:4">
      <c r="A119" t="s">
        <v>139</v>
      </c>
      <c r="B119" t="s">
        <v>71</v>
      </c>
      <c r="C119" t="s">
        <v>256</v>
      </c>
    </row>
    <row r="120" spans="1:4">
      <c r="A120" t="s">
        <v>139</v>
      </c>
      <c r="B120" t="s">
        <v>68</v>
      </c>
      <c r="C120" t="s">
        <v>257</v>
      </c>
    </row>
    <row r="121" spans="1:4">
      <c r="A121" t="s">
        <v>139</v>
      </c>
      <c r="B121" t="s">
        <v>65</v>
      </c>
      <c r="C121" t="s">
        <v>258</v>
      </c>
    </row>
    <row r="122" spans="1:4">
      <c r="A122" t="s">
        <v>139</v>
      </c>
      <c r="B122" t="s">
        <v>62</v>
      </c>
      <c r="C122" t="s">
        <v>259</v>
      </c>
    </row>
    <row r="123" spans="1:4">
      <c r="A123" t="s">
        <v>139</v>
      </c>
      <c r="B123" t="s">
        <v>59</v>
      </c>
      <c r="C123" t="s">
        <v>260</v>
      </c>
    </row>
    <row r="124" spans="1:4">
      <c r="A124" t="s">
        <v>139</v>
      </c>
      <c r="B124" t="s">
        <v>56</v>
      </c>
      <c r="C124" t="s">
        <v>261</v>
      </c>
    </row>
    <row r="125" spans="1:4">
      <c r="A125" t="s">
        <v>139</v>
      </c>
      <c r="B125" t="s">
        <v>53</v>
      </c>
      <c r="C125" t="s">
        <v>262</v>
      </c>
    </row>
    <row r="126" spans="1:4">
      <c r="A126" t="s">
        <v>310</v>
      </c>
      <c r="C126" s="28"/>
    </row>
    <row r="127" spans="1:4">
      <c r="C127" s="26" t="str">
        <f>IF(COUNTIF(C1:C125,市町村別統計累年ファイル!C5&amp;市町村別統計累年ファイル!F5)=0,"",市町村別統計累年ファイル!C5&amp;市町村別統計累年ファイル!F5)</f>
        <v>岐阜県岐阜市</v>
      </c>
      <c r="D127" s="27">
        <f>IF(C127="",C126,MATCH(C127,C1:C125,0))</f>
        <v>1</v>
      </c>
    </row>
  </sheetData>
  <sheetProtection selectLockedCells="1" selectUnlockedCells="1"/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14</vt:i4>
      </vt:variant>
      <vt:variant>
        <vt:lpstr>名前付き一覧</vt:lpstr>
      </vt:variant>
      <vt:variant>
        <vt:i4>21</vt:i4>
      </vt:variant>
    </vt:vector>
  </HeadingPairs>
  <TitlesOfParts>
    <vt:vector size="35" baseType="lpstr">
      <vt:lpstr>市町村別統計累年ファイル</vt:lpstr>
      <vt:lpstr>GRAPHDATA</vt:lpstr>
      <vt:lpstr>耕地</vt:lpstr>
      <vt:lpstr>水稲</vt:lpstr>
      <vt:lpstr>小麦</vt:lpstr>
      <vt:lpstr>六条</vt:lpstr>
      <vt:lpstr>大豆</vt:lpstr>
      <vt:lpstr>そば</vt:lpstr>
      <vt:lpstr>小麦 (2)</vt:lpstr>
      <vt:lpstr>六条 (2)</vt:lpstr>
      <vt:lpstr>大豆 (2)</vt:lpstr>
      <vt:lpstr>そば (2)</vt:lpstr>
      <vt:lpstr>市町村</vt:lpstr>
      <vt:lpstr>参照</vt:lpstr>
      <vt:lpstr>そば!Print_Area</vt:lpstr>
      <vt:lpstr>耕地!Print_Area</vt:lpstr>
      <vt:lpstr>市町村別統計累年ファイル!Print_Area</vt:lpstr>
      <vt:lpstr>小麦!Print_Area</vt:lpstr>
      <vt:lpstr>水稲!Print_Area</vt:lpstr>
      <vt:lpstr>大豆!Print_Area</vt:lpstr>
      <vt:lpstr>六条!Print_Area</vt:lpstr>
      <vt:lpstr>そば!Print_Titles</vt:lpstr>
      <vt:lpstr>'そば (2)'!Print_Titles</vt:lpstr>
      <vt:lpstr>耕地!Print_Titles</vt:lpstr>
      <vt:lpstr>小麦!Print_Titles</vt:lpstr>
      <vt:lpstr>'小麦 (2)'!Print_Titles</vt:lpstr>
      <vt:lpstr>水稲!Print_Titles</vt:lpstr>
      <vt:lpstr>大豆!Print_Titles</vt:lpstr>
      <vt:lpstr>'大豆 (2)'!Print_Titles</vt:lpstr>
      <vt:lpstr>六条!Print_Titles</vt:lpstr>
      <vt:lpstr>'六条 (2)'!Print_Titles</vt:lpstr>
      <vt:lpstr>愛知県</vt:lpstr>
      <vt:lpstr>岐阜県</vt:lpstr>
      <vt:lpstr>県名</vt:lpstr>
      <vt:lpstr>三重県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2020-09-15T04:07:59Z</dcterms:created>
  <dcterms:modified xsi:type="dcterms:W3CDTF">2025-09-08T04:20:33Z</dcterms:modified>
</cp:coreProperties>
</file>